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320" yWindow="816" windowWidth="13260" windowHeight="7548"/>
  </bookViews>
  <sheets>
    <sheet name="31" sheetId="34" r:id="rId1"/>
    <sheet name="30" sheetId="33" r:id="rId2"/>
    <sheet name="29" sheetId="32" r:id="rId3"/>
    <sheet name="28" sheetId="31" r:id="rId4"/>
    <sheet name="27" sheetId="30" r:id="rId5"/>
    <sheet name="26" sheetId="29" r:id="rId6"/>
    <sheet name="25" sheetId="28" r:id="rId7"/>
    <sheet name="24" sheetId="27" r:id="rId8"/>
    <sheet name="23" sheetId="26" r:id="rId9"/>
    <sheet name="22" sheetId="25" r:id="rId10"/>
    <sheet name="21" sheetId="24" r:id="rId11"/>
    <sheet name="20" sheetId="23" r:id="rId12"/>
    <sheet name="19" sheetId="22" r:id="rId13"/>
    <sheet name="18" sheetId="21" r:id="rId14"/>
    <sheet name="17" sheetId="20" r:id="rId15"/>
    <sheet name="16" sheetId="19" r:id="rId16"/>
    <sheet name="15" sheetId="18" r:id="rId17"/>
    <sheet name="14" sheetId="17" r:id="rId18"/>
    <sheet name="13" sheetId="16" r:id="rId19"/>
    <sheet name="12" sheetId="15" r:id="rId20"/>
    <sheet name="11" sheetId="14" r:id="rId21"/>
    <sheet name="10" sheetId="13" r:id="rId22"/>
    <sheet name="9" sheetId="12" r:id="rId23"/>
    <sheet name="8" sheetId="11" r:id="rId24"/>
    <sheet name="7" sheetId="9" r:id="rId25"/>
    <sheet name="6" sheetId="8" r:id="rId26"/>
    <sheet name="5" sheetId="7" r:id="rId27"/>
    <sheet name="4" sheetId="6" r:id="rId28"/>
    <sheet name="3" sheetId="5" r:id="rId29"/>
    <sheet name="2" sheetId="4" r:id="rId30"/>
    <sheet name="1" sheetId="1" r:id="rId31"/>
    <sheet name="Variables" sheetId="3" r:id="rId32"/>
  </sheets>
  <externalReferences>
    <externalReference r:id="rId33"/>
  </externalReferences>
  <definedNames>
    <definedName name="Price_Array">[1]data!$B$6:$P$773</definedName>
    <definedName name="Variables">[1]Variables!$B$2:$F$32</definedName>
  </definedNames>
  <calcPr calcId="92512" calcMode="manual" iterate="1" iterateCount="50" iterateDelta="0"/>
</workbook>
</file>

<file path=xl/calcChain.xml><?xml version="1.0" encoding="utf-8"?>
<calcChain xmlns="http://schemas.openxmlformats.org/spreadsheetml/2006/main">
  <c r="A1" i="1" l="1"/>
  <c r="AQ1" i="1"/>
  <c r="BC1" i="1"/>
  <c r="BL3" i="1"/>
  <c r="BQ3" i="1"/>
  <c r="BQ4" i="1"/>
  <c r="BL5" i="1"/>
  <c r="BQ5" i="1"/>
  <c r="F6" i="1"/>
  <c r="BQ6" i="1"/>
  <c r="AC7" i="1"/>
  <c r="AQ7" i="1"/>
  <c r="AQ7" i="1" a="1"/>
  <c r="AR7" i="1"/>
  <c r="AR7" i="1" a="1"/>
  <c r="AT7" i="1"/>
  <c r="AU7" i="1"/>
  <c r="AV7" i="1"/>
  <c r="AW7" i="1"/>
  <c r="AX7" i="1"/>
  <c r="AY7" i="1"/>
  <c r="AZ7" i="1"/>
  <c r="BA7" i="1"/>
  <c r="BB7" i="1"/>
  <c r="BD7" i="1"/>
  <c r="BF7" i="1"/>
  <c r="BG7" i="1"/>
  <c r="BH7" i="1"/>
  <c r="BL7" i="1"/>
  <c r="BQ7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T8" i="1"/>
  <c r="U8" i="1"/>
  <c r="AC8" i="1"/>
  <c r="AQ8" i="1"/>
  <c r="AQ8" i="1" a="1"/>
  <c r="AR8" i="1"/>
  <c r="AR8" i="1" a="1"/>
  <c r="AT8" i="1"/>
  <c r="AU8" i="1"/>
  <c r="AV8" i="1"/>
  <c r="AW8" i="1"/>
  <c r="AX8" i="1"/>
  <c r="AY8" i="1"/>
  <c r="AZ8" i="1"/>
  <c r="BA8" i="1"/>
  <c r="BB8" i="1"/>
  <c r="BD8" i="1"/>
  <c r="BF8" i="1"/>
  <c r="BG8" i="1"/>
  <c r="BH8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T9" i="1"/>
  <c r="U9" i="1"/>
  <c r="AC9" i="1"/>
  <c r="AQ9" i="1"/>
  <c r="AQ9" i="1" a="1"/>
  <c r="AR9" i="1"/>
  <c r="AR9" i="1" a="1"/>
  <c r="AT9" i="1"/>
  <c r="AU9" i="1"/>
  <c r="AV9" i="1"/>
  <c r="AW9" i="1"/>
  <c r="AX9" i="1"/>
  <c r="AY9" i="1"/>
  <c r="AZ9" i="1"/>
  <c r="BA9" i="1"/>
  <c r="BB9" i="1"/>
  <c r="BD9" i="1"/>
  <c r="BF9" i="1"/>
  <c r="BG9" i="1"/>
  <c r="BH9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T10" i="1"/>
  <c r="U10" i="1"/>
  <c r="AC10" i="1"/>
  <c r="AQ10" i="1"/>
  <c r="AQ10" i="1" a="1"/>
  <c r="AR10" i="1"/>
  <c r="AR10" i="1" a="1"/>
  <c r="AT10" i="1"/>
  <c r="AU10" i="1"/>
  <c r="AV10" i="1"/>
  <c r="AW10" i="1"/>
  <c r="AX10" i="1"/>
  <c r="AY10" i="1"/>
  <c r="AZ10" i="1"/>
  <c r="BA10" i="1"/>
  <c r="BB10" i="1"/>
  <c r="BD10" i="1"/>
  <c r="BF10" i="1"/>
  <c r="BG10" i="1"/>
  <c r="BH10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T11" i="1"/>
  <c r="U11" i="1"/>
  <c r="AC11" i="1"/>
  <c r="AQ11" i="1"/>
  <c r="AQ11" i="1" a="1"/>
  <c r="AR11" i="1"/>
  <c r="AR11" i="1" a="1"/>
  <c r="AT11" i="1"/>
  <c r="AU11" i="1"/>
  <c r="AV11" i="1"/>
  <c r="AW11" i="1"/>
  <c r="AX11" i="1"/>
  <c r="AY11" i="1"/>
  <c r="AZ11" i="1"/>
  <c r="BA11" i="1"/>
  <c r="BB11" i="1"/>
  <c r="BD11" i="1"/>
  <c r="BF11" i="1"/>
  <c r="BG11" i="1"/>
  <c r="BH11" i="1"/>
  <c r="BL11" i="1"/>
  <c r="BQ11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T12" i="1"/>
  <c r="U12" i="1"/>
  <c r="AC12" i="1"/>
  <c r="AQ12" i="1"/>
  <c r="AQ12" i="1" a="1"/>
  <c r="AR12" i="1"/>
  <c r="AR12" i="1" a="1"/>
  <c r="AT12" i="1"/>
  <c r="AU12" i="1"/>
  <c r="AV12" i="1"/>
  <c r="AW12" i="1"/>
  <c r="AX12" i="1"/>
  <c r="AY12" i="1"/>
  <c r="AZ12" i="1"/>
  <c r="BA12" i="1"/>
  <c r="BB12" i="1"/>
  <c r="BD12" i="1"/>
  <c r="BF12" i="1"/>
  <c r="BG12" i="1"/>
  <c r="BH12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T13" i="1"/>
  <c r="U13" i="1"/>
  <c r="AC13" i="1"/>
  <c r="AQ13" i="1"/>
  <c r="AQ13" i="1" a="1"/>
  <c r="AR13" i="1"/>
  <c r="AR13" i="1" a="1"/>
  <c r="AT13" i="1"/>
  <c r="AU13" i="1"/>
  <c r="AV13" i="1"/>
  <c r="AW13" i="1"/>
  <c r="AX13" i="1"/>
  <c r="AY13" i="1"/>
  <c r="AZ13" i="1"/>
  <c r="BA13" i="1"/>
  <c r="BB13" i="1"/>
  <c r="BD13" i="1"/>
  <c r="BF13" i="1"/>
  <c r="BG13" i="1"/>
  <c r="BH13" i="1"/>
  <c r="BL13" i="1"/>
  <c r="BQ13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T14" i="1"/>
  <c r="U14" i="1"/>
  <c r="AC14" i="1"/>
  <c r="AQ14" i="1"/>
  <c r="AQ14" i="1" a="1"/>
  <c r="AR14" i="1"/>
  <c r="AR14" i="1" a="1"/>
  <c r="AT14" i="1"/>
  <c r="AU14" i="1"/>
  <c r="AV14" i="1"/>
  <c r="AW14" i="1"/>
  <c r="AX14" i="1"/>
  <c r="AY14" i="1"/>
  <c r="AZ14" i="1"/>
  <c r="BA14" i="1"/>
  <c r="BB14" i="1"/>
  <c r="BD14" i="1"/>
  <c r="BF14" i="1"/>
  <c r="BG14" i="1"/>
  <c r="BH14" i="1"/>
  <c r="BL14" i="1"/>
  <c r="BQ14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T15" i="1"/>
  <c r="U15" i="1"/>
  <c r="AC15" i="1"/>
  <c r="AQ15" i="1"/>
  <c r="AQ15" i="1" a="1"/>
  <c r="AR15" i="1"/>
  <c r="AR15" i="1" a="1"/>
  <c r="AT15" i="1"/>
  <c r="AU15" i="1"/>
  <c r="AV15" i="1"/>
  <c r="AW15" i="1"/>
  <c r="AX15" i="1"/>
  <c r="AY15" i="1"/>
  <c r="AZ15" i="1"/>
  <c r="BA15" i="1"/>
  <c r="BB15" i="1"/>
  <c r="BD15" i="1"/>
  <c r="BF15" i="1"/>
  <c r="BG15" i="1"/>
  <c r="BH15" i="1"/>
  <c r="BL15" i="1"/>
  <c r="BQ15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T16" i="1"/>
  <c r="U16" i="1"/>
  <c r="AC16" i="1"/>
  <c r="AQ16" i="1"/>
  <c r="AQ16" i="1" a="1"/>
  <c r="AR16" i="1"/>
  <c r="AR16" i="1" a="1"/>
  <c r="AT16" i="1"/>
  <c r="AU16" i="1"/>
  <c r="AV16" i="1"/>
  <c r="AW16" i="1"/>
  <c r="AX16" i="1"/>
  <c r="AY16" i="1"/>
  <c r="AZ16" i="1"/>
  <c r="BA16" i="1"/>
  <c r="BB16" i="1"/>
  <c r="BD16" i="1"/>
  <c r="BF16" i="1"/>
  <c r="BG16" i="1"/>
  <c r="BH16" i="1"/>
  <c r="BL16" i="1"/>
  <c r="BQ16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T17" i="1"/>
  <c r="U17" i="1"/>
  <c r="AC17" i="1"/>
  <c r="AQ17" i="1"/>
  <c r="AQ17" i="1" a="1"/>
  <c r="AR17" i="1"/>
  <c r="AR17" i="1" a="1"/>
  <c r="AT17" i="1"/>
  <c r="AU17" i="1"/>
  <c r="AV17" i="1"/>
  <c r="AW17" i="1"/>
  <c r="AX17" i="1"/>
  <c r="AY17" i="1"/>
  <c r="AZ17" i="1"/>
  <c r="BA17" i="1"/>
  <c r="BB17" i="1"/>
  <c r="BD17" i="1"/>
  <c r="BF17" i="1"/>
  <c r="BG17" i="1"/>
  <c r="BH17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T18" i="1"/>
  <c r="U18" i="1"/>
  <c r="AC18" i="1"/>
  <c r="AQ18" i="1"/>
  <c r="AQ18" i="1" a="1"/>
  <c r="AR18" i="1"/>
  <c r="AR18" i="1" a="1"/>
  <c r="AT18" i="1"/>
  <c r="AU18" i="1"/>
  <c r="AV18" i="1"/>
  <c r="AW18" i="1"/>
  <c r="AX18" i="1"/>
  <c r="AY18" i="1"/>
  <c r="AZ18" i="1"/>
  <c r="BA18" i="1"/>
  <c r="BB18" i="1"/>
  <c r="BD18" i="1"/>
  <c r="BF18" i="1"/>
  <c r="BG18" i="1"/>
  <c r="BH18" i="1"/>
  <c r="BL18" i="1"/>
  <c r="BQ18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T19" i="1"/>
  <c r="U19" i="1"/>
  <c r="AC19" i="1"/>
  <c r="AQ19" i="1"/>
  <c r="AQ19" i="1" a="1"/>
  <c r="AR19" i="1"/>
  <c r="AR19" i="1" a="1"/>
  <c r="AT19" i="1"/>
  <c r="AU19" i="1"/>
  <c r="AV19" i="1"/>
  <c r="AW19" i="1"/>
  <c r="AX19" i="1"/>
  <c r="AY19" i="1"/>
  <c r="AZ19" i="1"/>
  <c r="BA19" i="1"/>
  <c r="BB19" i="1"/>
  <c r="BD19" i="1"/>
  <c r="BF19" i="1"/>
  <c r="BG19" i="1"/>
  <c r="BH19" i="1"/>
  <c r="BL19" i="1"/>
  <c r="BQ19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T20" i="1"/>
  <c r="U20" i="1"/>
  <c r="AC20" i="1"/>
  <c r="AQ20" i="1"/>
  <c r="AQ20" i="1" a="1"/>
  <c r="AR20" i="1"/>
  <c r="AR20" i="1" a="1"/>
  <c r="AT20" i="1"/>
  <c r="AU20" i="1"/>
  <c r="AV20" i="1"/>
  <c r="AW20" i="1"/>
  <c r="AX20" i="1"/>
  <c r="AY20" i="1"/>
  <c r="AZ20" i="1"/>
  <c r="BA20" i="1"/>
  <c r="BB20" i="1"/>
  <c r="BD20" i="1"/>
  <c r="BF20" i="1"/>
  <c r="BG20" i="1"/>
  <c r="BH20" i="1"/>
  <c r="BL20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T21" i="1"/>
  <c r="U21" i="1"/>
  <c r="AC21" i="1"/>
  <c r="AQ21" i="1"/>
  <c r="AQ21" i="1" a="1"/>
  <c r="AR21" i="1"/>
  <c r="AR21" i="1" a="1"/>
  <c r="AT21" i="1"/>
  <c r="AU21" i="1"/>
  <c r="AV21" i="1"/>
  <c r="AW21" i="1"/>
  <c r="AX21" i="1"/>
  <c r="AY21" i="1"/>
  <c r="AZ21" i="1"/>
  <c r="BA21" i="1"/>
  <c r="BB21" i="1"/>
  <c r="BD21" i="1"/>
  <c r="BF21" i="1"/>
  <c r="BG21" i="1"/>
  <c r="BH21" i="1"/>
  <c r="BL21" i="1"/>
  <c r="BQ21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T22" i="1"/>
  <c r="U22" i="1"/>
  <c r="AC22" i="1"/>
  <c r="AQ22" i="1"/>
  <c r="AQ22" i="1" a="1"/>
  <c r="AR22" i="1"/>
  <c r="AR22" i="1" a="1"/>
  <c r="AT22" i="1"/>
  <c r="AU22" i="1"/>
  <c r="AV22" i="1"/>
  <c r="AW22" i="1"/>
  <c r="AX22" i="1"/>
  <c r="AY22" i="1"/>
  <c r="AZ22" i="1"/>
  <c r="BA22" i="1"/>
  <c r="BB22" i="1"/>
  <c r="BD22" i="1"/>
  <c r="BF22" i="1"/>
  <c r="BG22" i="1"/>
  <c r="BH22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T23" i="1"/>
  <c r="U23" i="1"/>
  <c r="AC23" i="1"/>
  <c r="AQ23" i="1"/>
  <c r="AQ23" i="1" a="1"/>
  <c r="AR23" i="1"/>
  <c r="AR23" i="1" a="1"/>
  <c r="AT23" i="1"/>
  <c r="AU23" i="1"/>
  <c r="AV23" i="1"/>
  <c r="AW23" i="1"/>
  <c r="AX23" i="1"/>
  <c r="AY23" i="1"/>
  <c r="AZ23" i="1"/>
  <c r="BA23" i="1"/>
  <c r="BB23" i="1"/>
  <c r="BD23" i="1"/>
  <c r="BF23" i="1"/>
  <c r="BG23" i="1"/>
  <c r="BH23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T24" i="1"/>
  <c r="U24" i="1"/>
  <c r="AC24" i="1"/>
  <c r="AQ24" i="1"/>
  <c r="AQ24" i="1" a="1"/>
  <c r="AR24" i="1"/>
  <c r="AR24" i="1" a="1"/>
  <c r="AT24" i="1"/>
  <c r="AU24" i="1"/>
  <c r="AV24" i="1"/>
  <c r="AW24" i="1"/>
  <c r="AX24" i="1"/>
  <c r="AY24" i="1"/>
  <c r="AZ24" i="1"/>
  <c r="BA24" i="1"/>
  <c r="BB24" i="1"/>
  <c r="BD24" i="1"/>
  <c r="BF24" i="1"/>
  <c r="BG24" i="1"/>
  <c r="BH24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T25" i="1"/>
  <c r="U25" i="1"/>
  <c r="AC25" i="1"/>
  <c r="AQ25" i="1"/>
  <c r="AQ25" i="1" a="1"/>
  <c r="AR25" i="1"/>
  <c r="AR25" i="1" a="1"/>
  <c r="AT25" i="1"/>
  <c r="AU25" i="1"/>
  <c r="AV25" i="1"/>
  <c r="AW25" i="1"/>
  <c r="AX25" i="1"/>
  <c r="AY25" i="1"/>
  <c r="AZ25" i="1"/>
  <c r="BA25" i="1"/>
  <c r="BB25" i="1"/>
  <c r="BD25" i="1"/>
  <c r="BF25" i="1"/>
  <c r="BG25" i="1"/>
  <c r="BH25" i="1"/>
  <c r="BL25" i="1"/>
  <c r="BQ25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T26" i="1"/>
  <c r="U26" i="1"/>
  <c r="AC26" i="1"/>
  <c r="AQ26" i="1"/>
  <c r="AQ26" i="1" a="1"/>
  <c r="AR26" i="1"/>
  <c r="AR26" i="1" a="1"/>
  <c r="AT26" i="1"/>
  <c r="AU26" i="1"/>
  <c r="AV26" i="1"/>
  <c r="AW26" i="1"/>
  <c r="AX26" i="1"/>
  <c r="AY26" i="1"/>
  <c r="AZ26" i="1"/>
  <c r="BA26" i="1"/>
  <c r="BB26" i="1"/>
  <c r="BD26" i="1"/>
  <c r="BF26" i="1"/>
  <c r="BG26" i="1"/>
  <c r="BH26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T27" i="1"/>
  <c r="U27" i="1"/>
  <c r="AC27" i="1"/>
  <c r="AQ27" i="1"/>
  <c r="AQ27" i="1" a="1"/>
  <c r="AR27" i="1"/>
  <c r="AR27" i="1" a="1"/>
  <c r="AT27" i="1"/>
  <c r="AU27" i="1"/>
  <c r="AV27" i="1"/>
  <c r="AW27" i="1"/>
  <c r="AX27" i="1"/>
  <c r="AY27" i="1"/>
  <c r="AZ27" i="1"/>
  <c r="BA27" i="1"/>
  <c r="BB27" i="1"/>
  <c r="BD27" i="1"/>
  <c r="BF27" i="1"/>
  <c r="BG27" i="1"/>
  <c r="BH27" i="1"/>
  <c r="BL27" i="1"/>
  <c r="BQ27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U28" i="1"/>
  <c r="AC28" i="1"/>
  <c r="AQ28" i="1"/>
  <c r="AQ28" i="1" a="1"/>
  <c r="AR28" i="1"/>
  <c r="AR28" i="1" a="1"/>
  <c r="AT28" i="1"/>
  <c r="AU28" i="1"/>
  <c r="AV28" i="1"/>
  <c r="AW28" i="1"/>
  <c r="AX28" i="1"/>
  <c r="AY28" i="1"/>
  <c r="AZ28" i="1"/>
  <c r="BA28" i="1"/>
  <c r="BB28" i="1"/>
  <c r="BD28" i="1"/>
  <c r="BF28" i="1"/>
  <c r="BG28" i="1"/>
  <c r="BH28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U29" i="1"/>
  <c r="AC29" i="1"/>
  <c r="AQ29" i="1"/>
  <c r="AQ29" i="1" a="1"/>
  <c r="AR29" i="1"/>
  <c r="AR29" i="1" a="1"/>
  <c r="AT29" i="1"/>
  <c r="AU29" i="1"/>
  <c r="AV29" i="1"/>
  <c r="AW29" i="1"/>
  <c r="AX29" i="1"/>
  <c r="AY29" i="1"/>
  <c r="AZ29" i="1"/>
  <c r="BA29" i="1"/>
  <c r="BB29" i="1"/>
  <c r="BD29" i="1"/>
  <c r="BF29" i="1"/>
  <c r="BG29" i="1"/>
  <c r="BH29" i="1"/>
  <c r="BL29" i="1"/>
  <c r="BQ29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T30" i="1"/>
  <c r="U30" i="1"/>
  <c r="AC30" i="1"/>
  <c r="AQ30" i="1"/>
  <c r="AQ30" i="1" a="1"/>
  <c r="AR30" i="1"/>
  <c r="AR30" i="1" a="1"/>
  <c r="AT30" i="1"/>
  <c r="AU30" i="1"/>
  <c r="AV30" i="1"/>
  <c r="AW30" i="1"/>
  <c r="AX30" i="1"/>
  <c r="AY30" i="1"/>
  <c r="AZ30" i="1"/>
  <c r="BA30" i="1"/>
  <c r="BB30" i="1"/>
  <c r="BD30" i="1"/>
  <c r="BF30" i="1"/>
  <c r="BG30" i="1"/>
  <c r="BH30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T31" i="1"/>
  <c r="U31" i="1"/>
  <c r="W31" i="1"/>
  <c r="Y31" i="1"/>
  <c r="AA31" i="1"/>
  <c r="AE31" i="1"/>
  <c r="AH31" i="1"/>
  <c r="AK31" i="1"/>
  <c r="AN31" i="1"/>
  <c r="AT31" i="1"/>
  <c r="AU31" i="1"/>
  <c r="AV31" i="1"/>
  <c r="AW31" i="1"/>
  <c r="AX31" i="1"/>
  <c r="AY31" i="1"/>
  <c r="AZ31" i="1"/>
  <c r="BA31" i="1"/>
  <c r="BB31" i="1"/>
  <c r="BC31" i="1"/>
  <c r="BD31" i="1"/>
  <c r="BF31" i="1"/>
  <c r="BG31" i="1"/>
  <c r="BH31" i="1"/>
  <c r="E32" i="1"/>
  <c r="BL32" i="1"/>
  <c r="BQ32" i="1"/>
  <c r="BL33" i="1"/>
  <c r="BQ33" i="1"/>
  <c r="BL35" i="1"/>
  <c r="BQ35" i="1"/>
  <c r="AT38" i="1"/>
  <c r="AU38" i="1"/>
  <c r="AV38" i="1"/>
  <c r="AW38" i="1"/>
  <c r="AX38" i="1"/>
  <c r="AY38" i="1"/>
  <c r="AZ38" i="1"/>
  <c r="BA38" i="1"/>
  <c r="AE39" i="1"/>
  <c r="AF39" i="1"/>
  <c r="AG39" i="1"/>
  <c r="AH39" i="1"/>
  <c r="AJ39" i="1"/>
  <c r="AK39" i="1"/>
  <c r="AL39" i="1"/>
  <c r="AM39" i="1"/>
  <c r="AT39" i="1"/>
  <c r="AU39" i="1"/>
  <c r="AV39" i="1"/>
  <c r="AW39" i="1"/>
  <c r="AX39" i="1"/>
  <c r="AY39" i="1"/>
  <c r="AZ39" i="1"/>
  <c r="BA39" i="1"/>
  <c r="AT40" i="1"/>
  <c r="AU40" i="1"/>
  <c r="AV40" i="1"/>
  <c r="AW40" i="1"/>
  <c r="AX40" i="1"/>
  <c r="AY40" i="1"/>
  <c r="AZ40" i="1"/>
  <c r="BA40" i="1"/>
  <c r="AT41" i="1"/>
  <c r="AU41" i="1"/>
  <c r="AV41" i="1"/>
  <c r="AW41" i="1"/>
  <c r="AX41" i="1"/>
  <c r="AY41" i="1"/>
  <c r="AZ41" i="1"/>
  <c r="BA41" i="1"/>
  <c r="AT42" i="1"/>
  <c r="AU42" i="1"/>
  <c r="AV42" i="1"/>
  <c r="AW42" i="1"/>
  <c r="AX42" i="1"/>
  <c r="AY42" i="1"/>
  <c r="AZ42" i="1"/>
  <c r="BA42" i="1"/>
  <c r="BK42" i="1"/>
  <c r="AT43" i="1"/>
  <c r="AU43" i="1"/>
  <c r="AV43" i="1"/>
  <c r="AW43" i="1"/>
  <c r="AX43" i="1"/>
  <c r="AY43" i="1"/>
  <c r="AZ43" i="1"/>
  <c r="BA43" i="1"/>
  <c r="BL43" i="1"/>
  <c r="AT44" i="1"/>
  <c r="AU44" i="1"/>
  <c r="AV44" i="1"/>
  <c r="AW44" i="1"/>
  <c r="AX44" i="1"/>
  <c r="AY44" i="1"/>
  <c r="AZ44" i="1"/>
  <c r="BA44" i="1"/>
  <c r="AT45" i="1"/>
  <c r="AU45" i="1"/>
  <c r="AV45" i="1"/>
  <c r="AW45" i="1"/>
  <c r="AX45" i="1"/>
  <c r="AY45" i="1"/>
  <c r="AZ45" i="1"/>
  <c r="BA45" i="1"/>
  <c r="AE46" i="1"/>
  <c r="AF46" i="1"/>
  <c r="AG46" i="1"/>
  <c r="AH46" i="1"/>
  <c r="AJ46" i="1"/>
  <c r="AK46" i="1"/>
  <c r="AL46" i="1"/>
  <c r="AM46" i="1"/>
  <c r="AT46" i="1"/>
  <c r="AU46" i="1"/>
  <c r="AV46" i="1"/>
  <c r="AW46" i="1"/>
  <c r="AX46" i="1"/>
  <c r="AY46" i="1"/>
  <c r="AZ46" i="1"/>
  <c r="BA46" i="1"/>
  <c r="BK46" i="1"/>
  <c r="BL46" i="1"/>
  <c r="AT47" i="1"/>
  <c r="AU47" i="1"/>
  <c r="AV47" i="1"/>
  <c r="AW47" i="1"/>
  <c r="AX47" i="1"/>
  <c r="AY47" i="1"/>
  <c r="AZ47" i="1"/>
  <c r="BA47" i="1"/>
  <c r="BL47" i="1"/>
  <c r="AT48" i="1"/>
  <c r="AU48" i="1"/>
  <c r="AV48" i="1"/>
  <c r="AW48" i="1"/>
  <c r="AX48" i="1"/>
  <c r="AY48" i="1"/>
  <c r="AZ48" i="1"/>
  <c r="BA48" i="1"/>
  <c r="AT49" i="1"/>
  <c r="AU49" i="1"/>
  <c r="AV49" i="1"/>
  <c r="AW49" i="1"/>
  <c r="AX49" i="1"/>
  <c r="AY49" i="1"/>
  <c r="AZ49" i="1"/>
  <c r="BA49" i="1"/>
  <c r="BL49" i="1"/>
  <c r="AT50" i="1"/>
  <c r="AU50" i="1"/>
  <c r="AV50" i="1"/>
  <c r="AW50" i="1"/>
  <c r="AX50" i="1"/>
  <c r="AY50" i="1"/>
  <c r="AZ50" i="1"/>
  <c r="BA50" i="1"/>
  <c r="AT51" i="1"/>
  <c r="AU51" i="1"/>
  <c r="AV51" i="1"/>
  <c r="AW51" i="1"/>
  <c r="AX51" i="1"/>
  <c r="AY51" i="1"/>
  <c r="AZ51" i="1"/>
  <c r="BA51" i="1"/>
  <c r="AT52" i="1"/>
  <c r="AU52" i="1"/>
  <c r="AV52" i="1"/>
  <c r="AW52" i="1"/>
  <c r="AX52" i="1"/>
  <c r="AY52" i="1"/>
  <c r="AZ52" i="1"/>
  <c r="BA52" i="1"/>
  <c r="AT53" i="1"/>
  <c r="AU53" i="1"/>
  <c r="AV53" i="1"/>
  <c r="AW53" i="1"/>
  <c r="AX53" i="1"/>
  <c r="AY53" i="1"/>
  <c r="AZ53" i="1"/>
  <c r="BA53" i="1"/>
  <c r="AT54" i="1"/>
  <c r="AU54" i="1"/>
  <c r="AV54" i="1"/>
  <c r="AW54" i="1"/>
  <c r="AX54" i="1"/>
  <c r="AY54" i="1"/>
  <c r="AZ54" i="1"/>
  <c r="BA54" i="1"/>
  <c r="AT55" i="1"/>
  <c r="AU55" i="1"/>
  <c r="AV55" i="1"/>
  <c r="AW55" i="1"/>
  <c r="AX55" i="1"/>
  <c r="AY55" i="1"/>
  <c r="AZ55" i="1"/>
  <c r="BA55" i="1"/>
  <c r="AT56" i="1"/>
  <c r="AU56" i="1"/>
  <c r="AV56" i="1"/>
  <c r="AW56" i="1"/>
  <c r="AX56" i="1"/>
  <c r="AY56" i="1"/>
  <c r="AZ56" i="1"/>
  <c r="BA56" i="1"/>
  <c r="AT57" i="1"/>
  <c r="AU57" i="1"/>
  <c r="AV57" i="1"/>
  <c r="AW57" i="1"/>
  <c r="AX57" i="1"/>
  <c r="AY57" i="1"/>
  <c r="AZ57" i="1"/>
  <c r="BA57" i="1"/>
  <c r="AT58" i="1"/>
  <c r="AU58" i="1"/>
  <c r="AV58" i="1"/>
  <c r="AW58" i="1"/>
  <c r="AX58" i="1"/>
  <c r="AY58" i="1"/>
  <c r="AZ58" i="1"/>
  <c r="BA58" i="1"/>
  <c r="AT59" i="1"/>
  <c r="AU59" i="1"/>
  <c r="AV59" i="1"/>
  <c r="AW59" i="1"/>
  <c r="AX59" i="1"/>
  <c r="AY59" i="1"/>
  <c r="AZ59" i="1"/>
  <c r="BA59" i="1"/>
  <c r="AT60" i="1"/>
  <c r="AU60" i="1"/>
  <c r="AV60" i="1"/>
  <c r="AW60" i="1"/>
  <c r="AX60" i="1"/>
  <c r="AY60" i="1"/>
  <c r="AZ60" i="1"/>
  <c r="BA60" i="1"/>
  <c r="AT61" i="1"/>
  <c r="AU61" i="1"/>
  <c r="AV61" i="1"/>
  <c r="AW61" i="1"/>
  <c r="AX61" i="1"/>
  <c r="AY61" i="1"/>
  <c r="AZ61" i="1"/>
  <c r="BA61" i="1"/>
  <c r="AT62" i="1"/>
  <c r="AZ63" i="1"/>
  <c r="BA63" i="1"/>
  <c r="A1" i="13"/>
  <c r="AQ1" i="13"/>
  <c r="BC1" i="13"/>
  <c r="BL3" i="13"/>
  <c r="BQ3" i="13"/>
  <c r="A4" i="13"/>
  <c r="BQ4" i="13"/>
  <c r="BL5" i="13"/>
  <c r="BQ5" i="13"/>
  <c r="F6" i="13"/>
  <c r="BQ6" i="13"/>
  <c r="AC7" i="13"/>
  <c r="AQ7" i="13"/>
  <c r="AQ7" i="13" a="1"/>
  <c r="AR7" i="13"/>
  <c r="AR7" i="13" a="1"/>
  <c r="AT7" i="13"/>
  <c r="AU7" i="13"/>
  <c r="AV7" i="13"/>
  <c r="AW7" i="13"/>
  <c r="AX7" i="13"/>
  <c r="AY7" i="13"/>
  <c r="AZ7" i="13"/>
  <c r="BA7" i="13"/>
  <c r="BB7" i="13"/>
  <c r="BD7" i="13"/>
  <c r="BF7" i="13"/>
  <c r="BG7" i="13"/>
  <c r="BH7" i="13"/>
  <c r="BL7" i="13"/>
  <c r="BQ7" i="13"/>
  <c r="C8" i="13"/>
  <c r="D8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T8" i="13"/>
  <c r="U8" i="13"/>
  <c r="AC8" i="13"/>
  <c r="AQ8" i="13"/>
  <c r="AQ8" i="13" a="1"/>
  <c r="AR8" i="13"/>
  <c r="AR8" i="13" a="1"/>
  <c r="AT8" i="13"/>
  <c r="AU8" i="13"/>
  <c r="AV8" i="13"/>
  <c r="AW8" i="13"/>
  <c r="AX8" i="13"/>
  <c r="AY8" i="13"/>
  <c r="AZ8" i="13"/>
  <c r="BA8" i="13"/>
  <c r="BB8" i="13"/>
  <c r="BD8" i="13"/>
  <c r="BF8" i="13"/>
  <c r="BG8" i="13"/>
  <c r="BH8" i="13"/>
  <c r="C9" i="13"/>
  <c r="D9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T9" i="13"/>
  <c r="U9" i="13"/>
  <c r="AC9" i="13"/>
  <c r="AQ9" i="13"/>
  <c r="AQ9" i="13" a="1"/>
  <c r="AR9" i="13"/>
  <c r="AR9" i="13" a="1"/>
  <c r="AT9" i="13"/>
  <c r="AU9" i="13"/>
  <c r="AV9" i="13"/>
  <c r="AW9" i="13"/>
  <c r="AX9" i="13"/>
  <c r="AY9" i="13"/>
  <c r="AZ9" i="13"/>
  <c r="BA9" i="13"/>
  <c r="BB9" i="13"/>
  <c r="BD9" i="13"/>
  <c r="BF9" i="13"/>
  <c r="BG9" i="13"/>
  <c r="BH9" i="13"/>
  <c r="C10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T10" i="13"/>
  <c r="U10" i="13"/>
  <c r="AC10" i="13"/>
  <c r="AQ10" i="13"/>
  <c r="AQ10" i="13" a="1"/>
  <c r="AR10" i="13"/>
  <c r="AR10" i="13" a="1"/>
  <c r="AT10" i="13"/>
  <c r="AU10" i="13"/>
  <c r="AV10" i="13"/>
  <c r="AW10" i="13"/>
  <c r="AX10" i="13"/>
  <c r="AY10" i="13"/>
  <c r="AZ10" i="13"/>
  <c r="BA10" i="13"/>
  <c r="BB10" i="13"/>
  <c r="BD10" i="13"/>
  <c r="BF10" i="13"/>
  <c r="BG10" i="13"/>
  <c r="BH10" i="13"/>
  <c r="C11" i="13"/>
  <c r="D11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T11" i="13"/>
  <c r="U11" i="13"/>
  <c r="AC11" i="13"/>
  <c r="AQ11" i="13"/>
  <c r="AQ11" i="13" a="1"/>
  <c r="AR11" i="13"/>
  <c r="AR11" i="13" a="1"/>
  <c r="AT11" i="13"/>
  <c r="AU11" i="13"/>
  <c r="AV11" i="13"/>
  <c r="AW11" i="13"/>
  <c r="AX11" i="13"/>
  <c r="AY11" i="13"/>
  <c r="AZ11" i="13"/>
  <c r="BA11" i="13"/>
  <c r="BB11" i="13"/>
  <c r="BD11" i="13"/>
  <c r="BF11" i="13"/>
  <c r="BG11" i="13"/>
  <c r="BH11" i="13"/>
  <c r="BL11" i="13"/>
  <c r="BQ11" i="13"/>
  <c r="C12" i="13"/>
  <c r="D12" i="13"/>
  <c r="E12" i="13"/>
  <c r="F12" i="13"/>
  <c r="G12" i="13"/>
  <c r="H12" i="13"/>
  <c r="I12" i="13"/>
  <c r="J12" i="13"/>
  <c r="K12" i="13"/>
  <c r="L12" i="13"/>
  <c r="M12" i="13"/>
  <c r="N12" i="13"/>
  <c r="O12" i="13"/>
  <c r="P12" i="13"/>
  <c r="Q12" i="13"/>
  <c r="T12" i="13"/>
  <c r="U12" i="13"/>
  <c r="AC12" i="13"/>
  <c r="AQ12" i="13"/>
  <c r="AQ12" i="13" a="1"/>
  <c r="AR12" i="13"/>
  <c r="AR12" i="13" a="1"/>
  <c r="AT12" i="13"/>
  <c r="AU12" i="13"/>
  <c r="AV12" i="13"/>
  <c r="AW12" i="13"/>
  <c r="AX12" i="13"/>
  <c r="AY12" i="13"/>
  <c r="AZ12" i="13"/>
  <c r="BA12" i="13"/>
  <c r="BB12" i="13"/>
  <c r="BD12" i="13"/>
  <c r="BF12" i="13"/>
  <c r="BG12" i="13"/>
  <c r="BH12" i="13"/>
  <c r="C13" i="13"/>
  <c r="D13" i="13"/>
  <c r="E13" i="13"/>
  <c r="F13" i="13"/>
  <c r="G13" i="13"/>
  <c r="H13" i="13"/>
  <c r="I13" i="13"/>
  <c r="J13" i="13"/>
  <c r="K13" i="13"/>
  <c r="L13" i="13"/>
  <c r="M13" i="13"/>
  <c r="N13" i="13"/>
  <c r="O13" i="13"/>
  <c r="P13" i="13"/>
  <c r="Q13" i="13"/>
  <c r="T13" i="13"/>
  <c r="U13" i="13"/>
  <c r="AC13" i="13"/>
  <c r="AQ13" i="13"/>
  <c r="AQ13" i="13" a="1"/>
  <c r="AR13" i="13"/>
  <c r="AR13" i="13" a="1"/>
  <c r="AT13" i="13"/>
  <c r="AU13" i="13"/>
  <c r="AV13" i="13"/>
  <c r="AW13" i="13"/>
  <c r="AX13" i="13"/>
  <c r="AY13" i="13"/>
  <c r="AZ13" i="13"/>
  <c r="BA13" i="13"/>
  <c r="BB13" i="13"/>
  <c r="BD13" i="13"/>
  <c r="BF13" i="13"/>
  <c r="BG13" i="13"/>
  <c r="BH13" i="13"/>
  <c r="BL13" i="13"/>
  <c r="BQ13" i="13"/>
  <c r="C14" i="13"/>
  <c r="D14" i="13"/>
  <c r="E14" i="13"/>
  <c r="F14" i="13"/>
  <c r="G14" i="13"/>
  <c r="H14" i="13"/>
  <c r="I14" i="13"/>
  <c r="J14" i="13"/>
  <c r="K14" i="13"/>
  <c r="L14" i="13"/>
  <c r="M14" i="13"/>
  <c r="N14" i="13"/>
  <c r="O14" i="13"/>
  <c r="P14" i="13"/>
  <c r="Q14" i="13"/>
  <c r="T14" i="13"/>
  <c r="U14" i="13"/>
  <c r="AC14" i="13"/>
  <c r="AQ14" i="13"/>
  <c r="AQ14" i="13" a="1"/>
  <c r="AR14" i="13"/>
  <c r="AR14" i="13" a="1"/>
  <c r="AT14" i="13"/>
  <c r="AU14" i="13"/>
  <c r="AV14" i="13"/>
  <c r="AW14" i="13"/>
  <c r="AX14" i="13"/>
  <c r="AY14" i="13"/>
  <c r="AZ14" i="13"/>
  <c r="BA14" i="13"/>
  <c r="BB14" i="13"/>
  <c r="BD14" i="13"/>
  <c r="BF14" i="13"/>
  <c r="BG14" i="13"/>
  <c r="BH14" i="13"/>
  <c r="BL14" i="13"/>
  <c r="BQ14" i="13"/>
  <c r="C15" i="13"/>
  <c r="D15" i="13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T15" i="13"/>
  <c r="U15" i="13"/>
  <c r="AC15" i="13"/>
  <c r="AQ15" i="13"/>
  <c r="AQ15" i="13" a="1"/>
  <c r="AR15" i="13"/>
  <c r="AR15" i="13" a="1"/>
  <c r="AT15" i="13"/>
  <c r="AU15" i="13"/>
  <c r="AV15" i="13"/>
  <c r="AW15" i="13"/>
  <c r="AX15" i="13"/>
  <c r="AY15" i="13"/>
  <c r="AZ15" i="13"/>
  <c r="BA15" i="13"/>
  <c r="BB15" i="13"/>
  <c r="BD15" i="13"/>
  <c r="BF15" i="13"/>
  <c r="BG15" i="13"/>
  <c r="BH15" i="13"/>
  <c r="BL15" i="13"/>
  <c r="BQ15" i="13"/>
  <c r="C16" i="13"/>
  <c r="D16" i="13"/>
  <c r="E16" i="13"/>
  <c r="F16" i="13"/>
  <c r="G16" i="13"/>
  <c r="H16" i="13"/>
  <c r="I16" i="13"/>
  <c r="J16" i="13"/>
  <c r="K16" i="13"/>
  <c r="L16" i="13"/>
  <c r="M16" i="13"/>
  <c r="N16" i="13"/>
  <c r="O16" i="13"/>
  <c r="P16" i="13"/>
  <c r="Q16" i="13"/>
  <c r="T16" i="13"/>
  <c r="U16" i="13"/>
  <c r="AC16" i="13"/>
  <c r="AQ16" i="13"/>
  <c r="AQ16" i="13" a="1"/>
  <c r="AR16" i="13"/>
  <c r="AR16" i="13" a="1"/>
  <c r="AT16" i="13"/>
  <c r="AU16" i="13"/>
  <c r="AV16" i="13"/>
  <c r="AW16" i="13"/>
  <c r="AX16" i="13"/>
  <c r="AY16" i="13"/>
  <c r="AZ16" i="13"/>
  <c r="BA16" i="13"/>
  <c r="BB16" i="13"/>
  <c r="BD16" i="13"/>
  <c r="BF16" i="13"/>
  <c r="BG16" i="13"/>
  <c r="BH16" i="13"/>
  <c r="BL16" i="13"/>
  <c r="BQ16" i="13"/>
  <c r="C17" i="13"/>
  <c r="D17" i="13"/>
  <c r="E17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T17" i="13"/>
  <c r="U17" i="13"/>
  <c r="AC17" i="13"/>
  <c r="AQ17" i="13"/>
  <c r="AQ17" i="13" a="1"/>
  <c r="AR17" i="13"/>
  <c r="AR17" i="13" a="1"/>
  <c r="AT17" i="13"/>
  <c r="AU17" i="13"/>
  <c r="AV17" i="13"/>
  <c r="AW17" i="13"/>
  <c r="AX17" i="13"/>
  <c r="AY17" i="13"/>
  <c r="AZ17" i="13"/>
  <c r="BA17" i="13"/>
  <c r="BB17" i="13"/>
  <c r="BD17" i="13"/>
  <c r="BF17" i="13"/>
  <c r="BG17" i="13"/>
  <c r="BH17" i="13"/>
  <c r="C18" i="13"/>
  <c r="D18" i="13"/>
  <c r="E18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T18" i="13"/>
  <c r="U18" i="13"/>
  <c r="AC18" i="13"/>
  <c r="AQ18" i="13"/>
  <c r="AQ18" i="13" a="1"/>
  <c r="AR18" i="13"/>
  <c r="AR18" i="13" a="1"/>
  <c r="AT18" i="13"/>
  <c r="AU18" i="13"/>
  <c r="AV18" i="13"/>
  <c r="AW18" i="13"/>
  <c r="AX18" i="13"/>
  <c r="AY18" i="13"/>
  <c r="AZ18" i="13"/>
  <c r="BA18" i="13"/>
  <c r="BB18" i="13"/>
  <c r="BD18" i="13"/>
  <c r="BF18" i="13"/>
  <c r="BG18" i="13"/>
  <c r="BH18" i="13"/>
  <c r="BL18" i="13"/>
  <c r="BQ18" i="13"/>
  <c r="C19" i="13"/>
  <c r="D19" i="13"/>
  <c r="E19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T19" i="13"/>
  <c r="U19" i="13"/>
  <c r="AC19" i="13"/>
  <c r="AQ19" i="13"/>
  <c r="AQ19" i="13" a="1"/>
  <c r="AR19" i="13"/>
  <c r="AR19" i="13" a="1"/>
  <c r="AT19" i="13"/>
  <c r="AU19" i="13"/>
  <c r="AV19" i="13"/>
  <c r="AW19" i="13"/>
  <c r="AX19" i="13"/>
  <c r="AY19" i="13"/>
  <c r="AZ19" i="13"/>
  <c r="BA19" i="13"/>
  <c r="BB19" i="13"/>
  <c r="BD19" i="13"/>
  <c r="BF19" i="13"/>
  <c r="BG19" i="13"/>
  <c r="BH19" i="13"/>
  <c r="BL19" i="13"/>
  <c r="BQ19" i="13"/>
  <c r="C20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T20" i="13"/>
  <c r="U20" i="13"/>
  <c r="AC20" i="13"/>
  <c r="AQ20" i="13"/>
  <c r="AQ20" i="13" a="1"/>
  <c r="AR20" i="13"/>
  <c r="AR20" i="13" a="1"/>
  <c r="AT20" i="13"/>
  <c r="AU20" i="13"/>
  <c r="AV20" i="13"/>
  <c r="AW20" i="13"/>
  <c r="AX20" i="13"/>
  <c r="AY20" i="13"/>
  <c r="AZ20" i="13"/>
  <c r="BA20" i="13"/>
  <c r="BB20" i="13"/>
  <c r="BD20" i="13"/>
  <c r="BF20" i="13"/>
  <c r="BG20" i="13"/>
  <c r="BH20" i="13"/>
  <c r="BL20" i="13"/>
  <c r="C21" i="13"/>
  <c r="D21" i="13"/>
  <c r="E21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T21" i="13"/>
  <c r="U21" i="13"/>
  <c r="AC21" i="13"/>
  <c r="AQ21" i="13"/>
  <c r="AQ21" i="13" a="1"/>
  <c r="AR21" i="13"/>
  <c r="AR21" i="13" a="1"/>
  <c r="AT21" i="13"/>
  <c r="AU21" i="13"/>
  <c r="AV21" i="13"/>
  <c r="AW21" i="13"/>
  <c r="AX21" i="13"/>
  <c r="AY21" i="13"/>
  <c r="AZ21" i="13"/>
  <c r="BA21" i="13"/>
  <c r="BB21" i="13"/>
  <c r="BD21" i="13"/>
  <c r="BF21" i="13"/>
  <c r="BG21" i="13"/>
  <c r="BH21" i="13"/>
  <c r="BL21" i="13"/>
  <c r="BQ21" i="13"/>
  <c r="C22" i="13"/>
  <c r="D22" i="13"/>
  <c r="E22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T22" i="13"/>
  <c r="U22" i="13"/>
  <c r="AC22" i="13"/>
  <c r="AQ22" i="13"/>
  <c r="AQ22" i="13" a="1"/>
  <c r="AR22" i="13"/>
  <c r="AR22" i="13" a="1"/>
  <c r="AT22" i="13"/>
  <c r="AU22" i="13"/>
  <c r="AV22" i="13"/>
  <c r="AW22" i="13"/>
  <c r="AX22" i="13"/>
  <c r="AY22" i="13"/>
  <c r="AZ22" i="13"/>
  <c r="BA22" i="13"/>
  <c r="BB22" i="13"/>
  <c r="BD22" i="13"/>
  <c r="BF22" i="13"/>
  <c r="BG22" i="13"/>
  <c r="BH22" i="13"/>
  <c r="C23" i="13"/>
  <c r="D23" i="13"/>
  <c r="E23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T23" i="13"/>
  <c r="U23" i="13"/>
  <c r="AC23" i="13"/>
  <c r="AQ23" i="13"/>
  <c r="AQ23" i="13" a="1"/>
  <c r="AR23" i="13"/>
  <c r="AR23" i="13" a="1"/>
  <c r="AT23" i="13"/>
  <c r="AU23" i="13"/>
  <c r="AV23" i="13"/>
  <c r="AW23" i="13"/>
  <c r="AX23" i="13"/>
  <c r="AY23" i="13"/>
  <c r="AZ23" i="13"/>
  <c r="BA23" i="13"/>
  <c r="BB23" i="13"/>
  <c r="BD23" i="13"/>
  <c r="BF23" i="13"/>
  <c r="BG23" i="13"/>
  <c r="BH23" i="13"/>
  <c r="C24" i="13"/>
  <c r="D24" i="13"/>
  <c r="E24" i="13"/>
  <c r="F24" i="13"/>
  <c r="G24" i="13"/>
  <c r="H24" i="13"/>
  <c r="I24" i="13"/>
  <c r="J24" i="13"/>
  <c r="K24" i="13"/>
  <c r="L24" i="13"/>
  <c r="M24" i="13"/>
  <c r="N24" i="13"/>
  <c r="O24" i="13"/>
  <c r="P24" i="13"/>
  <c r="Q24" i="13"/>
  <c r="T24" i="13"/>
  <c r="U24" i="13"/>
  <c r="AC24" i="13"/>
  <c r="AQ24" i="13"/>
  <c r="AQ24" i="13" a="1"/>
  <c r="AR24" i="13"/>
  <c r="AR24" i="13" a="1"/>
  <c r="AT24" i="13"/>
  <c r="AU24" i="13"/>
  <c r="AV24" i="13"/>
  <c r="AW24" i="13"/>
  <c r="AX24" i="13"/>
  <c r="AY24" i="13"/>
  <c r="AZ24" i="13"/>
  <c r="BA24" i="13"/>
  <c r="BB24" i="13"/>
  <c r="BD24" i="13"/>
  <c r="BF24" i="13"/>
  <c r="BG24" i="13"/>
  <c r="BH24" i="13"/>
  <c r="C25" i="13"/>
  <c r="D25" i="13"/>
  <c r="E25" i="13"/>
  <c r="F25" i="13"/>
  <c r="G25" i="13"/>
  <c r="H25" i="13"/>
  <c r="I25" i="13"/>
  <c r="J25" i="13"/>
  <c r="K25" i="13"/>
  <c r="L25" i="13"/>
  <c r="M25" i="13"/>
  <c r="N25" i="13"/>
  <c r="O25" i="13"/>
  <c r="P25" i="13"/>
  <c r="Q25" i="13"/>
  <c r="T25" i="13"/>
  <c r="U25" i="13"/>
  <c r="AC25" i="13"/>
  <c r="AQ25" i="13"/>
  <c r="AQ25" i="13" a="1"/>
  <c r="AR25" i="13"/>
  <c r="AR25" i="13" a="1"/>
  <c r="AT25" i="13"/>
  <c r="AU25" i="13"/>
  <c r="AV25" i="13"/>
  <c r="AW25" i="13"/>
  <c r="AX25" i="13"/>
  <c r="AY25" i="13"/>
  <c r="AZ25" i="13"/>
  <c r="BA25" i="13"/>
  <c r="BB25" i="13"/>
  <c r="BD25" i="13"/>
  <c r="BF25" i="13"/>
  <c r="BG25" i="13"/>
  <c r="BH25" i="13"/>
  <c r="BL25" i="13"/>
  <c r="BQ25" i="13"/>
  <c r="C26" i="13"/>
  <c r="D26" i="13"/>
  <c r="E26" i="13"/>
  <c r="F26" i="13"/>
  <c r="G26" i="13"/>
  <c r="H26" i="13"/>
  <c r="I26" i="13"/>
  <c r="J26" i="13"/>
  <c r="K26" i="13"/>
  <c r="L26" i="13"/>
  <c r="M26" i="13"/>
  <c r="N26" i="13"/>
  <c r="O26" i="13"/>
  <c r="P26" i="13"/>
  <c r="Q26" i="13"/>
  <c r="T26" i="13"/>
  <c r="U26" i="13"/>
  <c r="AC26" i="13"/>
  <c r="AQ26" i="13"/>
  <c r="AQ26" i="13" a="1"/>
  <c r="AR26" i="13"/>
  <c r="AR26" i="13" a="1"/>
  <c r="AT26" i="13"/>
  <c r="AU26" i="13"/>
  <c r="AV26" i="13"/>
  <c r="AW26" i="13"/>
  <c r="AX26" i="13"/>
  <c r="AY26" i="13"/>
  <c r="AZ26" i="13"/>
  <c r="BA26" i="13"/>
  <c r="BB26" i="13"/>
  <c r="BD26" i="13"/>
  <c r="BF26" i="13"/>
  <c r="BG26" i="13"/>
  <c r="BH26" i="13"/>
  <c r="C27" i="13"/>
  <c r="D27" i="13"/>
  <c r="E27" i="13"/>
  <c r="F27" i="13"/>
  <c r="G27" i="13"/>
  <c r="H27" i="13"/>
  <c r="I27" i="13"/>
  <c r="J27" i="13"/>
  <c r="K27" i="13"/>
  <c r="L27" i="13"/>
  <c r="M27" i="13"/>
  <c r="N27" i="13"/>
  <c r="O27" i="13"/>
  <c r="P27" i="13"/>
  <c r="Q27" i="13"/>
  <c r="T27" i="13"/>
  <c r="U27" i="13"/>
  <c r="AC27" i="13"/>
  <c r="AQ27" i="13"/>
  <c r="AQ27" i="13" a="1"/>
  <c r="AR27" i="13"/>
  <c r="AR27" i="13" a="1"/>
  <c r="AT27" i="13"/>
  <c r="AU27" i="13"/>
  <c r="AV27" i="13"/>
  <c r="AW27" i="13"/>
  <c r="AX27" i="13"/>
  <c r="AY27" i="13"/>
  <c r="AZ27" i="13"/>
  <c r="BA27" i="13"/>
  <c r="BB27" i="13"/>
  <c r="BD27" i="13"/>
  <c r="BF27" i="13"/>
  <c r="BG27" i="13"/>
  <c r="BH27" i="13"/>
  <c r="BL27" i="13"/>
  <c r="BQ27" i="13"/>
  <c r="C28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U28" i="13"/>
  <c r="AC28" i="13"/>
  <c r="AQ28" i="13"/>
  <c r="AQ28" i="13" a="1"/>
  <c r="AR28" i="13"/>
  <c r="AR28" i="13" a="1"/>
  <c r="AT28" i="13"/>
  <c r="AU28" i="13"/>
  <c r="AV28" i="13"/>
  <c r="AW28" i="13"/>
  <c r="AX28" i="13"/>
  <c r="AY28" i="13"/>
  <c r="AZ28" i="13"/>
  <c r="BA28" i="13"/>
  <c r="BB28" i="13"/>
  <c r="BD28" i="13"/>
  <c r="BF28" i="13"/>
  <c r="BG28" i="13"/>
  <c r="BH28" i="13"/>
  <c r="C29" i="13"/>
  <c r="D29" i="13"/>
  <c r="E29" i="13"/>
  <c r="F29" i="13"/>
  <c r="G29" i="13"/>
  <c r="H29" i="13"/>
  <c r="I29" i="13"/>
  <c r="J29" i="13"/>
  <c r="K29" i="13"/>
  <c r="L29" i="13"/>
  <c r="M29" i="13"/>
  <c r="N29" i="13"/>
  <c r="O29" i="13"/>
  <c r="P29" i="13"/>
  <c r="Q29" i="13"/>
  <c r="U29" i="13"/>
  <c r="AC29" i="13"/>
  <c r="AQ29" i="13"/>
  <c r="AQ29" i="13" a="1"/>
  <c r="AR29" i="13"/>
  <c r="AR29" i="13" a="1"/>
  <c r="AT29" i="13"/>
  <c r="AU29" i="13"/>
  <c r="AV29" i="13"/>
  <c r="AW29" i="13"/>
  <c r="AX29" i="13"/>
  <c r="AY29" i="13"/>
  <c r="AZ29" i="13"/>
  <c r="BA29" i="13"/>
  <c r="BB29" i="13"/>
  <c r="BD29" i="13"/>
  <c r="BF29" i="13"/>
  <c r="BG29" i="13"/>
  <c r="BH29" i="13"/>
  <c r="BL29" i="13"/>
  <c r="BQ29" i="13"/>
  <c r="C30" i="13"/>
  <c r="D30" i="13"/>
  <c r="E30" i="13"/>
  <c r="F30" i="13"/>
  <c r="G30" i="13"/>
  <c r="H30" i="13"/>
  <c r="I30" i="13"/>
  <c r="J30" i="13"/>
  <c r="K30" i="13"/>
  <c r="L30" i="13"/>
  <c r="M30" i="13"/>
  <c r="N30" i="13"/>
  <c r="O30" i="13"/>
  <c r="P30" i="13"/>
  <c r="Q30" i="13"/>
  <c r="T30" i="13"/>
  <c r="U30" i="13"/>
  <c r="AC30" i="13"/>
  <c r="AQ30" i="13"/>
  <c r="AQ30" i="13" a="1"/>
  <c r="AR30" i="13"/>
  <c r="AR30" i="13" a="1"/>
  <c r="AT30" i="13"/>
  <c r="AU30" i="13"/>
  <c r="AV30" i="13"/>
  <c r="AW30" i="13"/>
  <c r="AX30" i="13"/>
  <c r="AY30" i="13"/>
  <c r="AZ30" i="13"/>
  <c r="BA30" i="13"/>
  <c r="BB30" i="13"/>
  <c r="BD30" i="13"/>
  <c r="BF30" i="13"/>
  <c r="BG30" i="13"/>
  <c r="BH30" i="13"/>
  <c r="C31" i="13"/>
  <c r="D31" i="13"/>
  <c r="E31" i="13"/>
  <c r="F31" i="13"/>
  <c r="G31" i="13"/>
  <c r="H31" i="13"/>
  <c r="I31" i="13"/>
  <c r="J31" i="13"/>
  <c r="K31" i="13"/>
  <c r="L31" i="13"/>
  <c r="M31" i="13"/>
  <c r="N31" i="13"/>
  <c r="O31" i="13"/>
  <c r="P31" i="13"/>
  <c r="Q31" i="13"/>
  <c r="T31" i="13"/>
  <c r="U31" i="13"/>
  <c r="W31" i="13"/>
  <c r="Y31" i="13"/>
  <c r="AA31" i="13"/>
  <c r="AE31" i="13"/>
  <c r="AH31" i="13"/>
  <c r="AK31" i="13"/>
  <c r="AN31" i="13"/>
  <c r="AT31" i="13"/>
  <c r="AU31" i="13"/>
  <c r="AV31" i="13"/>
  <c r="AW31" i="13"/>
  <c r="AX31" i="13"/>
  <c r="AY31" i="13"/>
  <c r="AZ31" i="13"/>
  <c r="BA31" i="13"/>
  <c r="BB31" i="13"/>
  <c r="BC31" i="13"/>
  <c r="BD31" i="13"/>
  <c r="BF31" i="13"/>
  <c r="BG31" i="13"/>
  <c r="BH31" i="13"/>
  <c r="E32" i="13"/>
  <c r="BL32" i="13"/>
  <c r="BQ32" i="13"/>
  <c r="BL33" i="13"/>
  <c r="BQ33" i="13"/>
  <c r="BL35" i="13"/>
  <c r="BQ35" i="13"/>
  <c r="AT38" i="13"/>
  <c r="AU38" i="13"/>
  <c r="AV38" i="13"/>
  <c r="AW38" i="13"/>
  <c r="AX38" i="13"/>
  <c r="AY38" i="13"/>
  <c r="AZ38" i="13"/>
  <c r="BA38" i="13"/>
  <c r="AE39" i="13"/>
  <c r="AF39" i="13"/>
  <c r="AG39" i="13"/>
  <c r="AH39" i="13"/>
  <c r="AJ39" i="13"/>
  <c r="AK39" i="13"/>
  <c r="AL39" i="13"/>
  <c r="AM39" i="13"/>
  <c r="AT39" i="13"/>
  <c r="AU39" i="13"/>
  <c r="AV39" i="13"/>
  <c r="AW39" i="13"/>
  <c r="AX39" i="13"/>
  <c r="AY39" i="13"/>
  <c r="AZ39" i="13"/>
  <c r="BA39" i="13"/>
  <c r="AT40" i="13"/>
  <c r="AU40" i="13"/>
  <c r="AV40" i="13"/>
  <c r="AW40" i="13"/>
  <c r="AX40" i="13"/>
  <c r="AY40" i="13"/>
  <c r="AZ40" i="13"/>
  <c r="BA40" i="13"/>
  <c r="AT41" i="13"/>
  <c r="AU41" i="13"/>
  <c r="AV41" i="13"/>
  <c r="AW41" i="13"/>
  <c r="AX41" i="13"/>
  <c r="AY41" i="13"/>
  <c r="AZ41" i="13"/>
  <c r="BA41" i="13"/>
  <c r="AT42" i="13"/>
  <c r="AU42" i="13"/>
  <c r="AV42" i="13"/>
  <c r="AW42" i="13"/>
  <c r="AX42" i="13"/>
  <c r="AY42" i="13"/>
  <c r="AZ42" i="13"/>
  <c r="BA42" i="13"/>
  <c r="BK42" i="13"/>
  <c r="AT43" i="13"/>
  <c r="AU43" i="13"/>
  <c r="AV43" i="13"/>
  <c r="AW43" i="13"/>
  <c r="AX43" i="13"/>
  <c r="AY43" i="13"/>
  <c r="AZ43" i="13"/>
  <c r="BA43" i="13"/>
  <c r="BL43" i="13"/>
  <c r="AT44" i="13"/>
  <c r="AU44" i="13"/>
  <c r="AV44" i="13"/>
  <c r="AW44" i="13"/>
  <c r="AX44" i="13"/>
  <c r="AY44" i="13"/>
  <c r="AZ44" i="13"/>
  <c r="BA44" i="13"/>
  <c r="AT45" i="13"/>
  <c r="AU45" i="13"/>
  <c r="AV45" i="13"/>
  <c r="AW45" i="13"/>
  <c r="AX45" i="13"/>
  <c r="AY45" i="13"/>
  <c r="AZ45" i="13"/>
  <c r="BA45" i="13"/>
  <c r="AE46" i="13"/>
  <c r="AF46" i="13"/>
  <c r="AG46" i="13"/>
  <c r="AH46" i="13"/>
  <c r="AJ46" i="13"/>
  <c r="AK46" i="13"/>
  <c r="AL46" i="13"/>
  <c r="AM46" i="13"/>
  <c r="AT46" i="13"/>
  <c r="AU46" i="13"/>
  <c r="AV46" i="13"/>
  <c r="AW46" i="13"/>
  <c r="AX46" i="13"/>
  <c r="AY46" i="13"/>
  <c r="AZ46" i="13"/>
  <c r="BA46" i="13"/>
  <c r="BK46" i="13"/>
  <c r="BL46" i="13"/>
  <c r="AT47" i="13"/>
  <c r="AU47" i="13"/>
  <c r="AV47" i="13"/>
  <c r="AW47" i="13"/>
  <c r="AX47" i="13"/>
  <c r="AY47" i="13"/>
  <c r="AZ47" i="13"/>
  <c r="BA47" i="13"/>
  <c r="BL47" i="13"/>
  <c r="AT48" i="13"/>
  <c r="AU48" i="13"/>
  <c r="AV48" i="13"/>
  <c r="AW48" i="13"/>
  <c r="AX48" i="13"/>
  <c r="AY48" i="13"/>
  <c r="AZ48" i="13"/>
  <c r="BA48" i="13"/>
  <c r="AT49" i="13"/>
  <c r="AU49" i="13"/>
  <c r="AV49" i="13"/>
  <c r="AW49" i="13"/>
  <c r="AX49" i="13"/>
  <c r="AY49" i="13"/>
  <c r="AZ49" i="13"/>
  <c r="BA49" i="13"/>
  <c r="BL49" i="13"/>
  <c r="AT50" i="13"/>
  <c r="AU50" i="13"/>
  <c r="AV50" i="13"/>
  <c r="AW50" i="13"/>
  <c r="AX50" i="13"/>
  <c r="AY50" i="13"/>
  <c r="AZ50" i="13"/>
  <c r="BA50" i="13"/>
  <c r="AT51" i="13"/>
  <c r="AU51" i="13"/>
  <c r="AV51" i="13"/>
  <c r="AW51" i="13"/>
  <c r="AX51" i="13"/>
  <c r="AY51" i="13"/>
  <c r="AZ51" i="13"/>
  <c r="BA51" i="13"/>
  <c r="AT52" i="13"/>
  <c r="AU52" i="13"/>
  <c r="AV52" i="13"/>
  <c r="AW52" i="13"/>
  <c r="AX52" i="13"/>
  <c r="AY52" i="13"/>
  <c r="AZ52" i="13"/>
  <c r="BA52" i="13"/>
  <c r="AT53" i="13"/>
  <c r="AU53" i="13"/>
  <c r="AV53" i="13"/>
  <c r="AW53" i="13"/>
  <c r="AX53" i="13"/>
  <c r="AY53" i="13"/>
  <c r="AZ53" i="13"/>
  <c r="BA53" i="13"/>
  <c r="AT54" i="13"/>
  <c r="AU54" i="13"/>
  <c r="AV54" i="13"/>
  <c r="AW54" i="13"/>
  <c r="AX54" i="13"/>
  <c r="AY54" i="13"/>
  <c r="AZ54" i="13"/>
  <c r="BA54" i="13"/>
  <c r="AT55" i="13"/>
  <c r="AU55" i="13"/>
  <c r="AV55" i="13"/>
  <c r="AW55" i="13"/>
  <c r="AX55" i="13"/>
  <c r="AY55" i="13"/>
  <c r="AZ55" i="13"/>
  <c r="BA55" i="13"/>
  <c r="AT56" i="13"/>
  <c r="AU56" i="13"/>
  <c r="AV56" i="13"/>
  <c r="AW56" i="13"/>
  <c r="AX56" i="13"/>
  <c r="AY56" i="13"/>
  <c r="AZ56" i="13"/>
  <c r="BA56" i="13"/>
  <c r="AT57" i="13"/>
  <c r="AU57" i="13"/>
  <c r="AV57" i="13"/>
  <c r="AW57" i="13"/>
  <c r="AX57" i="13"/>
  <c r="AY57" i="13"/>
  <c r="AZ57" i="13"/>
  <c r="BA57" i="13"/>
  <c r="AT58" i="13"/>
  <c r="AU58" i="13"/>
  <c r="AV58" i="13"/>
  <c r="AW58" i="13"/>
  <c r="AX58" i="13"/>
  <c r="AY58" i="13"/>
  <c r="AZ58" i="13"/>
  <c r="BA58" i="13"/>
  <c r="AT59" i="13"/>
  <c r="AU59" i="13"/>
  <c r="AV59" i="13"/>
  <c r="AW59" i="13"/>
  <c r="AX59" i="13"/>
  <c r="AY59" i="13"/>
  <c r="AZ59" i="13"/>
  <c r="BA59" i="13"/>
  <c r="AT60" i="13"/>
  <c r="AU60" i="13"/>
  <c r="AV60" i="13"/>
  <c r="AW60" i="13"/>
  <c r="AX60" i="13"/>
  <c r="AY60" i="13"/>
  <c r="AZ60" i="13"/>
  <c r="BA60" i="13"/>
  <c r="AT61" i="13"/>
  <c r="AU61" i="13"/>
  <c r="AV61" i="13"/>
  <c r="AW61" i="13"/>
  <c r="AX61" i="13"/>
  <c r="AY61" i="13"/>
  <c r="AZ61" i="13"/>
  <c r="BA61" i="13"/>
  <c r="AT62" i="13"/>
  <c r="AZ63" i="13"/>
  <c r="BA63" i="13"/>
  <c r="A1" i="14"/>
  <c r="AQ1" i="14"/>
  <c r="BC1" i="14"/>
  <c r="BL3" i="14"/>
  <c r="BQ3" i="14"/>
  <c r="A4" i="14"/>
  <c r="BQ4" i="14"/>
  <c r="BL5" i="14"/>
  <c r="BQ5" i="14"/>
  <c r="F6" i="14"/>
  <c r="BQ6" i="14"/>
  <c r="AC7" i="14"/>
  <c r="AQ7" i="14"/>
  <c r="AQ7" i="14" a="1"/>
  <c r="AR7" i="14"/>
  <c r="AR7" i="14" a="1"/>
  <c r="AT7" i="14"/>
  <c r="AU7" i="14"/>
  <c r="AV7" i="14"/>
  <c r="AW7" i="14"/>
  <c r="AX7" i="14"/>
  <c r="AY7" i="14"/>
  <c r="AZ7" i="14"/>
  <c r="BA7" i="14"/>
  <c r="BB7" i="14"/>
  <c r="BD7" i="14"/>
  <c r="BF7" i="14"/>
  <c r="BG7" i="14"/>
  <c r="BH7" i="14"/>
  <c r="BL7" i="14"/>
  <c r="BQ7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T8" i="14"/>
  <c r="U8" i="14"/>
  <c r="AC8" i="14"/>
  <c r="AQ8" i="14"/>
  <c r="AQ8" i="14" a="1"/>
  <c r="AR8" i="14"/>
  <c r="AR8" i="14" a="1"/>
  <c r="AT8" i="14"/>
  <c r="AU8" i="14"/>
  <c r="AV8" i="14"/>
  <c r="AW8" i="14"/>
  <c r="AX8" i="14"/>
  <c r="AY8" i="14"/>
  <c r="AZ8" i="14"/>
  <c r="BA8" i="14"/>
  <c r="BB8" i="14"/>
  <c r="BD8" i="14"/>
  <c r="BF8" i="14"/>
  <c r="BG8" i="14"/>
  <c r="BH8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T9" i="14"/>
  <c r="U9" i="14"/>
  <c r="AC9" i="14"/>
  <c r="AQ9" i="14"/>
  <c r="AQ9" i="14" a="1"/>
  <c r="AR9" i="14"/>
  <c r="AR9" i="14" a="1"/>
  <c r="AT9" i="14"/>
  <c r="AU9" i="14"/>
  <c r="AV9" i="14"/>
  <c r="AW9" i="14"/>
  <c r="AX9" i="14"/>
  <c r="AY9" i="14"/>
  <c r="AZ9" i="14"/>
  <c r="BA9" i="14"/>
  <c r="BB9" i="14"/>
  <c r="BD9" i="14"/>
  <c r="BF9" i="14"/>
  <c r="BG9" i="14"/>
  <c r="BH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T10" i="14"/>
  <c r="U10" i="14"/>
  <c r="AC10" i="14"/>
  <c r="AQ10" i="14"/>
  <c r="AQ10" i="14" a="1"/>
  <c r="AR10" i="14"/>
  <c r="AR10" i="14" a="1"/>
  <c r="AT10" i="14"/>
  <c r="AU10" i="14"/>
  <c r="AV10" i="14"/>
  <c r="AW10" i="14"/>
  <c r="AX10" i="14"/>
  <c r="AY10" i="14"/>
  <c r="AZ10" i="14"/>
  <c r="BA10" i="14"/>
  <c r="BB10" i="14"/>
  <c r="BD10" i="14"/>
  <c r="BF10" i="14"/>
  <c r="BG10" i="14"/>
  <c r="BH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T11" i="14"/>
  <c r="U11" i="14"/>
  <c r="AC11" i="14"/>
  <c r="AQ11" i="14"/>
  <c r="AQ11" i="14" a="1"/>
  <c r="AR11" i="14"/>
  <c r="AR11" i="14" a="1"/>
  <c r="AT11" i="14"/>
  <c r="AU11" i="14"/>
  <c r="AV11" i="14"/>
  <c r="AW11" i="14"/>
  <c r="AX11" i="14"/>
  <c r="AY11" i="14"/>
  <c r="AZ11" i="14"/>
  <c r="BA11" i="14"/>
  <c r="BB11" i="14"/>
  <c r="BD11" i="14"/>
  <c r="BF11" i="14"/>
  <c r="BG11" i="14"/>
  <c r="BH11" i="14"/>
  <c r="BL11" i="14"/>
  <c r="BQ11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T12" i="14"/>
  <c r="U12" i="14"/>
  <c r="AC12" i="14"/>
  <c r="AQ12" i="14"/>
  <c r="AQ12" i="14" a="1"/>
  <c r="AR12" i="14"/>
  <c r="AR12" i="14" a="1"/>
  <c r="AT12" i="14"/>
  <c r="AU12" i="14"/>
  <c r="AV12" i="14"/>
  <c r="AW12" i="14"/>
  <c r="AX12" i="14"/>
  <c r="AY12" i="14"/>
  <c r="AZ12" i="14"/>
  <c r="BA12" i="14"/>
  <c r="BB12" i="14"/>
  <c r="BD12" i="14"/>
  <c r="BF12" i="14"/>
  <c r="BG12" i="14"/>
  <c r="BH12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T13" i="14"/>
  <c r="U13" i="14"/>
  <c r="AC13" i="14"/>
  <c r="AQ13" i="14"/>
  <c r="AQ13" i="14" a="1"/>
  <c r="AR13" i="14"/>
  <c r="AR13" i="14" a="1"/>
  <c r="AT13" i="14"/>
  <c r="AU13" i="14"/>
  <c r="AV13" i="14"/>
  <c r="AW13" i="14"/>
  <c r="AX13" i="14"/>
  <c r="AY13" i="14"/>
  <c r="AZ13" i="14"/>
  <c r="BA13" i="14"/>
  <c r="BB13" i="14"/>
  <c r="BD13" i="14"/>
  <c r="BF13" i="14"/>
  <c r="BG13" i="14"/>
  <c r="BH13" i="14"/>
  <c r="BL13" i="14"/>
  <c r="BQ13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T14" i="14"/>
  <c r="U14" i="14"/>
  <c r="AC14" i="14"/>
  <c r="AQ14" i="14"/>
  <c r="AQ14" i="14" a="1"/>
  <c r="AR14" i="14"/>
  <c r="AR14" i="14" a="1"/>
  <c r="AT14" i="14"/>
  <c r="AU14" i="14"/>
  <c r="AV14" i="14"/>
  <c r="AW14" i="14"/>
  <c r="AX14" i="14"/>
  <c r="AY14" i="14"/>
  <c r="AZ14" i="14"/>
  <c r="BA14" i="14"/>
  <c r="BB14" i="14"/>
  <c r="BD14" i="14"/>
  <c r="BF14" i="14"/>
  <c r="BG14" i="14"/>
  <c r="BH14" i="14"/>
  <c r="BL14" i="14"/>
  <c r="BQ14" i="14"/>
  <c r="C15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T15" i="14"/>
  <c r="U15" i="14"/>
  <c r="AC15" i="14"/>
  <c r="AQ15" i="14"/>
  <c r="AQ15" i="14" a="1"/>
  <c r="AR15" i="14"/>
  <c r="AR15" i="14" a="1"/>
  <c r="AT15" i="14"/>
  <c r="AU15" i="14"/>
  <c r="AV15" i="14"/>
  <c r="AW15" i="14"/>
  <c r="AX15" i="14"/>
  <c r="AY15" i="14"/>
  <c r="AZ15" i="14"/>
  <c r="BA15" i="14"/>
  <c r="BB15" i="14"/>
  <c r="BD15" i="14"/>
  <c r="BF15" i="14"/>
  <c r="BG15" i="14"/>
  <c r="BH15" i="14"/>
  <c r="BL15" i="14"/>
  <c r="BQ15" i="14"/>
  <c r="C16" i="14"/>
  <c r="D16" i="14"/>
  <c r="E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T16" i="14"/>
  <c r="U16" i="14"/>
  <c r="AC16" i="14"/>
  <c r="AQ16" i="14"/>
  <c r="AQ16" i="14" a="1"/>
  <c r="AR16" i="14"/>
  <c r="AR16" i="14" a="1"/>
  <c r="AT16" i="14"/>
  <c r="AU16" i="14"/>
  <c r="AV16" i="14"/>
  <c r="AW16" i="14"/>
  <c r="AX16" i="14"/>
  <c r="AY16" i="14"/>
  <c r="AZ16" i="14"/>
  <c r="BA16" i="14"/>
  <c r="BB16" i="14"/>
  <c r="BD16" i="14"/>
  <c r="BF16" i="14"/>
  <c r="BG16" i="14"/>
  <c r="BH16" i="14"/>
  <c r="BL16" i="14"/>
  <c r="BQ16" i="14"/>
  <c r="C17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T17" i="14"/>
  <c r="U17" i="14"/>
  <c r="AC17" i="14"/>
  <c r="AQ17" i="14"/>
  <c r="AQ17" i="14" a="1"/>
  <c r="AR17" i="14"/>
  <c r="AR17" i="14" a="1"/>
  <c r="AT17" i="14"/>
  <c r="AU17" i="14"/>
  <c r="AV17" i="14"/>
  <c r="AW17" i="14"/>
  <c r="AX17" i="14"/>
  <c r="AY17" i="14"/>
  <c r="AZ17" i="14"/>
  <c r="BA17" i="14"/>
  <c r="BB17" i="14"/>
  <c r="BD17" i="14"/>
  <c r="BF17" i="14"/>
  <c r="BG17" i="14"/>
  <c r="BH17" i="14"/>
  <c r="C18" i="14"/>
  <c r="D18" i="14"/>
  <c r="E18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T18" i="14"/>
  <c r="U18" i="14"/>
  <c r="AC18" i="14"/>
  <c r="AQ18" i="14"/>
  <c r="AQ18" i="14" a="1"/>
  <c r="AR18" i="14"/>
  <c r="AR18" i="14" a="1"/>
  <c r="AT18" i="14"/>
  <c r="AU18" i="14"/>
  <c r="AV18" i="14"/>
  <c r="AW18" i="14"/>
  <c r="AX18" i="14"/>
  <c r="AY18" i="14"/>
  <c r="AZ18" i="14"/>
  <c r="BA18" i="14"/>
  <c r="BB18" i="14"/>
  <c r="BD18" i="14"/>
  <c r="BF18" i="14"/>
  <c r="BG18" i="14"/>
  <c r="BH18" i="14"/>
  <c r="BL18" i="14"/>
  <c r="BQ18" i="14"/>
  <c r="C19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T19" i="14"/>
  <c r="U19" i="14"/>
  <c r="AC19" i="14"/>
  <c r="AQ19" i="14"/>
  <c r="AQ19" i="14" a="1"/>
  <c r="AR19" i="14"/>
  <c r="AR19" i="14" a="1"/>
  <c r="AT19" i="14"/>
  <c r="AU19" i="14"/>
  <c r="AV19" i="14"/>
  <c r="AW19" i="14"/>
  <c r="AX19" i="14"/>
  <c r="AY19" i="14"/>
  <c r="AZ19" i="14"/>
  <c r="BA19" i="14"/>
  <c r="BB19" i="14"/>
  <c r="BD19" i="14"/>
  <c r="BF19" i="14"/>
  <c r="BG19" i="14"/>
  <c r="BH19" i="14"/>
  <c r="BL19" i="14"/>
  <c r="BQ19" i="14"/>
  <c r="C20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T20" i="14"/>
  <c r="U20" i="14"/>
  <c r="AC20" i="14"/>
  <c r="AQ20" i="14"/>
  <c r="AQ20" i="14" a="1"/>
  <c r="AR20" i="14"/>
  <c r="AR20" i="14" a="1"/>
  <c r="AT20" i="14"/>
  <c r="AU20" i="14"/>
  <c r="AV20" i="14"/>
  <c r="AW20" i="14"/>
  <c r="AX20" i="14"/>
  <c r="AY20" i="14"/>
  <c r="AZ20" i="14"/>
  <c r="BA20" i="14"/>
  <c r="BB20" i="14"/>
  <c r="BD20" i="14"/>
  <c r="BF20" i="14"/>
  <c r="BG20" i="14"/>
  <c r="BH20" i="14"/>
  <c r="BL20" i="14"/>
  <c r="C21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T21" i="14"/>
  <c r="U21" i="14"/>
  <c r="AC21" i="14"/>
  <c r="AQ21" i="14"/>
  <c r="AQ21" i="14" a="1"/>
  <c r="AR21" i="14"/>
  <c r="AR21" i="14" a="1"/>
  <c r="AT21" i="14"/>
  <c r="AU21" i="14"/>
  <c r="AV21" i="14"/>
  <c r="AW21" i="14"/>
  <c r="AX21" i="14"/>
  <c r="AY21" i="14"/>
  <c r="AZ21" i="14"/>
  <c r="BA21" i="14"/>
  <c r="BB21" i="14"/>
  <c r="BD21" i="14"/>
  <c r="BF21" i="14"/>
  <c r="BG21" i="14"/>
  <c r="BH21" i="14"/>
  <c r="BL21" i="14"/>
  <c r="BQ21" i="14"/>
  <c r="C22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T22" i="14"/>
  <c r="U22" i="14"/>
  <c r="AC22" i="14"/>
  <c r="AQ22" i="14"/>
  <c r="AQ22" i="14" a="1"/>
  <c r="AR22" i="14"/>
  <c r="AR22" i="14" a="1"/>
  <c r="AT22" i="14"/>
  <c r="AU22" i="14"/>
  <c r="AV22" i="14"/>
  <c r="AW22" i="14"/>
  <c r="AX22" i="14"/>
  <c r="AY22" i="14"/>
  <c r="AZ22" i="14"/>
  <c r="BA22" i="14"/>
  <c r="BB22" i="14"/>
  <c r="BD22" i="14"/>
  <c r="BF22" i="14"/>
  <c r="BG22" i="14"/>
  <c r="BH22" i="14"/>
  <c r="C23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T23" i="14"/>
  <c r="U23" i="14"/>
  <c r="AC23" i="14"/>
  <c r="AQ23" i="14"/>
  <c r="AQ23" i="14" a="1"/>
  <c r="AR23" i="14"/>
  <c r="AR23" i="14" a="1"/>
  <c r="AT23" i="14"/>
  <c r="AU23" i="14"/>
  <c r="AV23" i="14"/>
  <c r="AW23" i="14"/>
  <c r="AX23" i="14"/>
  <c r="AY23" i="14"/>
  <c r="AZ23" i="14"/>
  <c r="BA23" i="14"/>
  <c r="BB23" i="14"/>
  <c r="BD23" i="14"/>
  <c r="BF23" i="14"/>
  <c r="BG23" i="14"/>
  <c r="BH23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T24" i="14"/>
  <c r="U24" i="14"/>
  <c r="AC24" i="14"/>
  <c r="AQ24" i="14"/>
  <c r="AQ24" i="14" a="1"/>
  <c r="AR24" i="14"/>
  <c r="AR24" i="14" a="1"/>
  <c r="AT24" i="14"/>
  <c r="AU24" i="14"/>
  <c r="AV24" i="14"/>
  <c r="AW24" i="14"/>
  <c r="AX24" i="14"/>
  <c r="AY24" i="14"/>
  <c r="AZ24" i="14"/>
  <c r="BA24" i="14"/>
  <c r="BB24" i="14"/>
  <c r="BD24" i="14"/>
  <c r="BF24" i="14"/>
  <c r="BG24" i="14"/>
  <c r="BH24" i="14"/>
  <c r="C25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T25" i="14"/>
  <c r="U25" i="14"/>
  <c r="AC25" i="14"/>
  <c r="AQ25" i="14"/>
  <c r="AQ25" i="14" a="1"/>
  <c r="AR25" i="14"/>
  <c r="AR25" i="14" a="1"/>
  <c r="AT25" i="14"/>
  <c r="AU25" i="14"/>
  <c r="AV25" i="14"/>
  <c r="AW25" i="14"/>
  <c r="AX25" i="14"/>
  <c r="AY25" i="14"/>
  <c r="AZ25" i="14"/>
  <c r="BA25" i="14"/>
  <c r="BB25" i="14"/>
  <c r="BD25" i="14"/>
  <c r="BF25" i="14"/>
  <c r="BG25" i="14"/>
  <c r="BH25" i="14"/>
  <c r="BL25" i="14"/>
  <c r="BQ25" i="14"/>
  <c r="C26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T26" i="14"/>
  <c r="U26" i="14"/>
  <c r="AC26" i="14"/>
  <c r="AQ26" i="14"/>
  <c r="AQ26" i="14" a="1"/>
  <c r="AR26" i="14"/>
  <c r="AR26" i="14" a="1"/>
  <c r="AT26" i="14"/>
  <c r="AU26" i="14"/>
  <c r="AV26" i="14"/>
  <c r="AW26" i="14"/>
  <c r="AX26" i="14"/>
  <c r="AY26" i="14"/>
  <c r="AZ26" i="14"/>
  <c r="BA26" i="14"/>
  <c r="BB26" i="14"/>
  <c r="BD26" i="14"/>
  <c r="BF26" i="14"/>
  <c r="BG26" i="14"/>
  <c r="BH26" i="14"/>
  <c r="C27" i="14"/>
  <c r="D27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T27" i="14"/>
  <c r="U27" i="14"/>
  <c r="AC27" i="14"/>
  <c r="AQ27" i="14"/>
  <c r="AQ27" i="14" a="1"/>
  <c r="AR27" i="14"/>
  <c r="AR27" i="14" a="1"/>
  <c r="AT27" i="14"/>
  <c r="AU27" i="14"/>
  <c r="AV27" i="14"/>
  <c r="AW27" i="14"/>
  <c r="AX27" i="14"/>
  <c r="AY27" i="14"/>
  <c r="AZ27" i="14"/>
  <c r="BA27" i="14"/>
  <c r="BB27" i="14"/>
  <c r="BD27" i="14"/>
  <c r="BF27" i="14"/>
  <c r="BG27" i="14"/>
  <c r="BH27" i="14"/>
  <c r="BL27" i="14"/>
  <c r="BQ27" i="14"/>
  <c r="C28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U28" i="14"/>
  <c r="AC28" i="14"/>
  <c r="AQ28" i="14"/>
  <c r="AQ28" i="14" a="1"/>
  <c r="AR28" i="14"/>
  <c r="AR28" i="14" a="1"/>
  <c r="AT28" i="14"/>
  <c r="AU28" i="14"/>
  <c r="AV28" i="14"/>
  <c r="AW28" i="14"/>
  <c r="AX28" i="14"/>
  <c r="AY28" i="14"/>
  <c r="AZ28" i="14"/>
  <c r="BA28" i="14"/>
  <c r="BB28" i="14"/>
  <c r="BD28" i="14"/>
  <c r="BF28" i="14"/>
  <c r="BG28" i="14"/>
  <c r="BH28" i="14"/>
  <c r="C29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U29" i="14"/>
  <c r="AC29" i="14"/>
  <c r="AQ29" i="14"/>
  <c r="AQ29" i="14" a="1"/>
  <c r="AR29" i="14"/>
  <c r="AR29" i="14" a="1"/>
  <c r="AT29" i="14"/>
  <c r="AU29" i="14"/>
  <c r="AV29" i="14"/>
  <c r="AW29" i="14"/>
  <c r="AX29" i="14"/>
  <c r="AY29" i="14"/>
  <c r="AZ29" i="14"/>
  <c r="BA29" i="14"/>
  <c r="BB29" i="14"/>
  <c r="BD29" i="14"/>
  <c r="BF29" i="14"/>
  <c r="BG29" i="14"/>
  <c r="BH29" i="14"/>
  <c r="BL29" i="14"/>
  <c r="BQ29" i="14"/>
  <c r="C30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T30" i="14"/>
  <c r="U30" i="14"/>
  <c r="AC30" i="14"/>
  <c r="AQ30" i="14"/>
  <c r="AQ30" i="14" a="1"/>
  <c r="AR30" i="14"/>
  <c r="AR30" i="14" a="1"/>
  <c r="AT30" i="14"/>
  <c r="AU30" i="14"/>
  <c r="AV30" i="14"/>
  <c r="AW30" i="14"/>
  <c r="AX30" i="14"/>
  <c r="AY30" i="14"/>
  <c r="AZ30" i="14"/>
  <c r="BA30" i="14"/>
  <c r="BB30" i="14"/>
  <c r="BD30" i="14"/>
  <c r="BF30" i="14"/>
  <c r="BG30" i="14"/>
  <c r="BH30" i="14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T31" i="14"/>
  <c r="U31" i="14"/>
  <c r="W31" i="14"/>
  <c r="Y31" i="14"/>
  <c r="AA31" i="14"/>
  <c r="AE31" i="14"/>
  <c r="AH31" i="14"/>
  <c r="AK31" i="14"/>
  <c r="AN31" i="14"/>
  <c r="AT31" i="14"/>
  <c r="AU31" i="14"/>
  <c r="AV31" i="14"/>
  <c r="AW31" i="14"/>
  <c r="AX31" i="14"/>
  <c r="AY31" i="14"/>
  <c r="AZ31" i="14"/>
  <c r="BA31" i="14"/>
  <c r="BB31" i="14"/>
  <c r="BC31" i="14"/>
  <c r="BD31" i="14"/>
  <c r="BF31" i="14"/>
  <c r="BG31" i="14"/>
  <c r="BH31" i="14"/>
  <c r="E32" i="14"/>
  <c r="BL32" i="14"/>
  <c r="BQ32" i="14"/>
  <c r="BL33" i="14"/>
  <c r="BQ33" i="14"/>
  <c r="BL35" i="14"/>
  <c r="BQ35" i="14"/>
  <c r="AT38" i="14"/>
  <c r="AU38" i="14"/>
  <c r="AV38" i="14"/>
  <c r="AW38" i="14"/>
  <c r="AX38" i="14"/>
  <c r="AY38" i="14"/>
  <c r="AZ38" i="14"/>
  <c r="BA38" i="14"/>
  <c r="AE39" i="14"/>
  <c r="AF39" i="14"/>
  <c r="AG39" i="14"/>
  <c r="AH39" i="14"/>
  <c r="AJ39" i="14"/>
  <c r="AK39" i="14"/>
  <c r="AL39" i="14"/>
  <c r="AM39" i="14"/>
  <c r="AT39" i="14"/>
  <c r="AU39" i="14"/>
  <c r="AV39" i="14"/>
  <c r="AW39" i="14"/>
  <c r="AX39" i="14"/>
  <c r="AY39" i="14"/>
  <c r="AZ39" i="14"/>
  <c r="BA39" i="14"/>
  <c r="AT40" i="14"/>
  <c r="AU40" i="14"/>
  <c r="AV40" i="14"/>
  <c r="AW40" i="14"/>
  <c r="AX40" i="14"/>
  <c r="AY40" i="14"/>
  <c r="AZ40" i="14"/>
  <c r="BA40" i="14"/>
  <c r="AT41" i="14"/>
  <c r="AU41" i="14"/>
  <c r="AV41" i="14"/>
  <c r="AW41" i="14"/>
  <c r="AX41" i="14"/>
  <c r="AY41" i="14"/>
  <c r="AZ41" i="14"/>
  <c r="BA41" i="14"/>
  <c r="AT42" i="14"/>
  <c r="AU42" i="14"/>
  <c r="AV42" i="14"/>
  <c r="AW42" i="14"/>
  <c r="AX42" i="14"/>
  <c r="AY42" i="14"/>
  <c r="AZ42" i="14"/>
  <c r="BA42" i="14"/>
  <c r="BK42" i="14"/>
  <c r="AT43" i="14"/>
  <c r="AU43" i="14"/>
  <c r="AV43" i="14"/>
  <c r="AW43" i="14"/>
  <c r="AX43" i="14"/>
  <c r="AY43" i="14"/>
  <c r="AZ43" i="14"/>
  <c r="BA43" i="14"/>
  <c r="BL43" i="14"/>
  <c r="AT44" i="14"/>
  <c r="AU44" i="14"/>
  <c r="AV44" i="14"/>
  <c r="AW44" i="14"/>
  <c r="AX44" i="14"/>
  <c r="AY44" i="14"/>
  <c r="AZ44" i="14"/>
  <c r="BA44" i="14"/>
  <c r="AT45" i="14"/>
  <c r="AU45" i="14"/>
  <c r="AV45" i="14"/>
  <c r="AW45" i="14"/>
  <c r="AX45" i="14"/>
  <c r="AY45" i="14"/>
  <c r="AZ45" i="14"/>
  <c r="BA45" i="14"/>
  <c r="AE46" i="14"/>
  <c r="AF46" i="14"/>
  <c r="AG46" i="14"/>
  <c r="AH46" i="14"/>
  <c r="AJ46" i="14"/>
  <c r="AK46" i="14"/>
  <c r="AL46" i="14"/>
  <c r="AM46" i="14"/>
  <c r="AT46" i="14"/>
  <c r="AU46" i="14"/>
  <c r="AV46" i="14"/>
  <c r="AW46" i="14"/>
  <c r="AX46" i="14"/>
  <c r="AY46" i="14"/>
  <c r="AZ46" i="14"/>
  <c r="BA46" i="14"/>
  <c r="BK46" i="14"/>
  <c r="BL46" i="14"/>
  <c r="AT47" i="14"/>
  <c r="AU47" i="14"/>
  <c r="AV47" i="14"/>
  <c r="AW47" i="14"/>
  <c r="AX47" i="14"/>
  <c r="AY47" i="14"/>
  <c r="AZ47" i="14"/>
  <c r="BA47" i="14"/>
  <c r="BL47" i="14"/>
  <c r="AT48" i="14"/>
  <c r="AU48" i="14"/>
  <c r="AV48" i="14"/>
  <c r="AW48" i="14"/>
  <c r="AX48" i="14"/>
  <c r="AY48" i="14"/>
  <c r="AZ48" i="14"/>
  <c r="BA48" i="14"/>
  <c r="AT49" i="14"/>
  <c r="AU49" i="14"/>
  <c r="AV49" i="14"/>
  <c r="AW49" i="14"/>
  <c r="AX49" i="14"/>
  <c r="AY49" i="14"/>
  <c r="AZ49" i="14"/>
  <c r="BA49" i="14"/>
  <c r="BL49" i="14"/>
  <c r="AT50" i="14"/>
  <c r="AU50" i="14"/>
  <c r="AV50" i="14"/>
  <c r="AW50" i="14"/>
  <c r="AX50" i="14"/>
  <c r="AY50" i="14"/>
  <c r="AZ50" i="14"/>
  <c r="BA50" i="14"/>
  <c r="AT51" i="14"/>
  <c r="AU51" i="14"/>
  <c r="AV51" i="14"/>
  <c r="AW51" i="14"/>
  <c r="AX51" i="14"/>
  <c r="AY51" i="14"/>
  <c r="AZ51" i="14"/>
  <c r="BA51" i="14"/>
  <c r="AT52" i="14"/>
  <c r="AU52" i="14"/>
  <c r="AV52" i="14"/>
  <c r="AW52" i="14"/>
  <c r="AX52" i="14"/>
  <c r="AY52" i="14"/>
  <c r="AZ52" i="14"/>
  <c r="BA52" i="14"/>
  <c r="AT53" i="14"/>
  <c r="AU53" i="14"/>
  <c r="AV53" i="14"/>
  <c r="AW53" i="14"/>
  <c r="AX53" i="14"/>
  <c r="AY53" i="14"/>
  <c r="AZ53" i="14"/>
  <c r="BA53" i="14"/>
  <c r="AT54" i="14"/>
  <c r="AU54" i="14"/>
  <c r="AV54" i="14"/>
  <c r="AW54" i="14"/>
  <c r="AX54" i="14"/>
  <c r="AY54" i="14"/>
  <c r="AZ54" i="14"/>
  <c r="BA54" i="14"/>
  <c r="AT55" i="14"/>
  <c r="AU55" i="14"/>
  <c r="AV55" i="14"/>
  <c r="AW55" i="14"/>
  <c r="AX55" i="14"/>
  <c r="AY55" i="14"/>
  <c r="AZ55" i="14"/>
  <c r="BA55" i="14"/>
  <c r="AT56" i="14"/>
  <c r="AU56" i="14"/>
  <c r="AV56" i="14"/>
  <c r="AW56" i="14"/>
  <c r="AX56" i="14"/>
  <c r="AY56" i="14"/>
  <c r="AZ56" i="14"/>
  <c r="BA56" i="14"/>
  <c r="AT57" i="14"/>
  <c r="AU57" i="14"/>
  <c r="AV57" i="14"/>
  <c r="AW57" i="14"/>
  <c r="AX57" i="14"/>
  <c r="AY57" i="14"/>
  <c r="AZ57" i="14"/>
  <c r="BA57" i="14"/>
  <c r="AT58" i="14"/>
  <c r="AU58" i="14"/>
  <c r="AV58" i="14"/>
  <c r="AW58" i="14"/>
  <c r="AX58" i="14"/>
  <c r="AY58" i="14"/>
  <c r="AZ58" i="14"/>
  <c r="BA58" i="14"/>
  <c r="AT59" i="14"/>
  <c r="AU59" i="14"/>
  <c r="AV59" i="14"/>
  <c r="AW59" i="14"/>
  <c r="AX59" i="14"/>
  <c r="AY59" i="14"/>
  <c r="AZ59" i="14"/>
  <c r="BA59" i="14"/>
  <c r="AT60" i="14"/>
  <c r="AU60" i="14"/>
  <c r="AV60" i="14"/>
  <c r="AW60" i="14"/>
  <c r="AX60" i="14"/>
  <c r="AY60" i="14"/>
  <c r="AZ60" i="14"/>
  <c r="BA60" i="14"/>
  <c r="AT61" i="14"/>
  <c r="AU61" i="14"/>
  <c r="AV61" i="14"/>
  <c r="AW61" i="14"/>
  <c r="AX61" i="14"/>
  <c r="AY61" i="14"/>
  <c r="AZ61" i="14"/>
  <c r="BA61" i="14"/>
  <c r="AT62" i="14"/>
  <c r="AZ63" i="14"/>
  <c r="BA63" i="14"/>
  <c r="A1" i="15"/>
  <c r="AQ1" i="15"/>
  <c r="BC1" i="15"/>
  <c r="BL3" i="15"/>
  <c r="BQ3" i="15"/>
  <c r="A4" i="15"/>
  <c r="BQ4" i="15"/>
  <c r="BL5" i="15"/>
  <c r="BQ5" i="15"/>
  <c r="F6" i="15"/>
  <c r="BQ6" i="15"/>
  <c r="AC7" i="15"/>
  <c r="AQ7" i="15"/>
  <c r="AQ7" i="15" a="1"/>
  <c r="AR7" i="15"/>
  <c r="AR7" i="15" a="1"/>
  <c r="AT7" i="15"/>
  <c r="AU7" i="15"/>
  <c r="AV7" i="15"/>
  <c r="AW7" i="15"/>
  <c r="AX7" i="15"/>
  <c r="AY7" i="15"/>
  <c r="AZ7" i="15"/>
  <c r="BA7" i="15"/>
  <c r="BB7" i="15"/>
  <c r="BD7" i="15"/>
  <c r="BF7" i="15"/>
  <c r="BG7" i="15"/>
  <c r="BH7" i="15"/>
  <c r="BL7" i="15"/>
  <c r="BQ7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T8" i="15"/>
  <c r="U8" i="15"/>
  <c r="AC8" i="15"/>
  <c r="AQ8" i="15"/>
  <c r="AQ8" i="15" a="1"/>
  <c r="AR8" i="15"/>
  <c r="AR8" i="15" a="1"/>
  <c r="AT8" i="15"/>
  <c r="AU8" i="15"/>
  <c r="AV8" i="15"/>
  <c r="AW8" i="15"/>
  <c r="AX8" i="15"/>
  <c r="AY8" i="15"/>
  <c r="AZ8" i="15"/>
  <c r="BA8" i="15"/>
  <c r="BB8" i="15"/>
  <c r="BD8" i="15"/>
  <c r="BF8" i="15"/>
  <c r="BG8" i="15"/>
  <c r="BH8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T9" i="15"/>
  <c r="U9" i="15"/>
  <c r="AC9" i="15"/>
  <c r="AQ9" i="15"/>
  <c r="AQ9" i="15" a="1"/>
  <c r="AR9" i="15"/>
  <c r="AR9" i="15" a="1"/>
  <c r="AT9" i="15"/>
  <c r="AU9" i="15"/>
  <c r="AV9" i="15"/>
  <c r="AW9" i="15"/>
  <c r="AX9" i="15"/>
  <c r="AY9" i="15"/>
  <c r="AZ9" i="15"/>
  <c r="BA9" i="15"/>
  <c r="BB9" i="15"/>
  <c r="BD9" i="15"/>
  <c r="BF9" i="15"/>
  <c r="BG9" i="15"/>
  <c r="BH9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T10" i="15"/>
  <c r="U10" i="15"/>
  <c r="AC10" i="15"/>
  <c r="AQ10" i="15"/>
  <c r="AQ10" i="15" a="1"/>
  <c r="AR10" i="15"/>
  <c r="AR10" i="15" a="1"/>
  <c r="AT10" i="15"/>
  <c r="AU10" i="15"/>
  <c r="AV10" i="15"/>
  <c r="AW10" i="15"/>
  <c r="AX10" i="15"/>
  <c r="AY10" i="15"/>
  <c r="AZ10" i="15"/>
  <c r="BA10" i="15"/>
  <c r="BB10" i="15"/>
  <c r="BD10" i="15"/>
  <c r="BF10" i="15"/>
  <c r="BG10" i="15"/>
  <c r="BH10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T11" i="15"/>
  <c r="U11" i="15"/>
  <c r="AC11" i="15"/>
  <c r="AQ11" i="15"/>
  <c r="AQ11" i="15" a="1"/>
  <c r="AR11" i="15"/>
  <c r="AR11" i="15" a="1"/>
  <c r="AT11" i="15"/>
  <c r="AU11" i="15"/>
  <c r="AV11" i="15"/>
  <c r="AW11" i="15"/>
  <c r="AX11" i="15"/>
  <c r="AY11" i="15"/>
  <c r="AZ11" i="15"/>
  <c r="BA11" i="15"/>
  <c r="BB11" i="15"/>
  <c r="BD11" i="15"/>
  <c r="BF11" i="15"/>
  <c r="BG11" i="15"/>
  <c r="BH11" i="15"/>
  <c r="BL11" i="15"/>
  <c r="BQ11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T12" i="15"/>
  <c r="U12" i="15"/>
  <c r="AC12" i="15"/>
  <c r="AQ12" i="15"/>
  <c r="AQ12" i="15" a="1"/>
  <c r="AR12" i="15"/>
  <c r="AR12" i="15" a="1"/>
  <c r="AT12" i="15"/>
  <c r="AU12" i="15"/>
  <c r="AV12" i="15"/>
  <c r="AW12" i="15"/>
  <c r="AX12" i="15"/>
  <c r="AY12" i="15"/>
  <c r="AZ12" i="15"/>
  <c r="BA12" i="15"/>
  <c r="BB12" i="15"/>
  <c r="BD12" i="15"/>
  <c r="BF12" i="15"/>
  <c r="BG12" i="15"/>
  <c r="BH12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T13" i="15"/>
  <c r="U13" i="15"/>
  <c r="AC13" i="15"/>
  <c r="AQ13" i="15"/>
  <c r="AQ13" i="15" a="1"/>
  <c r="AR13" i="15"/>
  <c r="AR13" i="15" a="1"/>
  <c r="AT13" i="15"/>
  <c r="AU13" i="15"/>
  <c r="AV13" i="15"/>
  <c r="AW13" i="15"/>
  <c r="AX13" i="15"/>
  <c r="AY13" i="15"/>
  <c r="AZ13" i="15"/>
  <c r="BA13" i="15"/>
  <c r="BB13" i="15"/>
  <c r="BD13" i="15"/>
  <c r="BF13" i="15"/>
  <c r="BG13" i="15"/>
  <c r="BH13" i="15"/>
  <c r="BL13" i="15"/>
  <c r="BQ13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T14" i="15"/>
  <c r="U14" i="15"/>
  <c r="AC14" i="15"/>
  <c r="AQ14" i="15"/>
  <c r="AQ14" i="15" a="1"/>
  <c r="AR14" i="15"/>
  <c r="AR14" i="15" a="1"/>
  <c r="AT14" i="15"/>
  <c r="AU14" i="15"/>
  <c r="AV14" i="15"/>
  <c r="AW14" i="15"/>
  <c r="AX14" i="15"/>
  <c r="AY14" i="15"/>
  <c r="AZ14" i="15"/>
  <c r="BA14" i="15"/>
  <c r="BB14" i="15"/>
  <c r="BD14" i="15"/>
  <c r="BF14" i="15"/>
  <c r="BG14" i="15"/>
  <c r="BH14" i="15"/>
  <c r="BL14" i="15"/>
  <c r="BQ14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T15" i="15"/>
  <c r="U15" i="15"/>
  <c r="AC15" i="15"/>
  <c r="AQ15" i="15"/>
  <c r="AQ15" i="15" a="1"/>
  <c r="AR15" i="15"/>
  <c r="AR15" i="15" a="1"/>
  <c r="AT15" i="15"/>
  <c r="AU15" i="15"/>
  <c r="AV15" i="15"/>
  <c r="AW15" i="15"/>
  <c r="AX15" i="15"/>
  <c r="AY15" i="15"/>
  <c r="AZ15" i="15"/>
  <c r="BA15" i="15"/>
  <c r="BB15" i="15"/>
  <c r="BD15" i="15"/>
  <c r="BF15" i="15"/>
  <c r="BG15" i="15"/>
  <c r="BH15" i="15"/>
  <c r="BL15" i="15"/>
  <c r="BQ15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T16" i="15"/>
  <c r="U16" i="15"/>
  <c r="AC16" i="15"/>
  <c r="AQ16" i="15"/>
  <c r="AQ16" i="15" a="1"/>
  <c r="AR16" i="15"/>
  <c r="AR16" i="15" a="1"/>
  <c r="AT16" i="15"/>
  <c r="AU16" i="15"/>
  <c r="AV16" i="15"/>
  <c r="AW16" i="15"/>
  <c r="AX16" i="15"/>
  <c r="AY16" i="15"/>
  <c r="AZ16" i="15"/>
  <c r="BA16" i="15"/>
  <c r="BB16" i="15"/>
  <c r="BD16" i="15"/>
  <c r="BF16" i="15"/>
  <c r="BG16" i="15"/>
  <c r="BH16" i="15"/>
  <c r="BL16" i="15"/>
  <c r="BQ16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T17" i="15"/>
  <c r="U17" i="15"/>
  <c r="AC17" i="15"/>
  <c r="AQ17" i="15"/>
  <c r="AQ17" i="15" a="1"/>
  <c r="AR17" i="15"/>
  <c r="AR17" i="15" a="1"/>
  <c r="AT17" i="15"/>
  <c r="AU17" i="15"/>
  <c r="AV17" i="15"/>
  <c r="AW17" i="15"/>
  <c r="AX17" i="15"/>
  <c r="AY17" i="15"/>
  <c r="AZ17" i="15"/>
  <c r="BA17" i="15"/>
  <c r="BB17" i="15"/>
  <c r="BD17" i="15"/>
  <c r="BF17" i="15"/>
  <c r="BG17" i="15"/>
  <c r="BH17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T18" i="15"/>
  <c r="U18" i="15"/>
  <c r="AC18" i="15"/>
  <c r="AQ18" i="15"/>
  <c r="AQ18" i="15" a="1"/>
  <c r="AR18" i="15"/>
  <c r="AR18" i="15" a="1"/>
  <c r="AT18" i="15"/>
  <c r="AU18" i="15"/>
  <c r="AV18" i="15"/>
  <c r="AW18" i="15"/>
  <c r="AX18" i="15"/>
  <c r="AY18" i="15"/>
  <c r="AZ18" i="15"/>
  <c r="BA18" i="15"/>
  <c r="BB18" i="15"/>
  <c r="BD18" i="15"/>
  <c r="BF18" i="15"/>
  <c r="BG18" i="15"/>
  <c r="BH18" i="15"/>
  <c r="BL18" i="15"/>
  <c r="BQ18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T19" i="15"/>
  <c r="U19" i="15"/>
  <c r="AC19" i="15"/>
  <c r="AQ19" i="15"/>
  <c r="AQ19" i="15" a="1"/>
  <c r="AR19" i="15"/>
  <c r="AR19" i="15" a="1"/>
  <c r="AT19" i="15"/>
  <c r="AU19" i="15"/>
  <c r="AV19" i="15"/>
  <c r="AW19" i="15"/>
  <c r="AX19" i="15"/>
  <c r="AY19" i="15"/>
  <c r="AZ19" i="15"/>
  <c r="BA19" i="15"/>
  <c r="BB19" i="15"/>
  <c r="BD19" i="15"/>
  <c r="BF19" i="15"/>
  <c r="BG19" i="15"/>
  <c r="BH19" i="15"/>
  <c r="BL19" i="15"/>
  <c r="BQ19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T20" i="15"/>
  <c r="U20" i="15"/>
  <c r="AC20" i="15"/>
  <c r="AQ20" i="15"/>
  <c r="AQ20" i="15" a="1"/>
  <c r="AR20" i="15"/>
  <c r="AR20" i="15" a="1"/>
  <c r="AT20" i="15"/>
  <c r="AU20" i="15"/>
  <c r="AV20" i="15"/>
  <c r="AW20" i="15"/>
  <c r="AX20" i="15"/>
  <c r="AY20" i="15"/>
  <c r="AZ20" i="15"/>
  <c r="BA20" i="15"/>
  <c r="BB20" i="15"/>
  <c r="BD20" i="15"/>
  <c r="BF20" i="15"/>
  <c r="BG20" i="15"/>
  <c r="BH20" i="15"/>
  <c r="BL20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T21" i="15"/>
  <c r="U21" i="15"/>
  <c r="AC21" i="15"/>
  <c r="AQ21" i="15"/>
  <c r="AQ21" i="15" a="1"/>
  <c r="AR21" i="15"/>
  <c r="AR21" i="15" a="1"/>
  <c r="AT21" i="15"/>
  <c r="AU21" i="15"/>
  <c r="AV21" i="15"/>
  <c r="AW21" i="15"/>
  <c r="AX21" i="15"/>
  <c r="AY21" i="15"/>
  <c r="AZ21" i="15"/>
  <c r="BA21" i="15"/>
  <c r="BB21" i="15"/>
  <c r="BD21" i="15"/>
  <c r="BF21" i="15"/>
  <c r="BG21" i="15"/>
  <c r="BH21" i="15"/>
  <c r="BL21" i="15"/>
  <c r="BQ21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T22" i="15"/>
  <c r="U22" i="15"/>
  <c r="AC22" i="15"/>
  <c r="AQ22" i="15"/>
  <c r="AQ22" i="15" a="1"/>
  <c r="AR22" i="15"/>
  <c r="AR22" i="15" a="1"/>
  <c r="AT22" i="15"/>
  <c r="AU22" i="15"/>
  <c r="AV22" i="15"/>
  <c r="AW22" i="15"/>
  <c r="AX22" i="15"/>
  <c r="AY22" i="15"/>
  <c r="AZ22" i="15"/>
  <c r="BA22" i="15"/>
  <c r="BB22" i="15"/>
  <c r="BD22" i="15"/>
  <c r="BF22" i="15"/>
  <c r="BG22" i="15"/>
  <c r="BH22" i="15"/>
  <c r="C23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T23" i="15"/>
  <c r="U23" i="15"/>
  <c r="AC23" i="15"/>
  <c r="AQ23" i="15"/>
  <c r="AQ23" i="15" a="1"/>
  <c r="AR23" i="15"/>
  <c r="AR23" i="15" a="1"/>
  <c r="AT23" i="15"/>
  <c r="AU23" i="15"/>
  <c r="AV23" i="15"/>
  <c r="AW23" i="15"/>
  <c r="AX23" i="15"/>
  <c r="AY23" i="15"/>
  <c r="AZ23" i="15"/>
  <c r="BA23" i="15"/>
  <c r="BB23" i="15"/>
  <c r="BD23" i="15"/>
  <c r="BF23" i="15"/>
  <c r="BG23" i="15"/>
  <c r="BH23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T24" i="15"/>
  <c r="U24" i="15"/>
  <c r="AC24" i="15"/>
  <c r="AQ24" i="15"/>
  <c r="AQ24" i="15" a="1"/>
  <c r="AR24" i="15"/>
  <c r="AR24" i="15" a="1"/>
  <c r="AT24" i="15"/>
  <c r="AU24" i="15"/>
  <c r="AV24" i="15"/>
  <c r="AW24" i="15"/>
  <c r="AX24" i="15"/>
  <c r="AY24" i="15"/>
  <c r="AZ24" i="15"/>
  <c r="BA24" i="15"/>
  <c r="BB24" i="15"/>
  <c r="BD24" i="15"/>
  <c r="BF24" i="15"/>
  <c r="BG24" i="15"/>
  <c r="BH24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T25" i="15"/>
  <c r="U25" i="15"/>
  <c r="AC25" i="15"/>
  <c r="AQ25" i="15"/>
  <c r="AQ25" i="15" a="1"/>
  <c r="AR25" i="15"/>
  <c r="AR25" i="15" a="1"/>
  <c r="AT25" i="15"/>
  <c r="AU25" i="15"/>
  <c r="AV25" i="15"/>
  <c r="AW25" i="15"/>
  <c r="AX25" i="15"/>
  <c r="AY25" i="15"/>
  <c r="AZ25" i="15"/>
  <c r="BA25" i="15"/>
  <c r="BB25" i="15"/>
  <c r="BD25" i="15"/>
  <c r="BF25" i="15"/>
  <c r="BG25" i="15"/>
  <c r="BH25" i="15"/>
  <c r="BL25" i="15"/>
  <c r="BQ25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T26" i="15"/>
  <c r="U26" i="15"/>
  <c r="AC26" i="15"/>
  <c r="AQ26" i="15"/>
  <c r="AQ26" i="15" a="1"/>
  <c r="AR26" i="15"/>
  <c r="AR26" i="15" a="1"/>
  <c r="AT26" i="15"/>
  <c r="AU26" i="15"/>
  <c r="AV26" i="15"/>
  <c r="AW26" i="15"/>
  <c r="AX26" i="15"/>
  <c r="AY26" i="15"/>
  <c r="AZ26" i="15"/>
  <c r="BA26" i="15"/>
  <c r="BB26" i="15"/>
  <c r="BD26" i="15"/>
  <c r="BF26" i="15"/>
  <c r="BG26" i="15"/>
  <c r="BH26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T27" i="15"/>
  <c r="U27" i="15"/>
  <c r="AC27" i="15"/>
  <c r="AQ27" i="15"/>
  <c r="AQ27" i="15" a="1"/>
  <c r="AR27" i="15"/>
  <c r="AR27" i="15" a="1"/>
  <c r="AT27" i="15"/>
  <c r="AU27" i="15"/>
  <c r="AV27" i="15"/>
  <c r="AW27" i="15"/>
  <c r="AX27" i="15"/>
  <c r="AY27" i="15"/>
  <c r="AZ27" i="15"/>
  <c r="BA27" i="15"/>
  <c r="BB27" i="15"/>
  <c r="BD27" i="15"/>
  <c r="BF27" i="15"/>
  <c r="BG27" i="15"/>
  <c r="BH27" i="15"/>
  <c r="BL27" i="15"/>
  <c r="BQ27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U28" i="15"/>
  <c r="AC28" i="15"/>
  <c r="AQ28" i="15"/>
  <c r="AQ28" i="15" a="1"/>
  <c r="AR28" i="15"/>
  <c r="AR28" i="15" a="1"/>
  <c r="AT28" i="15"/>
  <c r="AU28" i="15"/>
  <c r="AV28" i="15"/>
  <c r="AW28" i="15"/>
  <c r="AX28" i="15"/>
  <c r="AY28" i="15"/>
  <c r="AZ28" i="15"/>
  <c r="BA28" i="15"/>
  <c r="BB28" i="15"/>
  <c r="BD28" i="15"/>
  <c r="BF28" i="15"/>
  <c r="BG28" i="15"/>
  <c r="BH28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U29" i="15"/>
  <c r="AC29" i="15"/>
  <c r="AQ29" i="15"/>
  <c r="AQ29" i="15" a="1"/>
  <c r="AR29" i="15"/>
  <c r="AR29" i="15" a="1"/>
  <c r="AT29" i="15"/>
  <c r="AU29" i="15"/>
  <c r="AV29" i="15"/>
  <c r="AW29" i="15"/>
  <c r="AX29" i="15"/>
  <c r="AY29" i="15"/>
  <c r="AZ29" i="15"/>
  <c r="BA29" i="15"/>
  <c r="BB29" i="15"/>
  <c r="BD29" i="15"/>
  <c r="BF29" i="15"/>
  <c r="BG29" i="15"/>
  <c r="BH29" i="15"/>
  <c r="BL29" i="15"/>
  <c r="BQ29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T30" i="15"/>
  <c r="U30" i="15"/>
  <c r="AC30" i="15"/>
  <c r="AQ30" i="15"/>
  <c r="AQ30" i="15" a="1"/>
  <c r="AR30" i="15"/>
  <c r="AR30" i="15" a="1"/>
  <c r="AT30" i="15"/>
  <c r="AU30" i="15"/>
  <c r="AV30" i="15"/>
  <c r="AW30" i="15"/>
  <c r="AX30" i="15"/>
  <c r="AY30" i="15"/>
  <c r="AZ30" i="15"/>
  <c r="BA30" i="15"/>
  <c r="BB30" i="15"/>
  <c r="BD30" i="15"/>
  <c r="BF30" i="15"/>
  <c r="BG30" i="15"/>
  <c r="BH30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T31" i="15"/>
  <c r="U31" i="15"/>
  <c r="W31" i="15"/>
  <c r="Y31" i="15"/>
  <c r="AA31" i="15"/>
  <c r="AE31" i="15"/>
  <c r="AH31" i="15"/>
  <c r="AK31" i="15"/>
  <c r="AN31" i="15"/>
  <c r="AT31" i="15"/>
  <c r="AU31" i="15"/>
  <c r="AV31" i="15"/>
  <c r="AW31" i="15"/>
  <c r="AX31" i="15"/>
  <c r="AY31" i="15"/>
  <c r="AZ31" i="15"/>
  <c r="BA31" i="15"/>
  <c r="BB31" i="15"/>
  <c r="BC31" i="15"/>
  <c r="BD31" i="15"/>
  <c r="BF31" i="15"/>
  <c r="BG31" i="15"/>
  <c r="BH31" i="15"/>
  <c r="E32" i="15"/>
  <c r="BL32" i="15"/>
  <c r="BQ32" i="15"/>
  <c r="BL33" i="15"/>
  <c r="BQ33" i="15"/>
  <c r="BL35" i="15"/>
  <c r="BQ35" i="15"/>
  <c r="AT38" i="15"/>
  <c r="AU38" i="15"/>
  <c r="AV38" i="15"/>
  <c r="AW38" i="15"/>
  <c r="AX38" i="15"/>
  <c r="AY38" i="15"/>
  <c r="AZ38" i="15"/>
  <c r="BA38" i="15"/>
  <c r="AE39" i="15"/>
  <c r="AF39" i="15"/>
  <c r="AG39" i="15"/>
  <c r="AH39" i="15"/>
  <c r="AJ39" i="15"/>
  <c r="AK39" i="15"/>
  <c r="AL39" i="15"/>
  <c r="AM39" i="15"/>
  <c r="AT39" i="15"/>
  <c r="AU39" i="15"/>
  <c r="AV39" i="15"/>
  <c r="AW39" i="15"/>
  <c r="AX39" i="15"/>
  <c r="AY39" i="15"/>
  <c r="AZ39" i="15"/>
  <c r="BA39" i="15"/>
  <c r="AT40" i="15"/>
  <c r="AU40" i="15"/>
  <c r="AV40" i="15"/>
  <c r="AW40" i="15"/>
  <c r="AX40" i="15"/>
  <c r="AY40" i="15"/>
  <c r="AZ40" i="15"/>
  <c r="BA40" i="15"/>
  <c r="AT41" i="15"/>
  <c r="AU41" i="15"/>
  <c r="AV41" i="15"/>
  <c r="AW41" i="15"/>
  <c r="AX41" i="15"/>
  <c r="AY41" i="15"/>
  <c r="AZ41" i="15"/>
  <c r="BA41" i="15"/>
  <c r="AT42" i="15"/>
  <c r="AU42" i="15"/>
  <c r="AV42" i="15"/>
  <c r="AW42" i="15"/>
  <c r="AX42" i="15"/>
  <c r="AY42" i="15"/>
  <c r="AZ42" i="15"/>
  <c r="BA42" i="15"/>
  <c r="BK42" i="15"/>
  <c r="AT43" i="15"/>
  <c r="AU43" i="15"/>
  <c r="AV43" i="15"/>
  <c r="AW43" i="15"/>
  <c r="AX43" i="15"/>
  <c r="AY43" i="15"/>
  <c r="AZ43" i="15"/>
  <c r="BA43" i="15"/>
  <c r="BL43" i="15"/>
  <c r="AT44" i="15"/>
  <c r="AU44" i="15"/>
  <c r="AV44" i="15"/>
  <c r="AW44" i="15"/>
  <c r="AX44" i="15"/>
  <c r="AY44" i="15"/>
  <c r="AZ44" i="15"/>
  <c r="BA44" i="15"/>
  <c r="AT45" i="15"/>
  <c r="AU45" i="15"/>
  <c r="AV45" i="15"/>
  <c r="AW45" i="15"/>
  <c r="AX45" i="15"/>
  <c r="AY45" i="15"/>
  <c r="AZ45" i="15"/>
  <c r="BA45" i="15"/>
  <c r="AE46" i="15"/>
  <c r="AF46" i="15"/>
  <c r="AG46" i="15"/>
  <c r="AH46" i="15"/>
  <c r="AJ46" i="15"/>
  <c r="AK46" i="15"/>
  <c r="AL46" i="15"/>
  <c r="AM46" i="15"/>
  <c r="AT46" i="15"/>
  <c r="AU46" i="15"/>
  <c r="AV46" i="15"/>
  <c r="AW46" i="15"/>
  <c r="AX46" i="15"/>
  <c r="AY46" i="15"/>
  <c r="AZ46" i="15"/>
  <c r="BA46" i="15"/>
  <c r="BK46" i="15"/>
  <c r="BL46" i="15"/>
  <c r="AT47" i="15"/>
  <c r="AU47" i="15"/>
  <c r="AV47" i="15"/>
  <c r="AW47" i="15"/>
  <c r="AX47" i="15"/>
  <c r="AY47" i="15"/>
  <c r="AZ47" i="15"/>
  <c r="BA47" i="15"/>
  <c r="BL47" i="15"/>
  <c r="AT48" i="15"/>
  <c r="AU48" i="15"/>
  <c r="AV48" i="15"/>
  <c r="AW48" i="15"/>
  <c r="AX48" i="15"/>
  <c r="AY48" i="15"/>
  <c r="AZ48" i="15"/>
  <c r="BA48" i="15"/>
  <c r="AT49" i="15"/>
  <c r="AU49" i="15"/>
  <c r="AV49" i="15"/>
  <c r="AW49" i="15"/>
  <c r="AX49" i="15"/>
  <c r="AY49" i="15"/>
  <c r="AZ49" i="15"/>
  <c r="BA49" i="15"/>
  <c r="BL49" i="15"/>
  <c r="AT50" i="15"/>
  <c r="AU50" i="15"/>
  <c r="AV50" i="15"/>
  <c r="AW50" i="15"/>
  <c r="AX50" i="15"/>
  <c r="AY50" i="15"/>
  <c r="AZ50" i="15"/>
  <c r="BA50" i="15"/>
  <c r="AT51" i="15"/>
  <c r="AU51" i="15"/>
  <c r="AV51" i="15"/>
  <c r="AW51" i="15"/>
  <c r="AX51" i="15"/>
  <c r="AY51" i="15"/>
  <c r="AZ51" i="15"/>
  <c r="BA51" i="15"/>
  <c r="AT52" i="15"/>
  <c r="AU52" i="15"/>
  <c r="AV52" i="15"/>
  <c r="AW52" i="15"/>
  <c r="AX52" i="15"/>
  <c r="AY52" i="15"/>
  <c r="AZ52" i="15"/>
  <c r="BA52" i="15"/>
  <c r="AT53" i="15"/>
  <c r="AU53" i="15"/>
  <c r="AV53" i="15"/>
  <c r="AW53" i="15"/>
  <c r="AX53" i="15"/>
  <c r="AY53" i="15"/>
  <c r="AZ53" i="15"/>
  <c r="BA53" i="15"/>
  <c r="AT54" i="15"/>
  <c r="AU54" i="15"/>
  <c r="AV54" i="15"/>
  <c r="AW54" i="15"/>
  <c r="AX54" i="15"/>
  <c r="AY54" i="15"/>
  <c r="AZ54" i="15"/>
  <c r="BA54" i="15"/>
  <c r="AT55" i="15"/>
  <c r="AU55" i="15"/>
  <c r="AV55" i="15"/>
  <c r="AW55" i="15"/>
  <c r="AX55" i="15"/>
  <c r="AY55" i="15"/>
  <c r="AZ55" i="15"/>
  <c r="BA55" i="15"/>
  <c r="AT56" i="15"/>
  <c r="AU56" i="15"/>
  <c r="AV56" i="15"/>
  <c r="AW56" i="15"/>
  <c r="AX56" i="15"/>
  <c r="AY56" i="15"/>
  <c r="AZ56" i="15"/>
  <c r="BA56" i="15"/>
  <c r="AT57" i="15"/>
  <c r="AU57" i="15"/>
  <c r="AV57" i="15"/>
  <c r="AW57" i="15"/>
  <c r="AX57" i="15"/>
  <c r="AY57" i="15"/>
  <c r="AZ57" i="15"/>
  <c r="BA57" i="15"/>
  <c r="AT58" i="15"/>
  <c r="AU58" i="15"/>
  <c r="AV58" i="15"/>
  <c r="AW58" i="15"/>
  <c r="AX58" i="15"/>
  <c r="AY58" i="15"/>
  <c r="AZ58" i="15"/>
  <c r="BA58" i="15"/>
  <c r="AT59" i="15"/>
  <c r="AU59" i="15"/>
  <c r="AV59" i="15"/>
  <c r="AW59" i="15"/>
  <c r="AX59" i="15"/>
  <c r="AY59" i="15"/>
  <c r="AZ59" i="15"/>
  <c r="BA59" i="15"/>
  <c r="AT60" i="15"/>
  <c r="AU60" i="15"/>
  <c r="AV60" i="15"/>
  <c r="AW60" i="15"/>
  <c r="AX60" i="15"/>
  <c r="AY60" i="15"/>
  <c r="AZ60" i="15"/>
  <c r="BA60" i="15"/>
  <c r="AT61" i="15"/>
  <c r="AU61" i="15"/>
  <c r="AV61" i="15"/>
  <c r="AW61" i="15"/>
  <c r="AX61" i="15"/>
  <c r="AY61" i="15"/>
  <c r="AZ61" i="15"/>
  <c r="BA61" i="15"/>
  <c r="AT62" i="15"/>
  <c r="AZ63" i="15"/>
  <c r="BA63" i="15"/>
  <c r="A1" i="16"/>
  <c r="AQ1" i="16"/>
  <c r="BC1" i="16"/>
  <c r="BL3" i="16"/>
  <c r="BQ3" i="16"/>
  <c r="A4" i="16"/>
  <c r="BQ4" i="16"/>
  <c r="BL5" i="16"/>
  <c r="BQ5" i="16"/>
  <c r="F6" i="16"/>
  <c r="BQ6" i="16"/>
  <c r="AC7" i="16"/>
  <c r="AQ7" i="16"/>
  <c r="AQ7" i="16" a="1"/>
  <c r="AR7" i="16"/>
  <c r="AR7" i="16" a="1"/>
  <c r="AT7" i="16"/>
  <c r="AU7" i="16"/>
  <c r="AV7" i="16"/>
  <c r="AW7" i="16"/>
  <c r="AX7" i="16"/>
  <c r="AY7" i="16"/>
  <c r="AZ7" i="16"/>
  <c r="BA7" i="16"/>
  <c r="BB7" i="16"/>
  <c r="BD7" i="16"/>
  <c r="BF7" i="16"/>
  <c r="BG7" i="16"/>
  <c r="BH7" i="16"/>
  <c r="BL7" i="16"/>
  <c r="BQ7" i="16"/>
  <c r="C8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T8" i="16"/>
  <c r="U8" i="16"/>
  <c r="AC8" i="16"/>
  <c r="AQ8" i="16"/>
  <c r="AQ8" i="16" a="1"/>
  <c r="AR8" i="16"/>
  <c r="AR8" i="16" a="1"/>
  <c r="AT8" i="16"/>
  <c r="AU8" i="16"/>
  <c r="AV8" i="16"/>
  <c r="AW8" i="16"/>
  <c r="AX8" i="16"/>
  <c r="AY8" i="16"/>
  <c r="AZ8" i="16"/>
  <c r="BA8" i="16"/>
  <c r="BB8" i="16"/>
  <c r="BD8" i="16"/>
  <c r="BF8" i="16"/>
  <c r="BG8" i="16"/>
  <c r="BH8" i="16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T9" i="16"/>
  <c r="U9" i="16"/>
  <c r="AC9" i="16"/>
  <c r="AQ9" i="16"/>
  <c r="AQ9" i="16" a="1"/>
  <c r="AR9" i="16"/>
  <c r="AR9" i="16" a="1"/>
  <c r="AT9" i="16"/>
  <c r="AU9" i="16"/>
  <c r="AV9" i="16"/>
  <c r="AW9" i="16"/>
  <c r="AX9" i="16"/>
  <c r="AY9" i="16"/>
  <c r="AZ9" i="16"/>
  <c r="BA9" i="16"/>
  <c r="BB9" i="16"/>
  <c r="BD9" i="16"/>
  <c r="BF9" i="16"/>
  <c r="BG9" i="16"/>
  <c r="BH9" i="16"/>
  <c r="C10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T10" i="16"/>
  <c r="U10" i="16"/>
  <c r="AC10" i="16"/>
  <c r="AQ10" i="16"/>
  <c r="AQ10" i="16" a="1"/>
  <c r="AR10" i="16"/>
  <c r="AR10" i="16" a="1"/>
  <c r="AT10" i="16"/>
  <c r="AU10" i="16"/>
  <c r="AV10" i="16"/>
  <c r="AW10" i="16"/>
  <c r="AX10" i="16"/>
  <c r="AY10" i="16"/>
  <c r="AZ10" i="16"/>
  <c r="BA10" i="16"/>
  <c r="BB10" i="16"/>
  <c r="BD10" i="16"/>
  <c r="BF10" i="16"/>
  <c r="BG10" i="16"/>
  <c r="BH10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T11" i="16"/>
  <c r="U11" i="16"/>
  <c r="AC11" i="16"/>
  <c r="AQ11" i="16"/>
  <c r="AQ11" i="16" a="1"/>
  <c r="AR11" i="16"/>
  <c r="AR11" i="16" a="1"/>
  <c r="AT11" i="16"/>
  <c r="AU11" i="16"/>
  <c r="AV11" i="16"/>
  <c r="AW11" i="16"/>
  <c r="AX11" i="16"/>
  <c r="AY11" i="16"/>
  <c r="AZ11" i="16"/>
  <c r="BA11" i="16"/>
  <c r="BB11" i="16"/>
  <c r="BD11" i="16"/>
  <c r="BF11" i="16"/>
  <c r="BG11" i="16"/>
  <c r="BH11" i="16"/>
  <c r="BL11" i="16"/>
  <c r="BQ11" i="16"/>
  <c r="C12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T12" i="16"/>
  <c r="U12" i="16"/>
  <c r="AC12" i="16"/>
  <c r="AQ12" i="16"/>
  <c r="AQ12" i="16" a="1"/>
  <c r="AR12" i="16"/>
  <c r="AR12" i="16" a="1"/>
  <c r="AT12" i="16"/>
  <c r="AU12" i="16"/>
  <c r="AV12" i="16"/>
  <c r="AW12" i="16"/>
  <c r="AX12" i="16"/>
  <c r="AY12" i="16"/>
  <c r="AZ12" i="16"/>
  <c r="BA12" i="16"/>
  <c r="BB12" i="16"/>
  <c r="BD12" i="16"/>
  <c r="BF12" i="16"/>
  <c r="BG12" i="16"/>
  <c r="BH12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T13" i="16"/>
  <c r="U13" i="16"/>
  <c r="AC13" i="16"/>
  <c r="AQ13" i="16"/>
  <c r="AQ13" i="16" a="1"/>
  <c r="AR13" i="16"/>
  <c r="AR13" i="16" a="1"/>
  <c r="AT13" i="16"/>
  <c r="AU13" i="16"/>
  <c r="AV13" i="16"/>
  <c r="AW13" i="16"/>
  <c r="AX13" i="16"/>
  <c r="AY13" i="16"/>
  <c r="AZ13" i="16"/>
  <c r="BA13" i="16"/>
  <c r="BB13" i="16"/>
  <c r="BD13" i="16"/>
  <c r="BF13" i="16"/>
  <c r="BG13" i="16"/>
  <c r="BH13" i="16"/>
  <c r="BL13" i="16"/>
  <c r="BQ13" i="16"/>
  <c r="C14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T14" i="16"/>
  <c r="U14" i="16"/>
  <c r="AC14" i="16"/>
  <c r="AQ14" i="16"/>
  <c r="AQ14" i="16" a="1"/>
  <c r="AR14" i="16"/>
  <c r="AR14" i="16" a="1"/>
  <c r="AT14" i="16"/>
  <c r="AU14" i="16"/>
  <c r="AV14" i="16"/>
  <c r="AW14" i="16"/>
  <c r="AX14" i="16"/>
  <c r="AY14" i="16"/>
  <c r="AZ14" i="16"/>
  <c r="BA14" i="16"/>
  <c r="BB14" i="16"/>
  <c r="BD14" i="16"/>
  <c r="BF14" i="16"/>
  <c r="BG14" i="16"/>
  <c r="BH14" i="16"/>
  <c r="BL14" i="16"/>
  <c r="BQ14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T15" i="16"/>
  <c r="U15" i="16"/>
  <c r="AC15" i="16"/>
  <c r="AQ15" i="16"/>
  <c r="AQ15" i="16" a="1"/>
  <c r="AR15" i="16"/>
  <c r="AR15" i="16" a="1"/>
  <c r="AT15" i="16"/>
  <c r="AU15" i="16"/>
  <c r="AV15" i="16"/>
  <c r="AW15" i="16"/>
  <c r="AX15" i="16"/>
  <c r="AY15" i="16"/>
  <c r="AZ15" i="16"/>
  <c r="BA15" i="16"/>
  <c r="BB15" i="16"/>
  <c r="BD15" i="16"/>
  <c r="BF15" i="16"/>
  <c r="BG15" i="16"/>
  <c r="BH15" i="16"/>
  <c r="BL15" i="16"/>
  <c r="BQ15" i="16"/>
  <c r="C16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T16" i="16"/>
  <c r="U16" i="16"/>
  <c r="AC16" i="16"/>
  <c r="AQ16" i="16"/>
  <c r="AQ16" i="16" a="1"/>
  <c r="AR16" i="16"/>
  <c r="AR16" i="16" a="1"/>
  <c r="AT16" i="16"/>
  <c r="AU16" i="16"/>
  <c r="AV16" i="16"/>
  <c r="AW16" i="16"/>
  <c r="AX16" i="16"/>
  <c r="AY16" i="16"/>
  <c r="AZ16" i="16"/>
  <c r="BA16" i="16"/>
  <c r="BB16" i="16"/>
  <c r="BD16" i="16"/>
  <c r="BF16" i="16"/>
  <c r="BG16" i="16"/>
  <c r="BH16" i="16"/>
  <c r="BL16" i="16"/>
  <c r="BQ16" i="16"/>
  <c r="C17" i="16"/>
  <c r="D17" i="16"/>
  <c r="E17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T17" i="16"/>
  <c r="U17" i="16"/>
  <c r="AC17" i="16"/>
  <c r="AQ17" i="16"/>
  <c r="AQ17" i="16" a="1"/>
  <c r="AR17" i="16"/>
  <c r="AR17" i="16" a="1"/>
  <c r="AT17" i="16"/>
  <c r="AU17" i="16"/>
  <c r="AV17" i="16"/>
  <c r="AW17" i="16"/>
  <c r="AX17" i="16"/>
  <c r="AY17" i="16"/>
  <c r="AZ17" i="16"/>
  <c r="BA17" i="16"/>
  <c r="BB17" i="16"/>
  <c r="BD17" i="16"/>
  <c r="BF17" i="16"/>
  <c r="BG17" i="16"/>
  <c r="BH17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T18" i="16"/>
  <c r="U18" i="16"/>
  <c r="AC18" i="16"/>
  <c r="AQ18" i="16"/>
  <c r="AQ18" i="16" a="1"/>
  <c r="AR18" i="16"/>
  <c r="AR18" i="16" a="1"/>
  <c r="AT18" i="16"/>
  <c r="AU18" i="16"/>
  <c r="AV18" i="16"/>
  <c r="AW18" i="16"/>
  <c r="AX18" i="16"/>
  <c r="AY18" i="16"/>
  <c r="AZ18" i="16"/>
  <c r="BA18" i="16"/>
  <c r="BB18" i="16"/>
  <c r="BD18" i="16"/>
  <c r="BF18" i="16"/>
  <c r="BG18" i="16"/>
  <c r="BH18" i="16"/>
  <c r="BL18" i="16"/>
  <c r="BQ18" i="16"/>
  <c r="C19" i="16"/>
  <c r="D19" i="16"/>
  <c r="E19" i="16"/>
  <c r="F19" i="16"/>
  <c r="G19" i="16"/>
  <c r="H19" i="16"/>
  <c r="I19" i="16"/>
  <c r="J19" i="16"/>
  <c r="K19" i="16"/>
  <c r="L19" i="16"/>
  <c r="M19" i="16"/>
  <c r="N19" i="16"/>
  <c r="O19" i="16"/>
  <c r="P19" i="16"/>
  <c r="Q19" i="16"/>
  <c r="T19" i="16"/>
  <c r="U19" i="16"/>
  <c r="AC19" i="16"/>
  <c r="AQ19" i="16"/>
  <c r="AQ19" i="16" a="1"/>
  <c r="AR19" i="16"/>
  <c r="AR19" i="16" a="1"/>
  <c r="AT19" i="16"/>
  <c r="AU19" i="16"/>
  <c r="AV19" i="16"/>
  <c r="AW19" i="16"/>
  <c r="AX19" i="16"/>
  <c r="AY19" i="16"/>
  <c r="AZ19" i="16"/>
  <c r="BA19" i="16"/>
  <c r="BB19" i="16"/>
  <c r="BD19" i="16"/>
  <c r="BF19" i="16"/>
  <c r="BG19" i="16"/>
  <c r="BH19" i="16"/>
  <c r="BL19" i="16"/>
  <c r="BQ19" i="16"/>
  <c r="C20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T20" i="16"/>
  <c r="U20" i="16"/>
  <c r="AC20" i="16"/>
  <c r="AQ20" i="16"/>
  <c r="AQ20" i="16" a="1"/>
  <c r="AR20" i="16"/>
  <c r="AR20" i="16" a="1"/>
  <c r="AT20" i="16"/>
  <c r="AU20" i="16"/>
  <c r="AV20" i="16"/>
  <c r="AW20" i="16"/>
  <c r="AX20" i="16"/>
  <c r="AY20" i="16"/>
  <c r="AZ20" i="16"/>
  <c r="BA20" i="16"/>
  <c r="BB20" i="16"/>
  <c r="BD20" i="16"/>
  <c r="BF20" i="16"/>
  <c r="BG20" i="16"/>
  <c r="BH20" i="16"/>
  <c r="BL20" i="16"/>
  <c r="C21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T21" i="16"/>
  <c r="U21" i="16"/>
  <c r="AC21" i="16"/>
  <c r="AQ21" i="16"/>
  <c r="AQ21" i="16" a="1"/>
  <c r="AR21" i="16"/>
  <c r="AR21" i="16" a="1"/>
  <c r="AT21" i="16"/>
  <c r="AU21" i="16"/>
  <c r="AV21" i="16"/>
  <c r="AW21" i="16"/>
  <c r="AX21" i="16"/>
  <c r="AY21" i="16"/>
  <c r="AZ21" i="16"/>
  <c r="BA21" i="16"/>
  <c r="BB21" i="16"/>
  <c r="BD21" i="16"/>
  <c r="BF21" i="16"/>
  <c r="BG21" i="16"/>
  <c r="BH21" i="16"/>
  <c r="BL21" i="16"/>
  <c r="BQ21" i="16"/>
  <c r="C22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T22" i="16"/>
  <c r="U22" i="16"/>
  <c r="AC22" i="16"/>
  <c r="AQ22" i="16"/>
  <c r="AQ22" i="16" a="1"/>
  <c r="AR22" i="16"/>
  <c r="AR22" i="16" a="1"/>
  <c r="AT22" i="16"/>
  <c r="AU22" i="16"/>
  <c r="AV22" i="16"/>
  <c r="AW22" i="16"/>
  <c r="AX22" i="16"/>
  <c r="AY22" i="16"/>
  <c r="AZ22" i="16"/>
  <c r="BA22" i="16"/>
  <c r="BB22" i="16"/>
  <c r="BD22" i="16"/>
  <c r="BF22" i="16"/>
  <c r="BG22" i="16"/>
  <c r="BH22" i="16"/>
  <c r="C23" i="16"/>
  <c r="D23" i="16"/>
  <c r="E23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T23" i="16"/>
  <c r="U23" i="16"/>
  <c r="AC23" i="16"/>
  <c r="AQ23" i="16"/>
  <c r="AQ23" i="16" a="1"/>
  <c r="AR23" i="16"/>
  <c r="AR23" i="16" a="1"/>
  <c r="AT23" i="16"/>
  <c r="AU23" i="16"/>
  <c r="AV23" i="16"/>
  <c r="AW23" i="16"/>
  <c r="AX23" i="16"/>
  <c r="AY23" i="16"/>
  <c r="AZ23" i="16"/>
  <c r="BA23" i="16"/>
  <c r="BB23" i="16"/>
  <c r="BD23" i="16"/>
  <c r="BF23" i="16"/>
  <c r="BG23" i="16"/>
  <c r="BH23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T24" i="16"/>
  <c r="U24" i="16"/>
  <c r="AC24" i="16"/>
  <c r="AQ24" i="16"/>
  <c r="AQ24" i="16" a="1"/>
  <c r="AR24" i="16"/>
  <c r="AR24" i="16" a="1"/>
  <c r="AT24" i="16"/>
  <c r="AU24" i="16"/>
  <c r="AV24" i="16"/>
  <c r="AW24" i="16"/>
  <c r="AX24" i="16"/>
  <c r="AY24" i="16"/>
  <c r="AZ24" i="16"/>
  <c r="BA24" i="16"/>
  <c r="BB24" i="16"/>
  <c r="BD24" i="16"/>
  <c r="BF24" i="16"/>
  <c r="BG24" i="16"/>
  <c r="BH24" i="16"/>
  <c r="C25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T25" i="16"/>
  <c r="U25" i="16"/>
  <c r="AC25" i="16"/>
  <c r="AQ25" i="16"/>
  <c r="AQ25" i="16" a="1"/>
  <c r="AR25" i="16"/>
  <c r="AR25" i="16" a="1"/>
  <c r="AT25" i="16"/>
  <c r="AU25" i="16"/>
  <c r="AV25" i="16"/>
  <c r="AW25" i="16"/>
  <c r="AX25" i="16"/>
  <c r="AY25" i="16"/>
  <c r="AZ25" i="16"/>
  <c r="BA25" i="16"/>
  <c r="BB25" i="16"/>
  <c r="BD25" i="16"/>
  <c r="BF25" i="16"/>
  <c r="BG25" i="16"/>
  <c r="BH25" i="16"/>
  <c r="BL25" i="16"/>
  <c r="BQ25" i="16"/>
  <c r="C26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T26" i="16"/>
  <c r="U26" i="16"/>
  <c r="AC26" i="16"/>
  <c r="AQ26" i="16"/>
  <c r="AQ26" i="16" a="1"/>
  <c r="AR26" i="16"/>
  <c r="AR26" i="16" a="1"/>
  <c r="AT26" i="16"/>
  <c r="AU26" i="16"/>
  <c r="AV26" i="16"/>
  <c r="AW26" i="16"/>
  <c r="AX26" i="16"/>
  <c r="AY26" i="16"/>
  <c r="AZ26" i="16"/>
  <c r="BA26" i="16"/>
  <c r="BB26" i="16"/>
  <c r="BD26" i="16"/>
  <c r="BF26" i="16"/>
  <c r="BG26" i="16"/>
  <c r="BH26" i="16"/>
  <c r="C27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T27" i="16"/>
  <c r="U27" i="16"/>
  <c r="AC27" i="16"/>
  <c r="AQ27" i="16"/>
  <c r="AQ27" i="16" a="1"/>
  <c r="AR27" i="16"/>
  <c r="AR27" i="16" a="1"/>
  <c r="AT27" i="16"/>
  <c r="AU27" i="16"/>
  <c r="AV27" i="16"/>
  <c r="AW27" i="16"/>
  <c r="AX27" i="16"/>
  <c r="AY27" i="16"/>
  <c r="AZ27" i="16"/>
  <c r="BA27" i="16"/>
  <c r="BB27" i="16"/>
  <c r="BD27" i="16"/>
  <c r="BF27" i="16"/>
  <c r="BG27" i="16"/>
  <c r="BH27" i="16"/>
  <c r="BL27" i="16"/>
  <c r="BQ27" i="16"/>
  <c r="C28" i="16"/>
  <c r="D28" i="16"/>
  <c r="E28" i="16"/>
  <c r="F28" i="16"/>
  <c r="G28" i="16"/>
  <c r="H28" i="16"/>
  <c r="I28" i="16"/>
  <c r="J28" i="16"/>
  <c r="K28" i="16"/>
  <c r="L28" i="16"/>
  <c r="M28" i="16"/>
  <c r="N28" i="16"/>
  <c r="O28" i="16"/>
  <c r="P28" i="16"/>
  <c r="Q28" i="16"/>
  <c r="U28" i="16"/>
  <c r="AC28" i="16"/>
  <c r="AQ28" i="16"/>
  <c r="AQ28" i="16" a="1"/>
  <c r="AR28" i="16"/>
  <c r="AR28" i="16" a="1"/>
  <c r="AT28" i="16"/>
  <c r="AU28" i="16"/>
  <c r="AV28" i="16"/>
  <c r="AW28" i="16"/>
  <c r="AX28" i="16"/>
  <c r="AY28" i="16"/>
  <c r="AZ28" i="16"/>
  <c r="BA28" i="16"/>
  <c r="BB28" i="16"/>
  <c r="BD28" i="16"/>
  <c r="BF28" i="16"/>
  <c r="BG28" i="16"/>
  <c r="BH28" i="16"/>
  <c r="C29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U29" i="16"/>
  <c r="AC29" i="16"/>
  <c r="AQ29" i="16"/>
  <c r="AQ29" i="16" a="1"/>
  <c r="AR29" i="16"/>
  <c r="AR29" i="16" a="1"/>
  <c r="AT29" i="16"/>
  <c r="AU29" i="16"/>
  <c r="AV29" i="16"/>
  <c r="AW29" i="16"/>
  <c r="AX29" i="16"/>
  <c r="AY29" i="16"/>
  <c r="AZ29" i="16"/>
  <c r="BA29" i="16"/>
  <c r="BB29" i="16"/>
  <c r="BD29" i="16"/>
  <c r="BF29" i="16"/>
  <c r="BG29" i="16"/>
  <c r="BH29" i="16"/>
  <c r="BL29" i="16"/>
  <c r="BQ29" i="16"/>
  <c r="C30" i="16"/>
  <c r="D30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T30" i="16"/>
  <c r="U30" i="16"/>
  <c r="AC30" i="16"/>
  <c r="AQ30" i="16"/>
  <c r="AQ30" i="16" a="1"/>
  <c r="AR30" i="16"/>
  <c r="AR30" i="16" a="1"/>
  <c r="AT30" i="16"/>
  <c r="AU30" i="16"/>
  <c r="AV30" i="16"/>
  <c r="AW30" i="16"/>
  <c r="AX30" i="16"/>
  <c r="AY30" i="16"/>
  <c r="AZ30" i="16"/>
  <c r="BA30" i="16"/>
  <c r="BB30" i="16"/>
  <c r="BD30" i="16"/>
  <c r="BF30" i="16"/>
  <c r="BG30" i="16"/>
  <c r="BH30" i="16"/>
  <c r="C31" i="16"/>
  <c r="D31" i="16"/>
  <c r="E31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T31" i="16"/>
  <c r="U31" i="16"/>
  <c r="W31" i="16"/>
  <c r="Y31" i="16"/>
  <c r="AA31" i="16"/>
  <c r="AE31" i="16"/>
  <c r="AH31" i="16"/>
  <c r="AK31" i="16"/>
  <c r="AN31" i="16"/>
  <c r="AT31" i="16"/>
  <c r="AU31" i="16"/>
  <c r="AV31" i="16"/>
  <c r="AW31" i="16"/>
  <c r="AX31" i="16"/>
  <c r="AY31" i="16"/>
  <c r="AZ31" i="16"/>
  <c r="BA31" i="16"/>
  <c r="BB31" i="16"/>
  <c r="BC31" i="16"/>
  <c r="BD31" i="16"/>
  <c r="BF31" i="16"/>
  <c r="BG31" i="16"/>
  <c r="BH31" i="16"/>
  <c r="E32" i="16"/>
  <c r="BL32" i="16"/>
  <c r="BQ32" i="16"/>
  <c r="BL33" i="16"/>
  <c r="BQ33" i="16"/>
  <c r="BL35" i="16"/>
  <c r="BQ35" i="16"/>
  <c r="AT38" i="16"/>
  <c r="AU38" i="16"/>
  <c r="AV38" i="16"/>
  <c r="AW38" i="16"/>
  <c r="AX38" i="16"/>
  <c r="AY38" i="16"/>
  <c r="AZ38" i="16"/>
  <c r="BA38" i="16"/>
  <c r="AE39" i="16"/>
  <c r="AF39" i="16"/>
  <c r="AG39" i="16"/>
  <c r="AH39" i="16"/>
  <c r="AJ39" i="16"/>
  <c r="AK39" i="16"/>
  <c r="AL39" i="16"/>
  <c r="AM39" i="16"/>
  <c r="AT39" i="16"/>
  <c r="AU39" i="16"/>
  <c r="AV39" i="16"/>
  <c r="AW39" i="16"/>
  <c r="AX39" i="16"/>
  <c r="AY39" i="16"/>
  <c r="AZ39" i="16"/>
  <c r="BA39" i="16"/>
  <c r="AT40" i="16"/>
  <c r="AU40" i="16"/>
  <c r="AV40" i="16"/>
  <c r="AW40" i="16"/>
  <c r="AX40" i="16"/>
  <c r="AY40" i="16"/>
  <c r="AZ40" i="16"/>
  <c r="BA40" i="16"/>
  <c r="AT41" i="16"/>
  <c r="AU41" i="16"/>
  <c r="AV41" i="16"/>
  <c r="AW41" i="16"/>
  <c r="AX41" i="16"/>
  <c r="AY41" i="16"/>
  <c r="AZ41" i="16"/>
  <c r="BA41" i="16"/>
  <c r="AT42" i="16"/>
  <c r="AU42" i="16"/>
  <c r="AV42" i="16"/>
  <c r="AW42" i="16"/>
  <c r="AX42" i="16"/>
  <c r="AY42" i="16"/>
  <c r="AZ42" i="16"/>
  <c r="BA42" i="16"/>
  <c r="BK42" i="16"/>
  <c r="AT43" i="16"/>
  <c r="AU43" i="16"/>
  <c r="AV43" i="16"/>
  <c r="AW43" i="16"/>
  <c r="AX43" i="16"/>
  <c r="AY43" i="16"/>
  <c r="AZ43" i="16"/>
  <c r="BA43" i="16"/>
  <c r="BL43" i="16"/>
  <c r="AT44" i="16"/>
  <c r="AU44" i="16"/>
  <c r="AV44" i="16"/>
  <c r="AW44" i="16"/>
  <c r="AX44" i="16"/>
  <c r="AY44" i="16"/>
  <c r="AZ44" i="16"/>
  <c r="BA44" i="16"/>
  <c r="AT45" i="16"/>
  <c r="AU45" i="16"/>
  <c r="AV45" i="16"/>
  <c r="AW45" i="16"/>
  <c r="AX45" i="16"/>
  <c r="AY45" i="16"/>
  <c r="AZ45" i="16"/>
  <c r="BA45" i="16"/>
  <c r="AE46" i="16"/>
  <c r="AF46" i="16"/>
  <c r="AG46" i="16"/>
  <c r="AH46" i="16"/>
  <c r="AJ46" i="16"/>
  <c r="AK46" i="16"/>
  <c r="AL46" i="16"/>
  <c r="AM46" i="16"/>
  <c r="AT46" i="16"/>
  <c r="AU46" i="16"/>
  <c r="AV46" i="16"/>
  <c r="AW46" i="16"/>
  <c r="AX46" i="16"/>
  <c r="AY46" i="16"/>
  <c r="AZ46" i="16"/>
  <c r="BA46" i="16"/>
  <c r="BK46" i="16"/>
  <c r="BL46" i="16"/>
  <c r="AT47" i="16"/>
  <c r="AU47" i="16"/>
  <c r="AV47" i="16"/>
  <c r="AW47" i="16"/>
  <c r="AX47" i="16"/>
  <c r="AY47" i="16"/>
  <c r="AZ47" i="16"/>
  <c r="BA47" i="16"/>
  <c r="BL47" i="16"/>
  <c r="AT48" i="16"/>
  <c r="AU48" i="16"/>
  <c r="AV48" i="16"/>
  <c r="AW48" i="16"/>
  <c r="AX48" i="16"/>
  <c r="AY48" i="16"/>
  <c r="AZ48" i="16"/>
  <c r="BA48" i="16"/>
  <c r="AT49" i="16"/>
  <c r="AU49" i="16"/>
  <c r="AV49" i="16"/>
  <c r="AW49" i="16"/>
  <c r="AX49" i="16"/>
  <c r="AY49" i="16"/>
  <c r="AZ49" i="16"/>
  <c r="BA49" i="16"/>
  <c r="BL49" i="16"/>
  <c r="AT50" i="16"/>
  <c r="AU50" i="16"/>
  <c r="AV50" i="16"/>
  <c r="AW50" i="16"/>
  <c r="AX50" i="16"/>
  <c r="AY50" i="16"/>
  <c r="AZ50" i="16"/>
  <c r="BA50" i="16"/>
  <c r="AT51" i="16"/>
  <c r="AU51" i="16"/>
  <c r="AV51" i="16"/>
  <c r="AW51" i="16"/>
  <c r="AX51" i="16"/>
  <c r="AY51" i="16"/>
  <c r="AZ51" i="16"/>
  <c r="BA51" i="16"/>
  <c r="AT52" i="16"/>
  <c r="AU52" i="16"/>
  <c r="AV52" i="16"/>
  <c r="AW52" i="16"/>
  <c r="AX52" i="16"/>
  <c r="AY52" i="16"/>
  <c r="AZ52" i="16"/>
  <c r="BA52" i="16"/>
  <c r="AT53" i="16"/>
  <c r="AU53" i="16"/>
  <c r="AV53" i="16"/>
  <c r="AW53" i="16"/>
  <c r="AX53" i="16"/>
  <c r="AY53" i="16"/>
  <c r="AZ53" i="16"/>
  <c r="BA53" i="16"/>
  <c r="AT54" i="16"/>
  <c r="AU54" i="16"/>
  <c r="AV54" i="16"/>
  <c r="AW54" i="16"/>
  <c r="AX54" i="16"/>
  <c r="AY54" i="16"/>
  <c r="AZ54" i="16"/>
  <c r="BA54" i="16"/>
  <c r="AT55" i="16"/>
  <c r="AU55" i="16"/>
  <c r="AV55" i="16"/>
  <c r="AW55" i="16"/>
  <c r="AX55" i="16"/>
  <c r="AY55" i="16"/>
  <c r="AZ55" i="16"/>
  <c r="BA55" i="16"/>
  <c r="AT56" i="16"/>
  <c r="AU56" i="16"/>
  <c r="AV56" i="16"/>
  <c r="AW56" i="16"/>
  <c r="AX56" i="16"/>
  <c r="AY56" i="16"/>
  <c r="AZ56" i="16"/>
  <c r="BA56" i="16"/>
  <c r="AT57" i="16"/>
  <c r="AU57" i="16"/>
  <c r="AV57" i="16"/>
  <c r="AW57" i="16"/>
  <c r="AX57" i="16"/>
  <c r="AY57" i="16"/>
  <c r="AZ57" i="16"/>
  <c r="BA57" i="16"/>
  <c r="AT58" i="16"/>
  <c r="AU58" i="16"/>
  <c r="AV58" i="16"/>
  <c r="AW58" i="16"/>
  <c r="AX58" i="16"/>
  <c r="AY58" i="16"/>
  <c r="AZ58" i="16"/>
  <c r="BA58" i="16"/>
  <c r="AT59" i="16"/>
  <c r="AU59" i="16"/>
  <c r="AV59" i="16"/>
  <c r="AW59" i="16"/>
  <c r="AX59" i="16"/>
  <c r="AY59" i="16"/>
  <c r="AZ59" i="16"/>
  <c r="BA59" i="16"/>
  <c r="AT60" i="16"/>
  <c r="AU60" i="16"/>
  <c r="AV60" i="16"/>
  <c r="AW60" i="16"/>
  <c r="AX60" i="16"/>
  <c r="AY60" i="16"/>
  <c r="AZ60" i="16"/>
  <c r="BA60" i="16"/>
  <c r="AT61" i="16"/>
  <c r="AU61" i="16"/>
  <c r="AV61" i="16"/>
  <c r="AW61" i="16"/>
  <c r="AX61" i="16"/>
  <c r="AY61" i="16"/>
  <c r="AZ61" i="16"/>
  <c r="BA61" i="16"/>
  <c r="AT62" i="16"/>
  <c r="AZ63" i="16"/>
  <c r="BA63" i="16"/>
  <c r="A1" i="17"/>
  <c r="AQ1" i="17"/>
  <c r="BC1" i="17"/>
  <c r="BL3" i="17"/>
  <c r="BQ3" i="17"/>
  <c r="A4" i="17"/>
  <c r="BQ4" i="17"/>
  <c r="BL5" i="17"/>
  <c r="BQ5" i="17"/>
  <c r="F6" i="17"/>
  <c r="BQ6" i="17"/>
  <c r="AC7" i="17"/>
  <c r="AQ7" i="17"/>
  <c r="AQ7" i="17" a="1"/>
  <c r="AR7" i="17"/>
  <c r="AR7" i="17" a="1"/>
  <c r="AT7" i="17"/>
  <c r="AU7" i="17"/>
  <c r="AV7" i="17"/>
  <c r="AW7" i="17"/>
  <c r="AX7" i="17"/>
  <c r="AY7" i="17"/>
  <c r="AZ7" i="17"/>
  <c r="BA7" i="17"/>
  <c r="BB7" i="17"/>
  <c r="BD7" i="17"/>
  <c r="BF7" i="17"/>
  <c r="BG7" i="17"/>
  <c r="BH7" i="17"/>
  <c r="BL7" i="17"/>
  <c r="BQ7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T8" i="17"/>
  <c r="U8" i="17"/>
  <c r="AC8" i="17"/>
  <c r="AQ8" i="17"/>
  <c r="AQ8" i="17" a="1"/>
  <c r="AR8" i="17"/>
  <c r="AR8" i="17" a="1"/>
  <c r="AT8" i="17"/>
  <c r="AU8" i="17"/>
  <c r="AV8" i="17"/>
  <c r="AW8" i="17"/>
  <c r="AX8" i="17"/>
  <c r="AY8" i="17"/>
  <c r="AZ8" i="17"/>
  <c r="BA8" i="17"/>
  <c r="BB8" i="17"/>
  <c r="BD8" i="17"/>
  <c r="BF8" i="17"/>
  <c r="BG8" i="17"/>
  <c r="BH8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T9" i="17"/>
  <c r="U9" i="17"/>
  <c r="AC9" i="17"/>
  <c r="AQ9" i="17"/>
  <c r="AQ9" i="17" a="1"/>
  <c r="AR9" i="17"/>
  <c r="AR9" i="17" a="1"/>
  <c r="AT9" i="17"/>
  <c r="AU9" i="17"/>
  <c r="AV9" i="17"/>
  <c r="AW9" i="17"/>
  <c r="AX9" i="17"/>
  <c r="AY9" i="17"/>
  <c r="AZ9" i="17"/>
  <c r="BA9" i="17"/>
  <c r="BB9" i="17"/>
  <c r="BD9" i="17"/>
  <c r="BF9" i="17"/>
  <c r="BG9" i="17"/>
  <c r="BH9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T10" i="17"/>
  <c r="U10" i="17"/>
  <c r="AC10" i="17"/>
  <c r="AQ10" i="17"/>
  <c r="AQ10" i="17" a="1"/>
  <c r="AR10" i="17"/>
  <c r="AR10" i="17" a="1"/>
  <c r="AT10" i="17"/>
  <c r="AU10" i="17"/>
  <c r="AV10" i="17"/>
  <c r="AW10" i="17"/>
  <c r="AX10" i="17"/>
  <c r="AY10" i="17"/>
  <c r="AZ10" i="17"/>
  <c r="BA10" i="17"/>
  <c r="BB10" i="17"/>
  <c r="BD10" i="17"/>
  <c r="BF10" i="17"/>
  <c r="BG10" i="17"/>
  <c r="BH10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T11" i="17"/>
  <c r="U11" i="17"/>
  <c r="AC11" i="17"/>
  <c r="AQ11" i="17"/>
  <c r="AQ11" i="17" a="1"/>
  <c r="AR11" i="17"/>
  <c r="AR11" i="17" a="1"/>
  <c r="AT11" i="17"/>
  <c r="AU11" i="17"/>
  <c r="AV11" i="17"/>
  <c r="AW11" i="17"/>
  <c r="AX11" i="17"/>
  <c r="AY11" i="17"/>
  <c r="AZ11" i="17"/>
  <c r="BA11" i="17"/>
  <c r="BB11" i="17"/>
  <c r="BD11" i="17"/>
  <c r="BF11" i="17"/>
  <c r="BG11" i="17"/>
  <c r="BH11" i="17"/>
  <c r="BL11" i="17"/>
  <c r="BQ11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T12" i="17"/>
  <c r="U12" i="17"/>
  <c r="AC12" i="17"/>
  <c r="AQ12" i="17"/>
  <c r="AQ12" i="17" a="1"/>
  <c r="AR12" i="17"/>
  <c r="AR12" i="17" a="1"/>
  <c r="AT12" i="17"/>
  <c r="AU12" i="17"/>
  <c r="AV12" i="17"/>
  <c r="AW12" i="17"/>
  <c r="AX12" i="17"/>
  <c r="AY12" i="17"/>
  <c r="AZ12" i="17"/>
  <c r="BA12" i="17"/>
  <c r="BB12" i="17"/>
  <c r="BD12" i="17"/>
  <c r="BF12" i="17"/>
  <c r="BG12" i="17"/>
  <c r="BH12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T13" i="17"/>
  <c r="U13" i="17"/>
  <c r="AC13" i="17"/>
  <c r="AQ13" i="17"/>
  <c r="AQ13" i="17" a="1"/>
  <c r="AR13" i="17"/>
  <c r="AR13" i="17" a="1"/>
  <c r="AT13" i="17"/>
  <c r="AU13" i="17"/>
  <c r="AV13" i="17"/>
  <c r="AW13" i="17"/>
  <c r="AX13" i="17"/>
  <c r="AY13" i="17"/>
  <c r="AZ13" i="17"/>
  <c r="BA13" i="17"/>
  <c r="BB13" i="17"/>
  <c r="BD13" i="17"/>
  <c r="BF13" i="17"/>
  <c r="BG13" i="17"/>
  <c r="BH13" i="17"/>
  <c r="BL13" i="17"/>
  <c r="BQ13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T14" i="17"/>
  <c r="U14" i="17"/>
  <c r="AC14" i="17"/>
  <c r="AQ14" i="17"/>
  <c r="AQ14" i="17" a="1"/>
  <c r="AR14" i="17"/>
  <c r="AR14" i="17" a="1"/>
  <c r="AT14" i="17"/>
  <c r="AU14" i="17"/>
  <c r="AV14" i="17"/>
  <c r="AW14" i="17"/>
  <c r="AX14" i="17"/>
  <c r="AY14" i="17"/>
  <c r="AZ14" i="17"/>
  <c r="BA14" i="17"/>
  <c r="BB14" i="17"/>
  <c r="BD14" i="17"/>
  <c r="BF14" i="17"/>
  <c r="BG14" i="17"/>
  <c r="BH14" i="17"/>
  <c r="BL14" i="17"/>
  <c r="BQ14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T15" i="17"/>
  <c r="U15" i="17"/>
  <c r="AC15" i="17"/>
  <c r="AQ15" i="17"/>
  <c r="AQ15" i="17" a="1"/>
  <c r="AR15" i="17"/>
  <c r="AR15" i="17" a="1"/>
  <c r="AT15" i="17"/>
  <c r="AU15" i="17"/>
  <c r="AV15" i="17"/>
  <c r="AW15" i="17"/>
  <c r="AX15" i="17"/>
  <c r="AY15" i="17"/>
  <c r="AZ15" i="17"/>
  <c r="BA15" i="17"/>
  <c r="BB15" i="17"/>
  <c r="BD15" i="17"/>
  <c r="BF15" i="17"/>
  <c r="BG15" i="17"/>
  <c r="BH15" i="17"/>
  <c r="BL15" i="17"/>
  <c r="BQ15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T16" i="17"/>
  <c r="U16" i="17"/>
  <c r="AC16" i="17"/>
  <c r="AQ16" i="17"/>
  <c r="AQ16" i="17" a="1"/>
  <c r="AR16" i="17"/>
  <c r="AR16" i="17" a="1"/>
  <c r="AT16" i="17"/>
  <c r="AU16" i="17"/>
  <c r="AV16" i="17"/>
  <c r="AW16" i="17"/>
  <c r="AX16" i="17"/>
  <c r="AY16" i="17"/>
  <c r="AZ16" i="17"/>
  <c r="BA16" i="17"/>
  <c r="BB16" i="17"/>
  <c r="BD16" i="17"/>
  <c r="BF16" i="17"/>
  <c r="BG16" i="17"/>
  <c r="BH16" i="17"/>
  <c r="BL16" i="17"/>
  <c r="BQ16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T17" i="17"/>
  <c r="U17" i="17"/>
  <c r="AC17" i="17"/>
  <c r="AQ17" i="17"/>
  <c r="AQ17" i="17" a="1"/>
  <c r="AR17" i="17"/>
  <c r="AR17" i="17" a="1"/>
  <c r="AT17" i="17"/>
  <c r="AU17" i="17"/>
  <c r="AV17" i="17"/>
  <c r="AW17" i="17"/>
  <c r="AX17" i="17"/>
  <c r="AY17" i="17"/>
  <c r="AZ17" i="17"/>
  <c r="BA17" i="17"/>
  <c r="BB17" i="17"/>
  <c r="BD17" i="17"/>
  <c r="BF17" i="17"/>
  <c r="BG17" i="17"/>
  <c r="BH17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T18" i="17"/>
  <c r="U18" i="17"/>
  <c r="AC18" i="17"/>
  <c r="AQ18" i="17"/>
  <c r="AQ18" i="17" a="1"/>
  <c r="AR18" i="17"/>
  <c r="AR18" i="17" a="1"/>
  <c r="AT18" i="17"/>
  <c r="AU18" i="17"/>
  <c r="AV18" i="17"/>
  <c r="AW18" i="17"/>
  <c r="AX18" i="17"/>
  <c r="AY18" i="17"/>
  <c r="AZ18" i="17"/>
  <c r="BA18" i="17"/>
  <c r="BB18" i="17"/>
  <c r="BD18" i="17"/>
  <c r="BF18" i="17"/>
  <c r="BG18" i="17"/>
  <c r="BH18" i="17"/>
  <c r="BL18" i="17"/>
  <c r="BQ18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T19" i="17"/>
  <c r="U19" i="17"/>
  <c r="AC19" i="17"/>
  <c r="AQ19" i="17"/>
  <c r="AQ19" i="17" a="1"/>
  <c r="AR19" i="17"/>
  <c r="AR19" i="17" a="1"/>
  <c r="AT19" i="17"/>
  <c r="AU19" i="17"/>
  <c r="AV19" i="17"/>
  <c r="AW19" i="17"/>
  <c r="AX19" i="17"/>
  <c r="AY19" i="17"/>
  <c r="AZ19" i="17"/>
  <c r="BA19" i="17"/>
  <c r="BB19" i="17"/>
  <c r="BD19" i="17"/>
  <c r="BF19" i="17"/>
  <c r="BG19" i="17"/>
  <c r="BH19" i="17"/>
  <c r="BL19" i="17"/>
  <c r="BQ19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T20" i="17"/>
  <c r="U20" i="17"/>
  <c r="AC20" i="17"/>
  <c r="AQ20" i="17"/>
  <c r="AQ20" i="17" a="1"/>
  <c r="AR20" i="17"/>
  <c r="AR20" i="17" a="1"/>
  <c r="AT20" i="17"/>
  <c r="AU20" i="17"/>
  <c r="AV20" i="17"/>
  <c r="AW20" i="17"/>
  <c r="AX20" i="17"/>
  <c r="AY20" i="17"/>
  <c r="AZ20" i="17"/>
  <c r="BA20" i="17"/>
  <c r="BB20" i="17"/>
  <c r="BD20" i="17"/>
  <c r="BF20" i="17"/>
  <c r="BG20" i="17"/>
  <c r="BH20" i="17"/>
  <c r="BL20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T21" i="17"/>
  <c r="U21" i="17"/>
  <c r="AC21" i="17"/>
  <c r="AQ21" i="17"/>
  <c r="AQ21" i="17" a="1"/>
  <c r="AR21" i="17"/>
  <c r="AR21" i="17" a="1"/>
  <c r="AT21" i="17"/>
  <c r="AU21" i="17"/>
  <c r="AV21" i="17"/>
  <c r="AW21" i="17"/>
  <c r="AX21" i="17"/>
  <c r="AY21" i="17"/>
  <c r="AZ21" i="17"/>
  <c r="BA21" i="17"/>
  <c r="BB21" i="17"/>
  <c r="BD21" i="17"/>
  <c r="BF21" i="17"/>
  <c r="BG21" i="17"/>
  <c r="BH21" i="17"/>
  <c r="BL21" i="17"/>
  <c r="BQ21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T22" i="17"/>
  <c r="U22" i="17"/>
  <c r="AC22" i="17"/>
  <c r="AQ22" i="17"/>
  <c r="AQ22" i="17" a="1"/>
  <c r="AR22" i="17"/>
  <c r="AR22" i="17" a="1"/>
  <c r="AT22" i="17"/>
  <c r="AU22" i="17"/>
  <c r="AV22" i="17"/>
  <c r="AW22" i="17"/>
  <c r="AX22" i="17"/>
  <c r="AY22" i="17"/>
  <c r="AZ22" i="17"/>
  <c r="BA22" i="17"/>
  <c r="BB22" i="17"/>
  <c r="BD22" i="17"/>
  <c r="BF22" i="17"/>
  <c r="BG22" i="17"/>
  <c r="BH22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T23" i="17"/>
  <c r="U23" i="17"/>
  <c r="AC23" i="17"/>
  <c r="AQ23" i="17"/>
  <c r="AQ23" i="17" a="1"/>
  <c r="AR23" i="17"/>
  <c r="AR23" i="17" a="1"/>
  <c r="AT23" i="17"/>
  <c r="AU23" i="17"/>
  <c r="AV23" i="17"/>
  <c r="AW23" i="17"/>
  <c r="AX23" i="17"/>
  <c r="AY23" i="17"/>
  <c r="AZ23" i="17"/>
  <c r="BA23" i="17"/>
  <c r="BB23" i="17"/>
  <c r="BD23" i="17"/>
  <c r="BF23" i="17"/>
  <c r="BG23" i="17"/>
  <c r="BH23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T24" i="17"/>
  <c r="U24" i="17"/>
  <c r="AC24" i="17"/>
  <c r="AQ24" i="17"/>
  <c r="AQ24" i="17" a="1"/>
  <c r="AR24" i="17"/>
  <c r="AR24" i="17" a="1"/>
  <c r="AT24" i="17"/>
  <c r="AU24" i="17"/>
  <c r="AV24" i="17"/>
  <c r="AW24" i="17"/>
  <c r="AX24" i="17"/>
  <c r="AY24" i="17"/>
  <c r="AZ24" i="17"/>
  <c r="BA24" i="17"/>
  <c r="BB24" i="17"/>
  <c r="BD24" i="17"/>
  <c r="BF24" i="17"/>
  <c r="BG24" i="17"/>
  <c r="BH24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T25" i="17"/>
  <c r="U25" i="17"/>
  <c r="AC25" i="17"/>
  <c r="AQ25" i="17"/>
  <c r="AQ25" i="17" a="1"/>
  <c r="AR25" i="17"/>
  <c r="AR25" i="17" a="1"/>
  <c r="AT25" i="17"/>
  <c r="AU25" i="17"/>
  <c r="AV25" i="17"/>
  <c r="AW25" i="17"/>
  <c r="AX25" i="17"/>
  <c r="AY25" i="17"/>
  <c r="AZ25" i="17"/>
  <c r="BA25" i="17"/>
  <c r="BB25" i="17"/>
  <c r="BD25" i="17"/>
  <c r="BF25" i="17"/>
  <c r="BG25" i="17"/>
  <c r="BH25" i="17"/>
  <c r="BL25" i="17"/>
  <c r="BQ25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T26" i="17"/>
  <c r="U26" i="17"/>
  <c r="AC26" i="17"/>
  <c r="AQ26" i="17"/>
  <c r="AQ26" i="17" a="1"/>
  <c r="AR26" i="17"/>
  <c r="AR26" i="17" a="1"/>
  <c r="AT26" i="17"/>
  <c r="AU26" i="17"/>
  <c r="AV26" i="17"/>
  <c r="AW26" i="17"/>
  <c r="AX26" i="17"/>
  <c r="AY26" i="17"/>
  <c r="AZ26" i="17"/>
  <c r="BA26" i="17"/>
  <c r="BB26" i="17"/>
  <c r="BD26" i="17"/>
  <c r="BF26" i="17"/>
  <c r="BG26" i="17"/>
  <c r="BH26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T27" i="17"/>
  <c r="U27" i="17"/>
  <c r="AC27" i="17"/>
  <c r="AQ27" i="17"/>
  <c r="AQ27" i="17" a="1"/>
  <c r="AR27" i="17"/>
  <c r="AR27" i="17" a="1"/>
  <c r="AT27" i="17"/>
  <c r="AU27" i="17"/>
  <c r="AV27" i="17"/>
  <c r="AW27" i="17"/>
  <c r="AX27" i="17"/>
  <c r="AY27" i="17"/>
  <c r="AZ27" i="17"/>
  <c r="BA27" i="17"/>
  <c r="BB27" i="17"/>
  <c r="BD27" i="17"/>
  <c r="BF27" i="17"/>
  <c r="BG27" i="17"/>
  <c r="BH27" i="17"/>
  <c r="BL27" i="17"/>
  <c r="BQ27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U28" i="17"/>
  <c r="AC28" i="17"/>
  <c r="AQ28" i="17"/>
  <c r="AQ28" i="17" a="1"/>
  <c r="AR28" i="17"/>
  <c r="AR28" i="17" a="1"/>
  <c r="AT28" i="17"/>
  <c r="AU28" i="17"/>
  <c r="AV28" i="17"/>
  <c r="AW28" i="17"/>
  <c r="AX28" i="17"/>
  <c r="AY28" i="17"/>
  <c r="AZ28" i="17"/>
  <c r="BA28" i="17"/>
  <c r="BB28" i="17"/>
  <c r="BD28" i="17"/>
  <c r="BF28" i="17"/>
  <c r="BG28" i="17"/>
  <c r="BH28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U29" i="17"/>
  <c r="AC29" i="17"/>
  <c r="AQ29" i="17"/>
  <c r="AQ29" i="17" a="1"/>
  <c r="AR29" i="17"/>
  <c r="AR29" i="17" a="1"/>
  <c r="AT29" i="17"/>
  <c r="AU29" i="17"/>
  <c r="AV29" i="17"/>
  <c r="AW29" i="17"/>
  <c r="AX29" i="17"/>
  <c r="AY29" i="17"/>
  <c r="AZ29" i="17"/>
  <c r="BA29" i="17"/>
  <c r="BB29" i="17"/>
  <c r="BD29" i="17"/>
  <c r="BF29" i="17"/>
  <c r="BG29" i="17"/>
  <c r="BH29" i="17"/>
  <c r="BL29" i="17"/>
  <c r="BQ29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T30" i="17"/>
  <c r="U30" i="17"/>
  <c r="AC30" i="17"/>
  <c r="AQ30" i="17"/>
  <c r="AQ30" i="17" a="1"/>
  <c r="AR30" i="17"/>
  <c r="AR30" i="17" a="1"/>
  <c r="AT30" i="17"/>
  <c r="AU30" i="17"/>
  <c r="AV30" i="17"/>
  <c r="AW30" i="17"/>
  <c r="AX30" i="17"/>
  <c r="AY30" i="17"/>
  <c r="AZ30" i="17"/>
  <c r="BA30" i="17"/>
  <c r="BB30" i="17"/>
  <c r="BD30" i="17"/>
  <c r="BF30" i="17"/>
  <c r="BG30" i="17"/>
  <c r="BH30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T31" i="17"/>
  <c r="U31" i="17"/>
  <c r="W31" i="17"/>
  <c r="Y31" i="17"/>
  <c r="AA31" i="17"/>
  <c r="AE31" i="17"/>
  <c r="AH31" i="17"/>
  <c r="AK31" i="17"/>
  <c r="AN31" i="17"/>
  <c r="AT31" i="17"/>
  <c r="AU31" i="17"/>
  <c r="AV31" i="17"/>
  <c r="AW31" i="17"/>
  <c r="AX31" i="17"/>
  <c r="AY31" i="17"/>
  <c r="AZ31" i="17"/>
  <c r="BA31" i="17"/>
  <c r="BB31" i="17"/>
  <c r="BC31" i="17"/>
  <c r="BD31" i="17"/>
  <c r="BF31" i="17"/>
  <c r="BG31" i="17"/>
  <c r="BH31" i="17"/>
  <c r="E32" i="17"/>
  <c r="BL32" i="17"/>
  <c r="BQ32" i="17"/>
  <c r="BL33" i="17"/>
  <c r="BQ33" i="17"/>
  <c r="BL35" i="17"/>
  <c r="BQ35" i="17"/>
  <c r="AT38" i="17"/>
  <c r="AU38" i="17"/>
  <c r="AV38" i="17"/>
  <c r="AW38" i="17"/>
  <c r="AX38" i="17"/>
  <c r="AY38" i="17"/>
  <c r="AZ38" i="17"/>
  <c r="BA38" i="17"/>
  <c r="AE39" i="17"/>
  <c r="AF39" i="17"/>
  <c r="AG39" i="17"/>
  <c r="AH39" i="17"/>
  <c r="AJ39" i="17"/>
  <c r="AK39" i="17"/>
  <c r="AL39" i="17"/>
  <c r="AM39" i="17"/>
  <c r="AT39" i="17"/>
  <c r="AU39" i="17"/>
  <c r="AV39" i="17"/>
  <c r="AW39" i="17"/>
  <c r="AX39" i="17"/>
  <c r="AY39" i="17"/>
  <c r="AZ39" i="17"/>
  <c r="BA39" i="17"/>
  <c r="AT40" i="17"/>
  <c r="AU40" i="17"/>
  <c r="AV40" i="17"/>
  <c r="AW40" i="17"/>
  <c r="AX40" i="17"/>
  <c r="AY40" i="17"/>
  <c r="AZ40" i="17"/>
  <c r="BA40" i="17"/>
  <c r="AT41" i="17"/>
  <c r="AU41" i="17"/>
  <c r="AV41" i="17"/>
  <c r="AW41" i="17"/>
  <c r="AX41" i="17"/>
  <c r="AY41" i="17"/>
  <c r="AZ41" i="17"/>
  <c r="BA41" i="17"/>
  <c r="AT42" i="17"/>
  <c r="AU42" i="17"/>
  <c r="AV42" i="17"/>
  <c r="AW42" i="17"/>
  <c r="AX42" i="17"/>
  <c r="AY42" i="17"/>
  <c r="AZ42" i="17"/>
  <c r="BA42" i="17"/>
  <c r="BK42" i="17"/>
  <c r="AT43" i="17"/>
  <c r="AU43" i="17"/>
  <c r="AV43" i="17"/>
  <c r="AW43" i="17"/>
  <c r="AX43" i="17"/>
  <c r="AY43" i="17"/>
  <c r="AZ43" i="17"/>
  <c r="BA43" i="17"/>
  <c r="BL43" i="17"/>
  <c r="AT44" i="17"/>
  <c r="AU44" i="17"/>
  <c r="AV44" i="17"/>
  <c r="AW44" i="17"/>
  <c r="AX44" i="17"/>
  <c r="AY44" i="17"/>
  <c r="AZ44" i="17"/>
  <c r="BA44" i="17"/>
  <c r="AT45" i="17"/>
  <c r="AU45" i="17"/>
  <c r="AV45" i="17"/>
  <c r="AW45" i="17"/>
  <c r="AX45" i="17"/>
  <c r="AY45" i="17"/>
  <c r="AZ45" i="17"/>
  <c r="BA45" i="17"/>
  <c r="AE46" i="17"/>
  <c r="AF46" i="17"/>
  <c r="AG46" i="17"/>
  <c r="AH46" i="17"/>
  <c r="AJ46" i="17"/>
  <c r="AK46" i="17"/>
  <c r="AL46" i="17"/>
  <c r="AM46" i="17"/>
  <c r="AT46" i="17"/>
  <c r="AU46" i="17"/>
  <c r="AV46" i="17"/>
  <c r="AW46" i="17"/>
  <c r="AX46" i="17"/>
  <c r="AY46" i="17"/>
  <c r="AZ46" i="17"/>
  <c r="BA46" i="17"/>
  <c r="BK46" i="17"/>
  <c r="BL46" i="17"/>
  <c r="AT47" i="17"/>
  <c r="AU47" i="17"/>
  <c r="AV47" i="17"/>
  <c r="AW47" i="17"/>
  <c r="AX47" i="17"/>
  <c r="AY47" i="17"/>
  <c r="AZ47" i="17"/>
  <c r="BA47" i="17"/>
  <c r="BL47" i="17"/>
  <c r="AT48" i="17"/>
  <c r="AU48" i="17"/>
  <c r="AV48" i="17"/>
  <c r="AW48" i="17"/>
  <c r="AX48" i="17"/>
  <c r="AY48" i="17"/>
  <c r="AZ48" i="17"/>
  <c r="BA48" i="17"/>
  <c r="AT49" i="17"/>
  <c r="AU49" i="17"/>
  <c r="AV49" i="17"/>
  <c r="AW49" i="17"/>
  <c r="AX49" i="17"/>
  <c r="AY49" i="17"/>
  <c r="AZ49" i="17"/>
  <c r="BA49" i="17"/>
  <c r="BL49" i="17"/>
  <c r="AT50" i="17"/>
  <c r="AU50" i="17"/>
  <c r="AV50" i="17"/>
  <c r="AW50" i="17"/>
  <c r="AX50" i="17"/>
  <c r="AY50" i="17"/>
  <c r="AZ50" i="17"/>
  <c r="BA50" i="17"/>
  <c r="AT51" i="17"/>
  <c r="AU51" i="17"/>
  <c r="AV51" i="17"/>
  <c r="AW51" i="17"/>
  <c r="AX51" i="17"/>
  <c r="AY51" i="17"/>
  <c r="AZ51" i="17"/>
  <c r="BA51" i="17"/>
  <c r="AT52" i="17"/>
  <c r="AU52" i="17"/>
  <c r="AV52" i="17"/>
  <c r="AW52" i="17"/>
  <c r="AX52" i="17"/>
  <c r="AY52" i="17"/>
  <c r="AZ52" i="17"/>
  <c r="BA52" i="17"/>
  <c r="AT53" i="17"/>
  <c r="AU53" i="17"/>
  <c r="AV53" i="17"/>
  <c r="AW53" i="17"/>
  <c r="AX53" i="17"/>
  <c r="AY53" i="17"/>
  <c r="AZ53" i="17"/>
  <c r="BA53" i="17"/>
  <c r="AT54" i="17"/>
  <c r="AU54" i="17"/>
  <c r="AV54" i="17"/>
  <c r="AW54" i="17"/>
  <c r="AX54" i="17"/>
  <c r="AY54" i="17"/>
  <c r="AZ54" i="17"/>
  <c r="BA54" i="17"/>
  <c r="AT55" i="17"/>
  <c r="AU55" i="17"/>
  <c r="AV55" i="17"/>
  <c r="AW55" i="17"/>
  <c r="AX55" i="17"/>
  <c r="AY55" i="17"/>
  <c r="AZ55" i="17"/>
  <c r="BA55" i="17"/>
  <c r="AT56" i="17"/>
  <c r="AU56" i="17"/>
  <c r="AV56" i="17"/>
  <c r="AW56" i="17"/>
  <c r="AX56" i="17"/>
  <c r="AY56" i="17"/>
  <c r="AZ56" i="17"/>
  <c r="BA56" i="17"/>
  <c r="AT57" i="17"/>
  <c r="AU57" i="17"/>
  <c r="AV57" i="17"/>
  <c r="AW57" i="17"/>
  <c r="AX57" i="17"/>
  <c r="AY57" i="17"/>
  <c r="AZ57" i="17"/>
  <c r="BA57" i="17"/>
  <c r="AT58" i="17"/>
  <c r="AU58" i="17"/>
  <c r="AV58" i="17"/>
  <c r="AW58" i="17"/>
  <c r="AX58" i="17"/>
  <c r="AY58" i="17"/>
  <c r="AZ58" i="17"/>
  <c r="BA58" i="17"/>
  <c r="AT59" i="17"/>
  <c r="AU59" i="17"/>
  <c r="AV59" i="17"/>
  <c r="AW59" i="17"/>
  <c r="AX59" i="17"/>
  <c r="AY59" i="17"/>
  <c r="AZ59" i="17"/>
  <c r="BA59" i="17"/>
  <c r="AT60" i="17"/>
  <c r="AU60" i="17"/>
  <c r="AV60" i="17"/>
  <c r="AW60" i="17"/>
  <c r="AX60" i="17"/>
  <c r="AY60" i="17"/>
  <c r="AZ60" i="17"/>
  <c r="BA60" i="17"/>
  <c r="AT61" i="17"/>
  <c r="AU61" i="17"/>
  <c r="AV61" i="17"/>
  <c r="AW61" i="17"/>
  <c r="AX61" i="17"/>
  <c r="AY61" i="17"/>
  <c r="AZ61" i="17"/>
  <c r="BA61" i="17"/>
  <c r="AT62" i="17"/>
  <c r="AZ63" i="17"/>
  <c r="BA63" i="17"/>
  <c r="A1" i="18"/>
  <c r="AQ1" i="18"/>
  <c r="BC1" i="18"/>
  <c r="BL3" i="18"/>
  <c r="BQ3" i="18"/>
  <c r="A4" i="18"/>
  <c r="BQ4" i="18"/>
  <c r="BL5" i="18"/>
  <c r="BQ5" i="18"/>
  <c r="F6" i="18"/>
  <c r="BQ6" i="18"/>
  <c r="AC7" i="18"/>
  <c r="AQ7" i="18"/>
  <c r="AQ7" i="18" a="1"/>
  <c r="AR7" i="18"/>
  <c r="AR7" i="18" a="1"/>
  <c r="AT7" i="18"/>
  <c r="AU7" i="18"/>
  <c r="AV7" i="18"/>
  <c r="AW7" i="18"/>
  <c r="AX7" i="18"/>
  <c r="AY7" i="18"/>
  <c r="AZ7" i="18"/>
  <c r="BA7" i="18"/>
  <c r="BB7" i="18"/>
  <c r="BD7" i="18"/>
  <c r="BF7" i="18"/>
  <c r="BG7" i="18"/>
  <c r="BH7" i="18"/>
  <c r="BL7" i="18"/>
  <c r="BQ7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T8" i="18"/>
  <c r="U8" i="18"/>
  <c r="AC8" i="18"/>
  <c r="AQ8" i="18"/>
  <c r="AQ8" i="18" a="1"/>
  <c r="AR8" i="18"/>
  <c r="AR8" i="18" a="1"/>
  <c r="AT8" i="18"/>
  <c r="AU8" i="18"/>
  <c r="AV8" i="18"/>
  <c r="AW8" i="18"/>
  <c r="AX8" i="18"/>
  <c r="AY8" i="18"/>
  <c r="AZ8" i="18"/>
  <c r="BA8" i="18"/>
  <c r="BB8" i="18"/>
  <c r="BD8" i="18"/>
  <c r="BF8" i="18"/>
  <c r="BG8" i="18"/>
  <c r="BH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T9" i="18"/>
  <c r="U9" i="18"/>
  <c r="AC9" i="18"/>
  <c r="AQ9" i="18"/>
  <c r="AQ9" i="18" a="1"/>
  <c r="AR9" i="18"/>
  <c r="AR9" i="18" a="1"/>
  <c r="AT9" i="18"/>
  <c r="AU9" i="18"/>
  <c r="AV9" i="18"/>
  <c r="AW9" i="18"/>
  <c r="AX9" i="18"/>
  <c r="AY9" i="18"/>
  <c r="AZ9" i="18"/>
  <c r="BA9" i="18"/>
  <c r="BB9" i="18"/>
  <c r="BD9" i="18"/>
  <c r="BF9" i="18"/>
  <c r="BG9" i="18"/>
  <c r="BH9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T10" i="18"/>
  <c r="U10" i="18"/>
  <c r="AC10" i="18"/>
  <c r="AQ10" i="18"/>
  <c r="AQ10" i="18" a="1"/>
  <c r="AR10" i="18"/>
  <c r="AR10" i="18" a="1"/>
  <c r="AT10" i="18"/>
  <c r="AU10" i="18"/>
  <c r="AV10" i="18"/>
  <c r="AW10" i="18"/>
  <c r="AX10" i="18"/>
  <c r="AY10" i="18"/>
  <c r="AZ10" i="18"/>
  <c r="BA10" i="18"/>
  <c r="BB10" i="18"/>
  <c r="BD10" i="18"/>
  <c r="BF10" i="18"/>
  <c r="BG10" i="18"/>
  <c r="BH10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T11" i="18"/>
  <c r="U11" i="18"/>
  <c r="AC11" i="18"/>
  <c r="AQ11" i="18"/>
  <c r="AQ11" i="18" a="1"/>
  <c r="AR11" i="18"/>
  <c r="AR11" i="18" a="1"/>
  <c r="AT11" i="18"/>
  <c r="AU11" i="18"/>
  <c r="AV11" i="18"/>
  <c r="AW11" i="18"/>
  <c r="AX11" i="18"/>
  <c r="AY11" i="18"/>
  <c r="AZ11" i="18"/>
  <c r="BA11" i="18"/>
  <c r="BB11" i="18"/>
  <c r="BD11" i="18"/>
  <c r="BF11" i="18"/>
  <c r="BG11" i="18"/>
  <c r="BH11" i="18"/>
  <c r="BL11" i="18"/>
  <c r="BQ11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T12" i="18"/>
  <c r="U12" i="18"/>
  <c r="AC12" i="18"/>
  <c r="AQ12" i="18"/>
  <c r="AQ12" i="18" a="1"/>
  <c r="AR12" i="18"/>
  <c r="AR12" i="18" a="1"/>
  <c r="AT12" i="18"/>
  <c r="AU12" i="18"/>
  <c r="AV12" i="18"/>
  <c r="AW12" i="18"/>
  <c r="AX12" i="18"/>
  <c r="AY12" i="18"/>
  <c r="AZ12" i="18"/>
  <c r="BA12" i="18"/>
  <c r="BB12" i="18"/>
  <c r="BD12" i="18"/>
  <c r="BF12" i="18"/>
  <c r="BG12" i="18"/>
  <c r="BH12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T13" i="18"/>
  <c r="U13" i="18"/>
  <c r="AC13" i="18"/>
  <c r="AQ13" i="18"/>
  <c r="AQ13" i="18" a="1"/>
  <c r="AR13" i="18"/>
  <c r="AR13" i="18" a="1"/>
  <c r="AT13" i="18"/>
  <c r="AU13" i="18"/>
  <c r="AV13" i="18"/>
  <c r="AW13" i="18"/>
  <c r="AX13" i="18"/>
  <c r="AY13" i="18"/>
  <c r="AZ13" i="18"/>
  <c r="BA13" i="18"/>
  <c r="BB13" i="18"/>
  <c r="BD13" i="18"/>
  <c r="BF13" i="18"/>
  <c r="BG13" i="18"/>
  <c r="BH13" i="18"/>
  <c r="BL13" i="18"/>
  <c r="BQ13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T14" i="18"/>
  <c r="U14" i="18"/>
  <c r="AC14" i="18"/>
  <c r="AQ14" i="18"/>
  <c r="AQ14" i="18" a="1"/>
  <c r="AR14" i="18"/>
  <c r="AR14" i="18" a="1"/>
  <c r="AT14" i="18"/>
  <c r="AU14" i="18"/>
  <c r="AV14" i="18"/>
  <c r="AW14" i="18"/>
  <c r="AX14" i="18"/>
  <c r="AY14" i="18"/>
  <c r="AZ14" i="18"/>
  <c r="BA14" i="18"/>
  <c r="BB14" i="18"/>
  <c r="BD14" i="18"/>
  <c r="BF14" i="18"/>
  <c r="BG14" i="18"/>
  <c r="BH14" i="18"/>
  <c r="BL14" i="18"/>
  <c r="BQ14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T15" i="18"/>
  <c r="U15" i="18"/>
  <c r="AC15" i="18"/>
  <c r="AQ15" i="18"/>
  <c r="AQ15" i="18" a="1"/>
  <c r="AR15" i="18"/>
  <c r="AR15" i="18" a="1"/>
  <c r="AT15" i="18"/>
  <c r="AU15" i="18"/>
  <c r="AV15" i="18"/>
  <c r="AW15" i="18"/>
  <c r="AX15" i="18"/>
  <c r="AY15" i="18"/>
  <c r="AZ15" i="18"/>
  <c r="BA15" i="18"/>
  <c r="BB15" i="18"/>
  <c r="BD15" i="18"/>
  <c r="BF15" i="18"/>
  <c r="BG15" i="18"/>
  <c r="BH15" i="18"/>
  <c r="BL15" i="18"/>
  <c r="BQ15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T16" i="18"/>
  <c r="U16" i="18"/>
  <c r="AC16" i="18"/>
  <c r="AQ16" i="18"/>
  <c r="AQ16" i="18" a="1"/>
  <c r="AR16" i="18"/>
  <c r="AR16" i="18" a="1"/>
  <c r="AT16" i="18"/>
  <c r="AU16" i="18"/>
  <c r="AV16" i="18"/>
  <c r="AW16" i="18"/>
  <c r="AX16" i="18"/>
  <c r="AY16" i="18"/>
  <c r="AZ16" i="18"/>
  <c r="BA16" i="18"/>
  <c r="BB16" i="18"/>
  <c r="BD16" i="18"/>
  <c r="BF16" i="18"/>
  <c r="BG16" i="18"/>
  <c r="BH16" i="18"/>
  <c r="BL16" i="18"/>
  <c r="BQ16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T17" i="18"/>
  <c r="U17" i="18"/>
  <c r="AC17" i="18"/>
  <c r="AQ17" i="18"/>
  <c r="AQ17" i="18" a="1"/>
  <c r="AR17" i="18"/>
  <c r="AR17" i="18" a="1"/>
  <c r="AT17" i="18"/>
  <c r="AU17" i="18"/>
  <c r="AV17" i="18"/>
  <c r="AW17" i="18"/>
  <c r="AX17" i="18"/>
  <c r="AY17" i="18"/>
  <c r="AZ17" i="18"/>
  <c r="BA17" i="18"/>
  <c r="BB17" i="18"/>
  <c r="BD17" i="18"/>
  <c r="BF17" i="18"/>
  <c r="BG17" i="18"/>
  <c r="BH17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T18" i="18"/>
  <c r="U18" i="18"/>
  <c r="AC18" i="18"/>
  <c r="AQ18" i="18"/>
  <c r="AQ18" i="18" a="1"/>
  <c r="AR18" i="18"/>
  <c r="AR18" i="18" a="1"/>
  <c r="AT18" i="18"/>
  <c r="AU18" i="18"/>
  <c r="AV18" i="18"/>
  <c r="AW18" i="18"/>
  <c r="AX18" i="18"/>
  <c r="AY18" i="18"/>
  <c r="AZ18" i="18"/>
  <c r="BA18" i="18"/>
  <c r="BB18" i="18"/>
  <c r="BD18" i="18"/>
  <c r="BF18" i="18"/>
  <c r="BG18" i="18"/>
  <c r="BH18" i="18"/>
  <c r="BL18" i="18"/>
  <c r="BQ18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T19" i="18"/>
  <c r="U19" i="18"/>
  <c r="AC19" i="18"/>
  <c r="AQ19" i="18"/>
  <c r="AQ19" i="18" a="1"/>
  <c r="AR19" i="18"/>
  <c r="AR19" i="18" a="1"/>
  <c r="AT19" i="18"/>
  <c r="AU19" i="18"/>
  <c r="AV19" i="18"/>
  <c r="AW19" i="18"/>
  <c r="AX19" i="18"/>
  <c r="AY19" i="18"/>
  <c r="AZ19" i="18"/>
  <c r="BA19" i="18"/>
  <c r="BB19" i="18"/>
  <c r="BD19" i="18"/>
  <c r="BF19" i="18"/>
  <c r="BG19" i="18"/>
  <c r="BH19" i="18"/>
  <c r="BL19" i="18"/>
  <c r="BQ19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T20" i="18"/>
  <c r="U20" i="18"/>
  <c r="AC20" i="18"/>
  <c r="AQ20" i="18"/>
  <c r="AQ20" i="18" a="1"/>
  <c r="AR20" i="18"/>
  <c r="AR20" i="18" a="1"/>
  <c r="AT20" i="18"/>
  <c r="AU20" i="18"/>
  <c r="AV20" i="18"/>
  <c r="AW20" i="18"/>
  <c r="AX20" i="18"/>
  <c r="AY20" i="18"/>
  <c r="AZ20" i="18"/>
  <c r="BA20" i="18"/>
  <c r="BB20" i="18"/>
  <c r="BD20" i="18"/>
  <c r="BF20" i="18"/>
  <c r="BG20" i="18"/>
  <c r="BH20" i="18"/>
  <c r="BL20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T21" i="18"/>
  <c r="U21" i="18"/>
  <c r="AC21" i="18"/>
  <c r="AQ21" i="18"/>
  <c r="AQ21" i="18" a="1"/>
  <c r="AR21" i="18"/>
  <c r="AR21" i="18" a="1"/>
  <c r="AT21" i="18"/>
  <c r="AU21" i="18"/>
  <c r="AV21" i="18"/>
  <c r="AW21" i="18"/>
  <c r="AX21" i="18"/>
  <c r="AY21" i="18"/>
  <c r="AZ21" i="18"/>
  <c r="BA21" i="18"/>
  <c r="BB21" i="18"/>
  <c r="BD21" i="18"/>
  <c r="BF21" i="18"/>
  <c r="BG21" i="18"/>
  <c r="BH21" i="18"/>
  <c r="BL21" i="18"/>
  <c r="BQ21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T22" i="18"/>
  <c r="U22" i="18"/>
  <c r="AC22" i="18"/>
  <c r="AQ22" i="18"/>
  <c r="AQ22" i="18" a="1"/>
  <c r="AR22" i="18"/>
  <c r="AR22" i="18" a="1"/>
  <c r="AT22" i="18"/>
  <c r="AU22" i="18"/>
  <c r="AV22" i="18"/>
  <c r="AW22" i="18"/>
  <c r="AX22" i="18"/>
  <c r="AY22" i="18"/>
  <c r="AZ22" i="18"/>
  <c r="BA22" i="18"/>
  <c r="BB22" i="18"/>
  <c r="BD22" i="18"/>
  <c r="BF22" i="18"/>
  <c r="BG22" i="18"/>
  <c r="BH22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T23" i="18"/>
  <c r="U23" i="18"/>
  <c r="AC23" i="18"/>
  <c r="AQ23" i="18"/>
  <c r="AQ23" i="18" a="1"/>
  <c r="AR23" i="18"/>
  <c r="AR23" i="18" a="1"/>
  <c r="AT23" i="18"/>
  <c r="AU23" i="18"/>
  <c r="AV23" i="18"/>
  <c r="AW23" i="18"/>
  <c r="AX23" i="18"/>
  <c r="AY23" i="18"/>
  <c r="AZ23" i="18"/>
  <c r="BA23" i="18"/>
  <c r="BB23" i="18"/>
  <c r="BD23" i="18"/>
  <c r="BF23" i="18"/>
  <c r="BG23" i="18"/>
  <c r="BH23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T24" i="18"/>
  <c r="U24" i="18"/>
  <c r="AC24" i="18"/>
  <c r="AQ24" i="18"/>
  <c r="AQ24" i="18" a="1"/>
  <c r="AR24" i="18"/>
  <c r="AR24" i="18" a="1"/>
  <c r="AT24" i="18"/>
  <c r="AU24" i="18"/>
  <c r="AV24" i="18"/>
  <c r="AW24" i="18"/>
  <c r="AX24" i="18"/>
  <c r="AY24" i="18"/>
  <c r="AZ24" i="18"/>
  <c r="BA24" i="18"/>
  <c r="BB24" i="18"/>
  <c r="BD24" i="18"/>
  <c r="BF24" i="18"/>
  <c r="BG24" i="18"/>
  <c r="BH24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T25" i="18"/>
  <c r="U25" i="18"/>
  <c r="AC25" i="18"/>
  <c r="AQ25" i="18"/>
  <c r="AQ25" i="18" a="1"/>
  <c r="AR25" i="18"/>
  <c r="AR25" i="18" a="1"/>
  <c r="AT25" i="18"/>
  <c r="AU25" i="18"/>
  <c r="AV25" i="18"/>
  <c r="AW25" i="18"/>
  <c r="AX25" i="18"/>
  <c r="AY25" i="18"/>
  <c r="AZ25" i="18"/>
  <c r="BA25" i="18"/>
  <c r="BB25" i="18"/>
  <c r="BD25" i="18"/>
  <c r="BF25" i="18"/>
  <c r="BG25" i="18"/>
  <c r="BH25" i="18"/>
  <c r="BL25" i="18"/>
  <c r="BQ25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T26" i="18"/>
  <c r="U26" i="18"/>
  <c r="AC26" i="18"/>
  <c r="AQ26" i="18"/>
  <c r="AQ26" i="18" a="1"/>
  <c r="AR26" i="18"/>
  <c r="AR26" i="18" a="1"/>
  <c r="AT26" i="18"/>
  <c r="AU26" i="18"/>
  <c r="AV26" i="18"/>
  <c r="AW26" i="18"/>
  <c r="AX26" i="18"/>
  <c r="AY26" i="18"/>
  <c r="AZ26" i="18"/>
  <c r="BA26" i="18"/>
  <c r="BB26" i="18"/>
  <c r="BD26" i="18"/>
  <c r="BF26" i="18"/>
  <c r="BG26" i="18"/>
  <c r="BH26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T27" i="18"/>
  <c r="U27" i="18"/>
  <c r="AC27" i="18"/>
  <c r="AQ27" i="18"/>
  <c r="AQ27" i="18" a="1"/>
  <c r="AR27" i="18"/>
  <c r="AR27" i="18" a="1"/>
  <c r="AT27" i="18"/>
  <c r="AU27" i="18"/>
  <c r="AV27" i="18"/>
  <c r="AW27" i="18"/>
  <c r="AX27" i="18"/>
  <c r="AY27" i="18"/>
  <c r="AZ27" i="18"/>
  <c r="BA27" i="18"/>
  <c r="BB27" i="18"/>
  <c r="BD27" i="18"/>
  <c r="BF27" i="18"/>
  <c r="BG27" i="18"/>
  <c r="BH27" i="18"/>
  <c r="BL27" i="18"/>
  <c r="BQ27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U28" i="18"/>
  <c r="AC28" i="18"/>
  <c r="AQ28" i="18"/>
  <c r="AQ28" i="18" a="1"/>
  <c r="AR28" i="18"/>
  <c r="AR28" i="18" a="1"/>
  <c r="AT28" i="18"/>
  <c r="AU28" i="18"/>
  <c r="AV28" i="18"/>
  <c r="AW28" i="18"/>
  <c r="AX28" i="18"/>
  <c r="AY28" i="18"/>
  <c r="AZ28" i="18"/>
  <c r="BA28" i="18"/>
  <c r="BB28" i="18"/>
  <c r="BD28" i="18"/>
  <c r="BF28" i="18"/>
  <c r="BG28" i="18"/>
  <c r="BH28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U29" i="18"/>
  <c r="AC29" i="18"/>
  <c r="AQ29" i="18"/>
  <c r="AQ29" i="18" a="1"/>
  <c r="AR29" i="18"/>
  <c r="AR29" i="18" a="1"/>
  <c r="AT29" i="18"/>
  <c r="AU29" i="18"/>
  <c r="AV29" i="18"/>
  <c r="AW29" i="18"/>
  <c r="AX29" i="18"/>
  <c r="AY29" i="18"/>
  <c r="AZ29" i="18"/>
  <c r="BA29" i="18"/>
  <c r="BB29" i="18"/>
  <c r="BD29" i="18"/>
  <c r="BF29" i="18"/>
  <c r="BG29" i="18"/>
  <c r="BH29" i="18"/>
  <c r="BL29" i="18"/>
  <c r="BQ29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T30" i="18"/>
  <c r="U30" i="18"/>
  <c r="AC30" i="18"/>
  <c r="AQ30" i="18"/>
  <c r="AQ30" i="18" a="1"/>
  <c r="AR30" i="18"/>
  <c r="AR30" i="18" a="1"/>
  <c r="AT30" i="18"/>
  <c r="AU30" i="18"/>
  <c r="AV30" i="18"/>
  <c r="AW30" i="18"/>
  <c r="AX30" i="18"/>
  <c r="AY30" i="18"/>
  <c r="AZ30" i="18"/>
  <c r="BA30" i="18"/>
  <c r="BB30" i="18"/>
  <c r="BD30" i="18"/>
  <c r="BF30" i="18"/>
  <c r="BG30" i="18"/>
  <c r="BH30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T31" i="18"/>
  <c r="U31" i="18"/>
  <c r="W31" i="18"/>
  <c r="Y31" i="18"/>
  <c r="AA31" i="18"/>
  <c r="AE31" i="18"/>
  <c r="AH31" i="18"/>
  <c r="AK31" i="18"/>
  <c r="AN31" i="18"/>
  <c r="AT31" i="18"/>
  <c r="AU31" i="18"/>
  <c r="AV31" i="18"/>
  <c r="AW31" i="18"/>
  <c r="AX31" i="18"/>
  <c r="AY31" i="18"/>
  <c r="AZ31" i="18"/>
  <c r="BA31" i="18"/>
  <c r="BB31" i="18"/>
  <c r="BC31" i="18"/>
  <c r="BD31" i="18"/>
  <c r="BF31" i="18"/>
  <c r="BG31" i="18"/>
  <c r="BH31" i="18"/>
  <c r="E32" i="18"/>
  <c r="BL32" i="18"/>
  <c r="BQ32" i="18"/>
  <c r="BL33" i="18"/>
  <c r="BQ33" i="18"/>
  <c r="BL35" i="18"/>
  <c r="BQ35" i="18"/>
  <c r="AT38" i="18"/>
  <c r="AU38" i="18"/>
  <c r="AV38" i="18"/>
  <c r="AW38" i="18"/>
  <c r="AX38" i="18"/>
  <c r="AY38" i="18"/>
  <c r="AZ38" i="18"/>
  <c r="BA38" i="18"/>
  <c r="AE39" i="18"/>
  <c r="AF39" i="18"/>
  <c r="AG39" i="18"/>
  <c r="AH39" i="18"/>
  <c r="AJ39" i="18"/>
  <c r="AK39" i="18"/>
  <c r="AL39" i="18"/>
  <c r="AM39" i="18"/>
  <c r="AT39" i="18"/>
  <c r="AU39" i="18"/>
  <c r="AV39" i="18"/>
  <c r="AW39" i="18"/>
  <c r="AX39" i="18"/>
  <c r="AY39" i="18"/>
  <c r="AZ39" i="18"/>
  <c r="BA39" i="18"/>
  <c r="AT40" i="18"/>
  <c r="AU40" i="18"/>
  <c r="AV40" i="18"/>
  <c r="AW40" i="18"/>
  <c r="AX40" i="18"/>
  <c r="AY40" i="18"/>
  <c r="AZ40" i="18"/>
  <c r="BA40" i="18"/>
  <c r="AT41" i="18"/>
  <c r="AU41" i="18"/>
  <c r="AV41" i="18"/>
  <c r="AW41" i="18"/>
  <c r="AX41" i="18"/>
  <c r="AY41" i="18"/>
  <c r="AZ41" i="18"/>
  <c r="BA41" i="18"/>
  <c r="AT42" i="18"/>
  <c r="AU42" i="18"/>
  <c r="AV42" i="18"/>
  <c r="AW42" i="18"/>
  <c r="AX42" i="18"/>
  <c r="AY42" i="18"/>
  <c r="AZ42" i="18"/>
  <c r="BA42" i="18"/>
  <c r="BK42" i="18"/>
  <c r="AT43" i="18"/>
  <c r="AU43" i="18"/>
  <c r="AV43" i="18"/>
  <c r="AW43" i="18"/>
  <c r="AX43" i="18"/>
  <c r="AY43" i="18"/>
  <c r="AZ43" i="18"/>
  <c r="BA43" i="18"/>
  <c r="BL43" i="18"/>
  <c r="AT44" i="18"/>
  <c r="AU44" i="18"/>
  <c r="AV44" i="18"/>
  <c r="AW44" i="18"/>
  <c r="AX44" i="18"/>
  <c r="AY44" i="18"/>
  <c r="AZ44" i="18"/>
  <c r="BA44" i="18"/>
  <c r="AT45" i="18"/>
  <c r="AU45" i="18"/>
  <c r="AV45" i="18"/>
  <c r="AW45" i="18"/>
  <c r="AX45" i="18"/>
  <c r="AY45" i="18"/>
  <c r="AZ45" i="18"/>
  <c r="BA45" i="18"/>
  <c r="AE46" i="18"/>
  <c r="AF46" i="18"/>
  <c r="AG46" i="18"/>
  <c r="AH46" i="18"/>
  <c r="AJ46" i="18"/>
  <c r="AK46" i="18"/>
  <c r="AL46" i="18"/>
  <c r="AM46" i="18"/>
  <c r="AT46" i="18"/>
  <c r="AU46" i="18"/>
  <c r="AV46" i="18"/>
  <c r="AW46" i="18"/>
  <c r="AX46" i="18"/>
  <c r="AY46" i="18"/>
  <c r="AZ46" i="18"/>
  <c r="BA46" i="18"/>
  <c r="BK46" i="18"/>
  <c r="BL46" i="18"/>
  <c r="AT47" i="18"/>
  <c r="AU47" i="18"/>
  <c r="AV47" i="18"/>
  <c r="AW47" i="18"/>
  <c r="AX47" i="18"/>
  <c r="AY47" i="18"/>
  <c r="AZ47" i="18"/>
  <c r="BA47" i="18"/>
  <c r="BL47" i="18"/>
  <c r="AT48" i="18"/>
  <c r="AU48" i="18"/>
  <c r="AV48" i="18"/>
  <c r="AW48" i="18"/>
  <c r="AX48" i="18"/>
  <c r="AY48" i="18"/>
  <c r="AZ48" i="18"/>
  <c r="BA48" i="18"/>
  <c r="AT49" i="18"/>
  <c r="AU49" i="18"/>
  <c r="AV49" i="18"/>
  <c r="AW49" i="18"/>
  <c r="AX49" i="18"/>
  <c r="AY49" i="18"/>
  <c r="AZ49" i="18"/>
  <c r="BA49" i="18"/>
  <c r="BL49" i="18"/>
  <c r="AT50" i="18"/>
  <c r="AU50" i="18"/>
  <c r="AV50" i="18"/>
  <c r="AW50" i="18"/>
  <c r="AX50" i="18"/>
  <c r="AY50" i="18"/>
  <c r="AZ50" i="18"/>
  <c r="BA50" i="18"/>
  <c r="AT51" i="18"/>
  <c r="AU51" i="18"/>
  <c r="AV51" i="18"/>
  <c r="AW51" i="18"/>
  <c r="AX51" i="18"/>
  <c r="AY51" i="18"/>
  <c r="AZ51" i="18"/>
  <c r="BA51" i="18"/>
  <c r="AT52" i="18"/>
  <c r="AU52" i="18"/>
  <c r="AV52" i="18"/>
  <c r="AW52" i="18"/>
  <c r="AX52" i="18"/>
  <c r="AY52" i="18"/>
  <c r="AZ52" i="18"/>
  <c r="BA52" i="18"/>
  <c r="AT53" i="18"/>
  <c r="AU53" i="18"/>
  <c r="AV53" i="18"/>
  <c r="AW53" i="18"/>
  <c r="AX53" i="18"/>
  <c r="AY53" i="18"/>
  <c r="AZ53" i="18"/>
  <c r="BA53" i="18"/>
  <c r="AT54" i="18"/>
  <c r="AU54" i="18"/>
  <c r="AV54" i="18"/>
  <c r="AW54" i="18"/>
  <c r="AX54" i="18"/>
  <c r="AY54" i="18"/>
  <c r="AZ54" i="18"/>
  <c r="BA54" i="18"/>
  <c r="AT55" i="18"/>
  <c r="AU55" i="18"/>
  <c r="AV55" i="18"/>
  <c r="AW55" i="18"/>
  <c r="AX55" i="18"/>
  <c r="AY55" i="18"/>
  <c r="AZ55" i="18"/>
  <c r="BA55" i="18"/>
  <c r="AT56" i="18"/>
  <c r="AU56" i="18"/>
  <c r="AV56" i="18"/>
  <c r="AW56" i="18"/>
  <c r="AX56" i="18"/>
  <c r="AY56" i="18"/>
  <c r="AZ56" i="18"/>
  <c r="BA56" i="18"/>
  <c r="AT57" i="18"/>
  <c r="AU57" i="18"/>
  <c r="AV57" i="18"/>
  <c r="AW57" i="18"/>
  <c r="AX57" i="18"/>
  <c r="AY57" i="18"/>
  <c r="AZ57" i="18"/>
  <c r="BA57" i="18"/>
  <c r="AT58" i="18"/>
  <c r="AU58" i="18"/>
  <c r="AV58" i="18"/>
  <c r="AW58" i="18"/>
  <c r="AX58" i="18"/>
  <c r="AY58" i="18"/>
  <c r="AZ58" i="18"/>
  <c r="BA58" i="18"/>
  <c r="AT59" i="18"/>
  <c r="AU59" i="18"/>
  <c r="AV59" i="18"/>
  <c r="AW59" i="18"/>
  <c r="AX59" i="18"/>
  <c r="AY59" i="18"/>
  <c r="AZ59" i="18"/>
  <c r="BA59" i="18"/>
  <c r="AT60" i="18"/>
  <c r="AU60" i="18"/>
  <c r="AV60" i="18"/>
  <c r="AW60" i="18"/>
  <c r="AX60" i="18"/>
  <c r="AY60" i="18"/>
  <c r="AZ60" i="18"/>
  <c r="BA60" i="18"/>
  <c r="AT61" i="18"/>
  <c r="AU61" i="18"/>
  <c r="AV61" i="18"/>
  <c r="AW61" i="18"/>
  <c r="AX61" i="18"/>
  <c r="AY61" i="18"/>
  <c r="AZ61" i="18"/>
  <c r="BA61" i="18"/>
  <c r="AT62" i="18"/>
  <c r="AZ63" i="18"/>
  <c r="BA63" i="18"/>
  <c r="A1" i="19"/>
  <c r="AQ1" i="19"/>
  <c r="BC1" i="19"/>
  <c r="BL3" i="19"/>
  <c r="BQ3" i="19"/>
  <c r="A4" i="19"/>
  <c r="BQ4" i="19"/>
  <c r="BL5" i="19"/>
  <c r="BQ5" i="19"/>
  <c r="F6" i="19"/>
  <c r="BQ6" i="19"/>
  <c r="AC7" i="19"/>
  <c r="AQ7" i="19"/>
  <c r="AQ7" i="19" a="1"/>
  <c r="AR7" i="19"/>
  <c r="AR7" i="19" a="1"/>
  <c r="AT7" i="19"/>
  <c r="AU7" i="19"/>
  <c r="AV7" i="19"/>
  <c r="AW7" i="19"/>
  <c r="AX7" i="19"/>
  <c r="AY7" i="19"/>
  <c r="AZ7" i="19"/>
  <c r="BA7" i="19"/>
  <c r="BB7" i="19"/>
  <c r="BD7" i="19"/>
  <c r="BF7" i="19"/>
  <c r="BG7" i="19"/>
  <c r="BH7" i="19"/>
  <c r="BL7" i="19"/>
  <c r="BQ7" i="19"/>
  <c r="C8" i="19"/>
  <c r="D8" i="19"/>
  <c r="E8" i="19"/>
  <c r="F8" i="19"/>
  <c r="G8" i="19"/>
  <c r="H8" i="19"/>
  <c r="I8" i="19"/>
  <c r="J8" i="19"/>
  <c r="K8" i="19"/>
  <c r="L8" i="19"/>
  <c r="M8" i="19"/>
  <c r="N8" i="19"/>
  <c r="O8" i="19"/>
  <c r="P8" i="19"/>
  <c r="Q8" i="19"/>
  <c r="T8" i="19"/>
  <c r="U8" i="19"/>
  <c r="AC8" i="19"/>
  <c r="AQ8" i="19"/>
  <c r="AQ8" i="19" a="1"/>
  <c r="AR8" i="19"/>
  <c r="AR8" i="19" a="1"/>
  <c r="AT8" i="19"/>
  <c r="AU8" i="19"/>
  <c r="AV8" i="19"/>
  <c r="AW8" i="19"/>
  <c r="AX8" i="19"/>
  <c r="AY8" i="19"/>
  <c r="AZ8" i="19"/>
  <c r="BA8" i="19"/>
  <c r="BB8" i="19"/>
  <c r="BD8" i="19"/>
  <c r="BF8" i="19"/>
  <c r="BG8" i="19"/>
  <c r="BH8" i="19"/>
  <c r="C9" i="19"/>
  <c r="D9" i="19"/>
  <c r="E9" i="19"/>
  <c r="F9" i="19"/>
  <c r="G9" i="19"/>
  <c r="H9" i="19"/>
  <c r="I9" i="19"/>
  <c r="J9" i="19"/>
  <c r="K9" i="19"/>
  <c r="L9" i="19"/>
  <c r="M9" i="19"/>
  <c r="N9" i="19"/>
  <c r="O9" i="19"/>
  <c r="P9" i="19"/>
  <c r="Q9" i="19"/>
  <c r="T9" i="19"/>
  <c r="U9" i="19"/>
  <c r="AC9" i="19"/>
  <c r="AQ9" i="19"/>
  <c r="AQ9" i="19" a="1"/>
  <c r="AR9" i="19"/>
  <c r="AR9" i="19" a="1"/>
  <c r="AT9" i="19"/>
  <c r="AU9" i="19"/>
  <c r="AV9" i="19"/>
  <c r="AW9" i="19"/>
  <c r="AX9" i="19"/>
  <c r="AY9" i="19"/>
  <c r="AZ9" i="19"/>
  <c r="BA9" i="19"/>
  <c r="BB9" i="19"/>
  <c r="BD9" i="19"/>
  <c r="BF9" i="19"/>
  <c r="BG9" i="19"/>
  <c r="BH9" i="19"/>
  <c r="C10" i="19"/>
  <c r="D10" i="19"/>
  <c r="E10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T10" i="19"/>
  <c r="U10" i="19"/>
  <c r="AC10" i="19"/>
  <c r="AQ10" i="19"/>
  <c r="AQ10" i="19" a="1"/>
  <c r="AR10" i="19"/>
  <c r="AR10" i="19" a="1"/>
  <c r="AT10" i="19"/>
  <c r="AU10" i="19"/>
  <c r="AV10" i="19"/>
  <c r="AW10" i="19"/>
  <c r="AX10" i="19"/>
  <c r="AY10" i="19"/>
  <c r="AZ10" i="19"/>
  <c r="BA10" i="19"/>
  <c r="BB10" i="19"/>
  <c r="BD10" i="19"/>
  <c r="BF10" i="19"/>
  <c r="BG10" i="19"/>
  <c r="BH10" i="19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T11" i="19"/>
  <c r="U11" i="19"/>
  <c r="AC11" i="19"/>
  <c r="AQ11" i="19"/>
  <c r="AQ11" i="19" a="1"/>
  <c r="AR11" i="19"/>
  <c r="AR11" i="19" a="1"/>
  <c r="AT11" i="19"/>
  <c r="AU11" i="19"/>
  <c r="AV11" i="19"/>
  <c r="AW11" i="19"/>
  <c r="AX11" i="19"/>
  <c r="AY11" i="19"/>
  <c r="AZ11" i="19"/>
  <c r="BA11" i="19"/>
  <c r="BB11" i="19"/>
  <c r="BD11" i="19"/>
  <c r="BF11" i="19"/>
  <c r="BG11" i="19"/>
  <c r="BH11" i="19"/>
  <c r="BL11" i="19"/>
  <c r="BQ11" i="19"/>
  <c r="C12" i="19"/>
  <c r="D12" i="19"/>
  <c r="E12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T12" i="19"/>
  <c r="U12" i="19"/>
  <c r="AC12" i="19"/>
  <c r="AQ12" i="19"/>
  <c r="AQ12" i="19" a="1"/>
  <c r="AR12" i="19"/>
  <c r="AR12" i="19" a="1"/>
  <c r="AT12" i="19"/>
  <c r="AU12" i="19"/>
  <c r="AV12" i="19"/>
  <c r="AW12" i="19"/>
  <c r="AX12" i="19"/>
  <c r="AY12" i="19"/>
  <c r="AZ12" i="19"/>
  <c r="BA12" i="19"/>
  <c r="BB12" i="19"/>
  <c r="BD12" i="19"/>
  <c r="BF12" i="19"/>
  <c r="BG12" i="19"/>
  <c r="BH12" i="19"/>
  <c r="C13" i="19"/>
  <c r="D13" i="19"/>
  <c r="E13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T13" i="19"/>
  <c r="U13" i="19"/>
  <c r="AC13" i="19"/>
  <c r="AQ13" i="19"/>
  <c r="AQ13" i="19" a="1"/>
  <c r="AR13" i="19"/>
  <c r="AR13" i="19" a="1"/>
  <c r="AT13" i="19"/>
  <c r="AU13" i="19"/>
  <c r="AV13" i="19"/>
  <c r="AW13" i="19"/>
  <c r="AX13" i="19"/>
  <c r="AY13" i="19"/>
  <c r="AZ13" i="19"/>
  <c r="BA13" i="19"/>
  <c r="BB13" i="19"/>
  <c r="BD13" i="19"/>
  <c r="BF13" i="19"/>
  <c r="BG13" i="19"/>
  <c r="BH13" i="19"/>
  <c r="BL13" i="19"/>
  <c r="BQ13" i="19"/>
  <c r="C14" i="19"/>
  <c r="D14" i="19"/>
  <c r="E14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T14" i="19"/>
  <c r="U14" i="19"/>
  <c r="AC14" i="19"/>
  <c r="AQ14" i="19"/>
  <c r="AQ14" i="19" a="1"/>
  <c r="AR14" i="19"/>
  <c r="AR14" i="19" a="1"/>
  <c r="AT14" i="19"/>
  <c r="AU14" i="19"/>
  <c r="AV14" i="19"/>
  <c r="AW14" i="19"/>
  <c r="AX14" i="19"/>
  <c r="AY14" i="19"/>
  <c r="AZ14" i="19"/>
  <c r="BA14" i="19"/>
  <c r="BB14" i="19"/>
  <c r="BD14" i="19"/>
  <c r="BF14" i="19"/>
  <c r="BG14" i="19"/>
  <c r="BH14" i="19"/>
  <c r="BL14" i="19"/>
  <c r="BQ14" i="19"/>
  <c r="C15" i="19"/>
  <c r="D15" i="19"/>
  <c r="E15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T15" i="19"/>
  <c r="U15" i="19"/>
  <c r="AC15" i="19"/>
  <c r="AQ15" i="19"/>
  <c r="AQ15" i="19" a="1"/>
  <c r="AR15" i="19"/>
  <c r="AR15" i="19" a="1"/>
  <c r="AT15" i="19"/>
  <c r="AU15" i="19"/>
  <c r="AV15" i="19"/>
  <c r="AW15" i="19"/>
  <c r="AX15" i="19"/>
  <c r="AY15" i="19"/>
  <c r="AZ15" i="19"/>
  <c r="BA15" i="19"/>
  <c r="BB15" i="19"/>
  <c r="BD15" i="19"/>
  <c r="BF15" i="19"/>
  <c r="BG15" i="19"/>
  <c r="BH15" i="19"/>
  <c r="BL15" i="19"/>
  <c r="BQ15" i="19"/>
  <c r="C16" i="19"/>
  <c r="D16" i="19"/>
  <c r="E16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T16" i="19"/>
  <c r="U16" i="19"/>
  <c r="AC16" i="19"/>
  <c r="AQ16" i="19"/>
  <c r="AQ16" i="19" a="1"/>
  <c r="AR16" i="19"/>
  <c r="AR16" i="19" a="1"/>
  <c r="AT16" i="19"/>
  <c r="AU16" i="19"/>
  <c r="AV16" i="19"/>
  <c r="AW16" i="19"/>
  <c r="AX16" i="19"/>
  <c r="AY16" i="19"/>
  <c r="AZ16" i="19"/>
  <c r="BA16" i="19"/>
  <c r="BB16" i="19"/>
  <c r="BD16" i="19"/>
  <c r="BF16" i="19"/>
  <c r="BG16" i="19"/>
  <c r="BH16" i="19"/>
  <c r="BL16" i="19"/>
  <c r="BQ16" i="19"/>
  <c r="C17" i="19"/>
  <c r="D17" i="19"/>
  <c r="E17" i="19"/>
  <c r="F17" i="19"/>
  <c r="G17" i="19"/>
  <c r="H17" i="19"/>
  <c r="I17" i="19"/>
  <c r="J17" i="19"/>
  <c r="K17" i="19"/>
  <c r="L17" i="19"/>
  <c r="M17" i="19"/>
  <c r="N17" i="19"/>
  <c r="O17" i="19"/>
  <c r="P17" i="19"/>
  <c r="Q17" i="19"/>
  <c r="T17" i="19"/>
  <c r="U17" i="19"/>
  <c r="AC17" i="19"/>
  <c r="AQ17" i="19"/>
  <c r="AQ17" i="19" a="1"/>
  <c r="AR17" i="19"/>
  <c r="AR17" i="19" a="1"/>
  <c r="AT17" i="19"/>
  <c r="AU17" i="19"/>
  <c r="AV17" i="19"/>
  <c r="AW17" i="19"/>
  <c r="AX17" i="19"/>
  <c r="AY17" i="19"/>
  <c r="AZ17" i="19"/>
  <c r="BA17" i="19"/>
  <c r="BB17" i="19"/>
  <c r="BD17" i="19"/>
  <c r="BF17" i="19"/>
  <c r="BG17" i="19"/>
  <c r="BH17" i="19"/>
  <c r="C18" i="19"/>
  <c r="D18" i="19"/>
  <c r="E18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T18" i="19"/>
  <c r="U18" i="19"/>
  <c r="AC18" i="19"/>
  <c r="AQ18" i="19"/>
  <c r="AQ18" i="19" a="1"/>
  <c r="AR18" i="19"/>
  <c r="AR18" i="19" a="1"/>
  <c r="AT18" i="19"/>
  <c r="AU18" i="19"/>
  <c r="AV18" i="19"/>
  <c r="AW18" i="19"/>
  <c r="AX18" i="19"/>
  <c r="AY18" i="19"/>
  <c r="AZ18" i="19"/>
  <c r="BA18" i="19"/>
  <c r="BB18" i="19"/>
  <c r="BD18" i="19"/>
  <c r="BF18" i="19"/>
  <c r="BG18" i="19"/>
  <c r="BH18" i="19"/>
  <c r="BL18" i="19"/>
  <c r="BQ18" i="19"/>
  <c r="C19" i="19"/>
  <c r="D19" i="19"/>
  <c r="E19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T19" i="19"/>
  <c r="U19" i="19"/>
  <c r="AC19" i="19"/>
  <c r="AQ19" i="19"/>
  <c r="AQ19" i="19" a="1"/>
  <c r="AR19" i="19"/>
  <c r="AR19" i="19" a="1"/>
  <c r="AT19" i="19"/>
  <c r="AU19" i="19"/>
  <c r="AV19" i="19"/>
  <c r="AW19" i="19"/>
  <c r="AX19" i="19"/>
  <c r="AY19" i="19"/>
  <c r="AZ19" i="19"/>
  <c r="BA19" i="19"/>
  <c r="BB19" i="19"/>
  <c r="BD19" i="19"/>
  <c r="BF19" i="19"/>
  <c r="BG19" i="19"/>
  <c r="BH19" i="19"/>
  <c r="BL19" i="19"/>
  <c r="BQ19" i="19"/>
  <c r="C20" i="19"/>
  <c r="D20" i="19"/>
  <c r="E20" i="19"/>
  <c r="F20" i="19"/>
  <c r="G20" i="19"/>
  <c r="H20" i="19"/>
  <c r="I20" i="19"/>
  <c r="J20" i="19"/>
  <c r="K20" i="19"/>
  <c r="L20" i="19"/>
  <c r="M20" i="19"/>
  <c r="N20" i="19"/>
  <c r="O20" i="19"/>
  <c r="P20" i="19"/>
  <c r="Q20" i="19"/>
  <c r="T20" i="19"/>
  <c r="U20" i="19"/>
  <c r="AC20" i="19"/>
  <c r="AQ20" i="19"/>
  <c r="AQ20" i="19" a="1"/>
  <c r="AR20" i="19"/>
  <c r="AR20" i="19" a="1"/>
  <c r="AT20" i="19"/>
  <c r="AU20" i="19"/>
  <c r="AV20" i="19"/>
  <c r="AW20" i="19"/>
  <c r="AX20" i="19"/>
  <c r="AY20" i="19"/>
  <c r="AZ20" i="19"/>
  <c r="BA20" i="19"/>
  <c r="BB20" i="19"/>
  <c r="BD20" i="19"/>
  <c r="BF20" i="19"/>
  <c r="BG20" i="19"/>
  <c r="BH20" i="19"/>
  <c r="BL20" i="19"/>
  <c r="C21" i="19"/>
  <c r="D21" i="19"/>
  <c r="E21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T21" i="19"/>
  <c r="U21" i="19"/>
  <c r="AC21" i="19"/>
  <c r="AQ21" i="19"/>
  <c r="AQ21" i="19" a="1"/>
  <c r="AR21" i="19"/>
  <c r="AR21" i="19" a="1"/>
  <c r="AT21" i="19"/>
  <c r="AU21" i="19"/>
  <c r="AV21" i="19"/>
  <c r="AW21" i="19"/>
  <c r="AX21" i="19"/>
  <c r="AY21" i="19"/>
  <c r="AZ21" i="19"/>
  <c r="BA21" i="19"/>
  <c r="BB21" i="19"/>
  <c r="BD21" i="19"/>
  <c r="BF21" i="19"/>
  <c r="BG21" i="19"/>
  <c r="BH21" i="19"/>
  <c r="BL21" i="19"/>
  <c r="BQ21" i="19"/>
  <c r="C22" i="19"/>
  <c r="D22" i="19"/>
  <c r="E22" i="19"/>
  <c r="F22" i="19"/>
  <c r="G22" i="19"/>
  <c r="H22" i="19"/>
  <c r="I22" i="19"/>
  <c r="J22" i="19"/>
  <c r="K22" i="19"/>
  <c r="L22" i="19"/>
  <c r="M22" i="19"/>
  <c r="N22" i="19"/>
  <c r="O22" i="19"/>
  <c r="P22" i="19"/>
  <c r="Q22" i="19"/>
  <c r="T22" i="19"/>
  <c r="U22" i="19"/>
  <c r="AC22" i="19"/>
  <c r="AQ22" i="19"/>
  <c r="AQ22" i="19" a="1"/>
  <c r="AR22" i="19"/>
  <c r="AR22" i="19" a="1"/>
  <c r="AT22" i="19"/>
  <c r="AU22" i="19"/>
  <c r="AV22" i="19"/>
  <c r="AW22" i="19"/>
  <c r="AX22" i="19"/>
  <c r="AY22" i="19"/>
  <c r="AZ22" i="19"/>
  <c r="BA22" i="19"/>
  <c r="BB22" i="19"/>
  <c r="BD22" i="19"/>
  <c r="BF22" i="19"/>
  <c r="BG22" i="19"/>
  <c r="BH22" i="19"/>
  <c r="C23" i="19"/>
  <c r="D23" i="19"/>
  <c r="E23" i="19"/>
  <c r="F23" i="19"/>
  <c r="G23" i="19"/>
  <c r="H23" i="19"/>
  <c r="I23" i="19"/>
  <c r="J23" i="19"/>
  <c r="K23" i="19"/>
  <c r="L23" i="19"/>
  <c r="M23" i="19"/>
  <c r="N23" i="19"/>
  <c r="O23" i="19"/>
  <c r="P23" i="19"/>
  <c r="Q23" i="19"/>
  <c r="T23" i="19"/>
  <c r="U23" i="19"/>
  <c r="AC23" i="19"/>
  <c r="AQ23" i="19"/>
  <c r="AQ23" i="19" a="1"/>
  <c r="AR23" i="19"/>
  <c r="AR23" i="19" a="1"/>
  <c r="AT23" i="19"/>
  <c r="AU23" i="19"/>
  <c r="AV23" i="19"/>
  <c r="AW23" i="19"/>
  <c r="AX23" i="19"/>
  <c r="AY23" i="19"/>
  <c r="AZ23" i="19"/>
  <c r="BA23" i="19"/>
  <c r="BB23" i="19"/>
  <c r="BD23" i="19"/>
  <c r="BF23" i="19"/>
  <c r="BG23" i="19"/>
  <c r="BH23" i="19"/>
  <c r="C24" i="19"/>
  <c r="D24" i="19"/>
  <c r="E24" i="19"/>
  <c r="F24" i="19"/>
  <c r="G24" i="19"/>
  <c r="H24" i="19"/>
  <c r="I24" i="19"/>
  <c r="J24" i="19"/>
  <c r="K24" i="19"/>
  <c r="L24" i="19"/>
  <c r="M24" i="19"/>
  <c r="N24" i="19"/>
  <c r="O24" i="19"/>
  <c r="P24" i="19"/>
  <c r="Q24" i="19"/>
  <c r="T24" i="19"/>
  <c r="U24" i="19"/>
  <c r="AC24" i="19"/>
  <c r="AQ24" i="19"/>
  <c r="AQ24" i="19" a="1"/>
  <c r="AR24" i="19"/>
  <c r="AR24" i="19" a="1"/>
  <c r="AT24" i="19"/>
  <c r="AU24" i="19"/>
  <c r="AV24" i="19"/>
  <c r="AW24" i="19"/>
  <c r="AX24" i="19"/>
  <c r="AY24" i="19"/>
  <c r="AZ24" i="19"/>
  <c r="BA24" i="19"/>
  <c r="BB24" i="19"/>
  <c r="BD24" i="19"/>
  <c r="BF24" i="19"/>
  <c r="BG24" i="19"/>
  <c r="BH24" i="19"/>
  <c r="C25" i="19"/>
  <c r="D25" i="19"/>
  <c r="E25" i="19"/>
  <c r="F25" i="19"/>
  <c r="G25" i="19"/>
  <c r="H25" i="19"/>
  <c r="I25" i="19"/>
  <c r="J25" i="19"/>
  <c r="K25" i="19"/>
  <c r="L25" i="19"/>
  <c r="M25" i="19"/>
  <c r="N25" i="19"/>
  <c r="O25" i="19"/>
  <c r="P25" i="19"/>
  <c r="Q25" i="19"/>
  <c r="T25" i="19"/>
  <c r="U25" i="19"/>
  <c r="AC25" i="19"/>
  <c r="AQ25" i="19"/>
  <c r="AQ25" i="19" a="1"/>
  <c r="AR25" i="19"/>
  <c r="AR25" i="19" a="1"/>
  <c r="AT25" i="19"/>
  <c r="AU25" i="19"/>
  <c r="AV25" i="19"/>
  <c r="AW25" i="19"/>
  <c r="AX25" i="19"/>
  <c r="AY25" i="19"/>
  <c r="AZ25" i="19"/>
  <c r="BA25" i="19"/>
  <c r="BB25" i="19"/>
  <c r="BD25" i="19"/>
  <c r="BF25" i="19"/>
  <c r="BG25" i="19"/>
  <c r="BH25" i="19"/>
  <c r="BL25" i="19"/>
  <c r="BQ25" i="19"/>
  <c r="C26" i="19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T26" i="19"/>
  <c r="U26" i="19"/>
  <c r="AC26" i="19"/>
  <c r="AQ26" i="19"/>
  <c r="AQ26" i="19" a="1"/>
  <c r="AR26" i="19"/>
  <c r="AR26" i="19" a="1"/>
  <c r="AT26" i="19"/>
  <c r="AU26" i="19"/>
  <c r="AV26" i="19"/>
  <c r="AW26" i="19"/>
  <c r="AX26" i="19"/>
  <c r="AY26" i="19"/>
  <c r="AZ26" i="19"/>
  <c r="BA26" i="19"/>
  <c r="BB26" i="19"/>
  <c r="BD26" i="19"/>
  <c r="BF26" i="19"/>
  <c r="BG26" i="19"/>
  <c r="BH26" i="19"/>
  <c r="C27" i="19"/>
  <c r="D27" i="19"/>
  <c r="E27" i="19"/>
  <c r="F27" i="19"/>
  <c r="G27" i="19"/>
  <c r="H27" i="19"/>
  <c r="I27" i="19"/>
  <c r="J27" i="19"/>
  <c r="K27" i="19"/>
  <c r="L27" i="19"/>
  <c r="M27" i="19"/>
  <c r="N27" i="19"/>
  <c r="O27" i="19"/>
  <c r="P27" i="19"/>
  <c r="Q27" i="19"/>
  <c r="T27" i="19"/>
  <c r="U27" i="19"/>
  <c r="AC27" i="19"/>
  <c r="AQ27" i="19"/>
  <c r="AQ27" i="19" a="1"/>
  <c r="AR27" i="19"/>
  <c r="AR27" i="19" a="1"/>
  <c r="AT27" i="19"/>
  <c r="AU27" i="19"/>
  <c r="AV27" i="19"/>
  <c r="AW27" i="19"/>
  <c r="AX27" i="19"/>
  <c r="AY27" i="19"/>
  <c r="AZ27" i="19"/>
  <c r="BA27" i="19"/>
  <c r="BB27" i="19"/>
  <c r="BD27" i="19"/>
  <c r="BF27" i="19"/>
  <c r="BG27" i="19"/>
  <c r="BH27" i="19"/>
  <c r="BL27" i="19"/>
  <c r="BQ27" i="19"/>
  <c r="C28" i="19"/>
  <c r="D28" i="19"/>
  <c r="E28" i="19"/>
  <c r="F28" i="19"/>
  <c r="G28" i="19"/>
  <c r="H28" i="19"/>
  <c r="I28" i="19"/>
  <c r="J28" i="19"/>
  <c r="K28" i="19"/>
  <c r="L28" i="19"/>
  <c r="M28" i="19"/>
  <c r="N28" i="19"/>
  <c r="O28" i="19"/>
  <c r="P28" i="19"/>
  <c r="Q28" i="19"/>
  <c r="U28" i="19"/>
  <c r="AC28" i="19"/>
  <c r="AQ28" i="19"/>
  <c r="AQ28" i="19" a="1"/>
  <c r="AR28" i="19"/>
  <c r="AR28" i="19" a="1"/>
  <c r="AT28" i="19"/>
  <c r="AU28" i="19"/>
  <c r="AV28" i="19"/>
  <c r="AW28" i="19"/>
  <c r="AX28" i="19"/>
  <c r="AY28" i="19"/>
  <c r="AZ28" i="19"/>
  <c r="BA28" i="19"/>
  <c r="BB28" i="19"/>
  <c r="BD28" i="19"/>
  <c r="BF28" i="19"/>
  <c r="BG28" i="19"/>
  <c r="BH28" i="19"/>
  <c r="C29" i="19"/>
  <c r="D29" i="19"/>
  <c r="E29" i="19"/>
  <c r="F29" i="19"/>
  <c r="G29" i="19"/>
  <c r="H29" i="19"/>
  <c r="I29" i="19"/>
  <c r="J29" i="19"/>
  <c r="K29" i="19"/>
  <c r="L29" i="19"/>
  <c r="M29" i="19"/>
  <c r="N29" i="19"/>
  <c r="O29" i="19"/>
  <c r="P29" i="19"/>
  <c r="Q29" i="19"/>
  <c r="U29" i="19"/>
  <c r="AC29" i="19"/>
  <c r="AQ29" i="19"/>
  <c r="AQ29" i="19" a="1"/>
  <c r="AR29" i="19"/>
  <c r="AR29" i="19" a="1"/>
  <c r="AT29" i="19"/>
  <c r="AU29" i="19"/>
  <c r="AV29" i="19"/>
  <c r="AW29" i="19"/>
  <c r="AX29" i="19"/>
  <c r="AY29" i="19"/>
  <c r="AZ29" i="19"/>
  <c r="BA29" i="19"/>
  <c r="BB29" i="19"/>
  <c r="BD29" i="19"/>
  <c r="BF29" i="19"/>
  <c r="BG29" i="19"/>
  <c r="BH29" i="19"/>
  <c r="BL29" i="19"/>
  <c r="BQ29" i="19"/>
  <c r="C30" i="19"/>
  <c r="D30" i="19"/>
  <c r="E30" i="19"/>
  <c r="F30" i="19"/>
  <c r="G30" i="19"/>
  <c r="H30" i="19"/>
  <c r="I30" i="19"/>
  <c r="J30" i="19"/>
  <c r="K30" i="19"/>
  <c r="L30" i="19"/>
  <c r="M30" i="19"/>
  <c r="N30" i="19"/>
  <c r="O30" i="19"/>
  <c r="P30" i="19"/>
  <c r="Q30" i="19"/>
  <c r="T30" i="19"/>
  <c r="U30" i="19"/>
  <c r="AC30" i="19"/>
  <c r="AQ30" i="19"/>
  <c r="AQ30" i="19" a="1"/>
  <c r="AR30" i="19"/>
  <c r="AR30" i="19" a="1"/>
  <c r="AT30" i="19"/>
  <c r="AU30" i="19"/>
  <c r="AV30" i="19"/>
  <c r="AW30" i="19"/>
  <c r="AX30" i="19"/>
  <c r="AY30" i="19"/>
  <c r="AZ30" i="19"/>
  <c r="BA30" i="19"/>
  <c r="BB30" i="19"/>
  <c r="BD30" i="19"/>
  <c r="BF30" i="19"/>
  <c r="BG30" i="19"/>
  <c r="BH30" i="19"/>
  <c r="C31" i="19"/>
  <c r="D31" i="19"/>
  <c r="E31" i="19"/>
  <c r="F31" i="19"/>
  <c r="G31" i="19"/>
  <c r="H31" i="19"/>
  <c r="I31" i="19"/>
  <c r="J31" i="19"/>
  <c r="K31" i="19"/>
  <c r="L31" i="19"/>
  <c r="M31" i="19"/>
  <c r="N31" i="19"/>
  <c r="O31" i="19"/>
  <c r="P31" i="19"/>
  <c r="Q31" i="19"/>
  <c r="T31" i="19"/>
  <c r="U31" i="19"/>
  <c r="W31" i="19"/>
  <c r="Y31" i="19"/>
  <c r="AA31" i="19"/>
  <c r="AE31" i="19"/>
  <c r="AH31" i="19"/>
  <c r="AK31" i="19"/>
  <c r="AN31" i="19"/>
  <c r="AT31" i="19"/>
  <c r="AU31" i="19"/>
  <c r="AV31" i="19"/>
  <c r="AW31" i="19"/>
  <c r="AX31" i="19"/>
  <c r="AY31" i="19"/>
  <c r="AZ31" i="19"/>
  <c r="BA31" i="19"/>
  <c r="BB31" i="19"/>
  <c r="BC31" i="19"/>
  <c r="BD31" i="19"/>
  <c r="BF31" i="19"/>
  <c r="BG31" i="19"/>
  <c r="BH31" i="19"/>
  <c r="E32" i="19"/>
  <c r="BL32" i="19"/>
  <c r="BQ32" i="19"/>
  <c r="BL33" i="19"/>
  <c r="BQ33" i="19"/>
  <c r="BL35" i="19"/>
  <c r="BQ35" i="19"/>
  <c r="AT38" i="19"/>
  <c r="AU38" i="19"/>
  <c r="AV38" i="19"/>
  <c r="AW38" i="19"/>
  <c r="AX38" i="19"/>
  <c r="AY38" i="19"/>
  <c r="AZ38" i="19"/>
  <c r="BA38" i="19"/>
  <c r="AE39" i="19"/>
  <c r="AF39" i="19"/>
  <c r="AG39" i="19"/>
  <c r="AH39" i="19"/>
  <c r="AJ39" i="19"/>
  <c r="AK39" i="19"/>
  <c r="AL39" i="19"/>
  <c r="AM39" i="19"/>
  <c r="AT39" i="19"/>
  <c r="AU39" i="19"/>
  <c r="AV39" i="19"/>
  <c r="AW39" i="19"/>
  <c r="AX39" i="19"/>
  <c r="AY39" i="19"/>
  <c r="AZ39" i="19"/>
  <c r="BA39" i="19"/>
  <c r="AT40" i="19"/>
  <c r="AU40" i="19"/>
  <c r="AV40" i="19"/>
  <c r="AW40" i="19"/>
  <c r="AX40" i="19"/>
  <c r="AY40" i="19"/>
  <c r="AZ40" i="19"/>
  <c r="BA40" i="19"/>
  <c r="AT41" i="19"/>
  <c r="AU41" i="19"/>
  <c r="AV41" i="19"/>
  <c r="AW41" i="19"/>
  <c r="AX41" i="19"/>
  <c r="AY41" i="19"/>
  <c r="AZ41" i="19"/>
  <c r="BA41" i="19"/>
  <c r="AT42" i="19"/>
  <c r="AU42" i="19"/>
  <c r="AV42" i="19"/>
  <c r="AW42" i="19"/>
  <c r="AX42" i="19"/>
  <c r="AY42" i="19"/>
  <c r="AZ42" i="19"/>
  <c r="BA42" i="19"/>
  <c r="BK42" i="19"/>
  <c r="AT43" i="19"/>
  <c r="AU43" i="19"/>
  <c r="AV43" i="19"/>
  <c r="AW43" i="19"/>
  <c r="AX43" i="19"/>
  <c r="AY43" i="19"/>
  <c r="AZ43" i="19"/>
  <c r="BA43" i="19"/>
  <c r="BL43" i="19"/>
  <c r="AT44" i="19"/>
  <c r="AU44" i="19"/>
  <c r="AV44" i="19"/>
  <c r="AW44" i="19"/>
  <c r="AX44" i="19"/>
  <c r="AY44" i="19"/>
  <c r="AZ44" i="19"/>
  <c r="BA44" i="19"/>
  <c r="AT45" i="19"/>
  <c r="AU45" i="19"/>
  <c r="AV45" i="19"/>
  <c r="AW45" i="19"/>
  <c r="AX45" i="19"/>
  <c r="AY45" i="19"/>
  <c r="AZ45" i="19"/>
  <c r="BA45" i="19"/>
  <c r="AE46" i="19"/>
  <c r="AF46" i="19"/>
  <c r="AG46" i="19"/>
  <c r="AH46" i="19"/>
  <c r="AJ46" i="19"/>
  <c r="AK46" i="19"/>
  <c r="AL46" i="19"/>
  <c r="AM46" i="19"/>
  <c r="AT46" i="19"/>
  <c r="AU46" i="19"/>
  <c r="AV46" i="19"/>
  <c r="AW46" i="19"/>
  <c r="AX46" i="19"/>
  <c r="AY46" i="19"/>
  <c r="AZ46" i="19"/>
  <c r="BA46" i="19"/>
  <c r="BK46" i="19"/>
  <c r="BL46" i="19"/>
  <c r="AT47" i="19"/>
  <c r="AU47" i="19"/>
  <c r="AV47" i="19"/>
  <c r="AW47" i="19"/>
  <c r="AX47" i="19"/>
  <c r="AY47" i="19"/>
  <c r="AZ47" i="19"/>
  <c r="BA47" i="19"/>
  <c r="BL47" i="19"/>
  <c r="AT48" i="19"/>
  <c r="AU48" i="19"/>
  <c r="AV48" i="19"/>
  <c r="AW48" i="19"/>
  <c r="AX48" i="19"/>
  <c r="AY48" i="19"/>
  <c r="AZ48" i="19"/>
  <c r="BA48" i="19"/>
  <c r="AT49" i="19"/>
  <c r="AU49" i="19"/>
  <c r="AV49" i="19"/>
  <c r="AW49" i="19"/>
  <c r="AX49" i="19"/>
  <c r="AY49" i="19"/>
  <c r="AZ49" i="19"/>
  <c r="BA49" i="19"/>
  <c r="BL49" i="19"/>
  <c r="AT50" i="19"/>
  <c r="AU50" i="19"/>
  <c r="AV50" i="19"/>
  <c r="AW50" i="19"/>
  <c r="AX50" i="19"/>
  <c r="AY50" i="19"/>
  <c r="AZ50" i="19"/>
  <c r="BA50" i="19"/>
  <c r="AT51" i="19"/>
  <c r="AU51" i="19"/>
  <c r="AV51" i="19"/>
  <c r="AW51" i="19"/>
  <c r="AX51" i="19"/>
  <c r="AY51" i="19"/>
  <c r="AZ51" i="19"/>
  <c r="BA51" i="19"/>
  <c r="AT52" i="19"/>
  <c r="AU52" i="19"/>
  <c r="AV52" i="19"/>
  <c r="AW52" i="19"/>
  <c r="AX52" i="19"/>
  <c r="AY52" i="19"/>
  <c r="AZ52" i="19"/>
  <c r="BA52" i="19"/>
  <c r="AT53" i="19"/>
  <c r="AU53" i="19"/>
  <c r="AV53" i="19"/>
  <c r="AW53" i="19"/>
  <c r="AX53" i="19"/>
  <c r="AY53" i="19"/>
  <c r="AZ53" i="19"/>
  <c r="BA53" i="19"/>
  <c r="AT54" i="19"/>
  <c r="AU54" i="19"/>
  <c r="AV54" i="19"/>
  <c r="AW54" i="19"/>
  <c r="AX54" i="19"/>
  <c r="AY54" i="19"/>
  <c r="AZ54" i="19"/>
  <c r="BA54" i="19"/>
  <c r="AT55" i="19"/>
  <c r="AU55" i="19"/>
  <c r="AV55" i="19"/>
  <c r="AW55" i="19"/>
  <c r="AX55" i="19"/>
  <c r="AY55" i="19"/>
  <c r="AZ55" i="19"/>
  <c r="BA55" i="19"/>
  <c r="AT56" i="19"/>
  <c r="AU56" i="19"/>
  <c r="AV56" i="19"/>
  <c r="AW56" i="19"/>
  <c r="AX56" i="19"/>
  <c r="AY56" i="19"/>
  <c r="AZ56" i="19"/>
  <c r="BA56" i="19"/>
  <c r="AT57" i="19"/>
  <c r="AU57" i="19"/>
  <c r="AV57" i="19"/>
  <c r="AW57" i="19"/>
  <c r="AX57" i="19"/>
  <c r="AY57" i="19"/>
  <c r="AZ57" i="19"/>
  <c r="BA57" i="19"/>
  <c r="AT58" i="19"/>
  <c r="AU58" i="19"/>
  <c r="AV58" i="19"/>
  <c r="AW58" i="19"/>
  <c r="AX58" i="19"/>
  <c r="AY58" i="19"/>
  <c r="AZ58" i="19"/>
  <c r="BA58" i="19"/>
  <c r="AT59" i="19"/>
  <c r="AU59" i="19"/>
  <c r="AV59" i="19"/>
  <c r="AW59" i="19"/>
  <c r="AX59" i="19"/>
  <c r="AY59" i="19"/>
  <c r="AZ59" i="19"/>
  <c r="BA59" i="19"/>
  <c r="AT60" i="19"/>
  <c r="AU60" i="19"/>
  <c r="AV60" i="19"/>
  <c r="AW60" i="19"/>
  <c r="AX60" i="19"/>
  <c r="AY60" i="19"/>
  <c r="AZ60" i="19"/>
  <c r="BA60" i="19"/>
  <c r="AT61" i="19"/>
  <c r="AU61" i="19"/>
  <c r="AV61" i="19"/>
  <c r="AW61" i="19"/>
  <c r="AX61" i="19"/>
  <c r="AY61" i="19"/>
  <c r="AZ61" i="19"/>
  <c r="BA61" i="19"/>
  <c r="AT62" i="19"/>
  <c r="AZ63" i="19"/>
  <c r="BA63" i="19"/>
  <c r="A1" i="20"/>
  <c r="AQ1" i="20"/>
  <c r="BC1" i="20"/>
  <c r="BL3" i="20"/>
  <c r="BQ3" i="20"/>
  <c r="A4" i="20"/>
  <c r="BQ4" i="20"/>
  <c r="BL5" i="20"/>
  <c r="BQ5" i="20"/>
  <c r="F6" i="20"/>
  <c r="BQ6" i="20"/>
  <c r="AC7" i="20"/>
  <c r="AQ7" i="20"/>
  <c r="AQ7" i="20" a="1"/>
  <c r="AR7" i="20"/>
  <c r="AR7" i="20" a="1"/>
  <c r="AT7" i="20"/>
  <c r="AU7" i="20"/>
  <c r="AV7" i="20"/>
  <c r="AW7" i="20"/>
  <c r="AX7" i="20"/>
  <c r="AY7" i="20"/>
  <c r="AZ7" i="20"/>
  <c r="BA7" i="20"/>
  <c r="BB7" i="20"/>
  <c r="BD7" i="20"/>
  <c r="BF7" i="20"/>
  <c r="BG7" i="20"/>
  <c r="BH7" i="20"/>
  <c r="BL7" i="20"/>
  <c r="BQ7" i="20"/>
  <c r="C8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T8" i="20"/>
  <c r="U8" i="20"/>
  <c r="AC8" i="20"/>
  <c r="AQ8" i="20"/>
  <c r="AQ8" i="20" a="1"/>
  <c r="AR8" i="20"/>
  <c r="AR8" i="20" a="1"/>
  <c r="AT8" i="20"/>
  <c r="AU8" i="20"/>
  <c r="AV8" i="20"/>
  <c r="AW8" i="20"/>
  <c r="AX8" i="20"/>
  <c r="AY8" i="20"/>
  <c r="AZ8" i="20"/>
  <c r="BA8" i="20"/>
  <c r="BB8" i="20"/>
  <c r="BD8" i="20"/>
  <c r="BF8" i="20"/>
  <c r="BG8" i="20"/>
  <c r="BH8" i="20"/>
  <c r="C9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T9" i="20"/>
  <c r="U9" i="20"/>
  <c r="AC9" i="20"/>
  <c r="AQ9" i="20"/>
  <c r="AQ9" i="20" a="1"/>
  <c r="AR9" i="20"/>
  <c r="AR9" i="20" a="1"/>
  <c r="AT9" i="20"/>
  <c r="AU9" i="20"/>
  <c r="AV9" i="20"/>
  <c r="AW9" i="20"/>
  <c r="AX9" i="20"/>
  <c r="AY9" i="20"/>
  <c r="AZ9" i="20"/>
  <c r="BA9" i="20"/>
  <c r="BB9" i="20"/>
  <c r="BD9" i="20"/>
  <c r="BF9" i="20"/>
  <c r="BG9" i="20"/>
  <c r="BH9" i="20"/>
  <c r="C10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T10" i="20"/>
  <c r="U10" i="20"/>
  <c r="AC10" i="20"/>
  <c r="AQ10" i="20"/>
  <c r="AQ10" i="20" a="1"/>
  <c r="AR10" i="20"/>
  <c r="AR10" i="20" a="1"/>
  <c r="AT10" i="20"/>
  <c r="AU10" i="20"/>
  <c r="AV10" i="20"/>
  <c r="AW10" i="20"/>
  <c r="AX10" i="20"/>
  <c r="AY10" i="20"/>
  <c r="AZ10" i="20"/>
  <c r="BA10" i="20"/>
  <c r="BB10" i="20"/>
  <c r="BD10" i="20"/>
  <c r="BF10" i="20"/>
  <c r="BG10" i="20"/>
  <c r="BH10" i="20"/>
  <c r="C11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T11" i="20"/>
  <c r="U11" i="20"/>
  <c r="AC11" i="20"/>
  <c r="AQ11" i="20"/>
  <c r="AQ11" i="20" a="1"/>
  <c r="AR11" i="20"/>
  <c r="AR11" i="20" a="1"/>
  <c r="AT11" i="20"/>
  <c r="AU11" i="20"/>
  <c r="AV11" i="20"/>
  <c r="AW11" i="20"/>
  <c r="AX11" i="20"/>
  <c r="AY11" i="20"/>
  <c r="AZ11" i="20"/>
  <c r="BA11" i="20"/>
  <c r="BB11" i="20"/>
  <c r="BD11" i="20"/>
  <c r="BF11" i="20"/>
  <c r="BG11" i="20"/>
  <c r="BH11" i="20"/>
  <c r="BL11" i="20"/>
  <c r="BQ11" i="20"/>
  <c r="C12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T12" i="20"/>
  <c r="U12" i="20"/>
  <c r="AC12" i="20"/>
  <c r="AQ12" i="20"/>
  <c r="AQ12" i="20" a="1"/>
  <c r="AR12" i="20"/>
  <c r="AR12" i="20" a="1"/>
  <c r="AT12" i="20"/>
  <c r="AU12" i="20"/>
  <c r="AV12" i="20"/>
  <c r="AW12" i="20"/>
  <c r="AX12" i="20"/>
  <c r="AY12" i="20"/>
  <c r="AZ12" i="20"/>
  <c r="BA12" i="20"/>
  <c r="BB12" i="20"/>
  <c r="BD12" i="20"/>
  <c r="BF12" i="20"/>
  <c r="BG12" i="20"/>
  <c r="BH12" i="20"/>
  <c r="C13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T13" i="20"/>
  <c r="U13" i="20"/>
  <c r="AC13" i="20"/>
  <c r="AQ13" i="20"/>
  <c r="AQ13" i="20" a="1"/>
  <c r="AR13" i="20"/>
  <c r="AR13" i="20" a="1"/>
  <c r="AT13" i="20"/>
  <c r="AU13" i="20"/>
  <c r="AV13" i="20"/>
  <c r="AW13" i="20"/>
  <c r="AX13" i="20"/>
  <c r="AY13" i="20"/>
  <c r="AZ13" i="20"/>
  <c r="BA13" i="20"/>
  <c r="BB13" i="20"/>
  <c r="BD13" i="20"/>
  <c r="BF13" i="20"/>
  <c r="BG13" i="20"/>
  <c r="BH13" i="20"/>
  <c r="BL13" i="20"/>
  <c r="BQ13" i="20"/>
  <c r="C14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T14" i="20"/>
  <c r="U14" i="20"/>
  <c r="AC14" i="20"/>
  <c r="AQ14" i="20"/>
  <c r="AQ14" i="20" a="1"/>
  <c r="AR14" i="20"/>
  <c r="AR14" i="20" a="1"/>
  <c r="AT14" i="20"/>
  <c r="AU14" i="20"/>
  <c r="AV14" i="20"/>
  <c r="AW14" i="20"/>
  <c r="AX14" i="20"/>
  <c r="AY14" i="20"/>
  <c r="AZ14" i="20"/>
  <c r="BA14" i="20"/>
  <c r="BB14" i="20"/>
  <c r="BD14" i="20"/>
  <c r="BF14" i="20"/>
  <c r="BG14" i="20"/>
  <c r="BH14" i="20"/>
  <c r="BL14" i="20"/>
  <c r="BQ14" i="20"/>
  <c r="C15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T15" i="20"/>
  <c r="U15" i="20"/>
  <c r="AC15" i="20"/>
  <c r="AQ15" i="20"/>
  <c r="AQ15" i="20" a="1"/>
  <c r="AR15" i="20"/>
  <c r="AR15" i="20" a="1"/>
  <c r="AT15" i="20"/>
  <c r="AU15" i="20"/>
  <c r="AV15" i="20"/>
  <c r="AW15" i="20"/>
  <c r="AX15" i="20"/>
  <c r="AY15" i="20"/>
  <c r="AZ15" i="20"/>
  <c r="BA15" i="20"/>
  <c r="BB15" i="20"/>
  <c r="BD15" i="20"/>
  <c r="BF15" i="20"/>
  <c r="BG15" i="20"/>
  <c r="BH15" i="20"/>
  <c r="BL15" i="20"/>
  <c r="BQ15" i="20"/>
  <c r="C16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T16" i="20"/>
  <c r="U16" i="20"/>
  <c r="AC16" i="20"/>
  <c r="AQ16" i="20"/>
  <c r="AQ16" i="20" a="1"/>
  <c r="AR16" i="20"/>
  <c r="AR16" i="20" a="1"/>
  <c r="AT16" i="20"/>
  <c r="AU16" i="20"/>
  <c r="AV16" i="20"/>
  <c r="AW16" i="20"/>
  <c r="AX16" i="20"/>
  <c r="AY16" i="20"/>
  <c r="AZ16" i="20"/>
  <c r="BA16" i="20"/>
  <c r="BB16" i="20"/>
  <c r="BD16" i="20"/>
  <c r="BF16" i="20"/>
  <c r="BG16" i="20"/>
  <c r="BH16" i="20"/>
  <c r="BL16" i="20"/>
  <c r="BQ16" i="20"/>
  <c r="C17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T17" i="20"/>
  <c r="U17" i="20"/>
  <c r="AC17" i="20"/>
  <c r="AQ17" i="20"/>
  <c r="AQ17" i="20" a="1"/>
  <c r="AR17" i="20"/>
  <c r="AR17" i="20" a="1"/>
  <c r="AT17" i="20"/>
  <c r="AU17" i="20"/>
  <c r="AV17" i="20"/>
  <c r="AW17" i="20"/>
  <c r="AX17" i="20"/>
  <c r="AY17" i="20"/>
  <c r="AZ17" i="20"/>
  <c r="BA17" i="20"/>
  <c r="BB17" i="20"/>
  <c r="BD17" i="20"/>
  <c r="BF17" i="20"/>
  <c r="BG17" i="20"/>
  <c r="BH17" i="20"/>
  <c r="C18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T18" i="20"/>
  <c r="U18" i="20"/>
  <c r="AC18" i="20"/>
  <c r="AQ18" i="20"/>
  <c r="AQ18" i="20" a="1"/>
  <c r="AR18" i="20"/>
  <c r="AR18" i="20" a="1"/>
  <c r="AT18" i="20"/>
  <c r="AU18" i="20"/>
  <c r="AV18" i="20"/>
  <c r="AW18" i="20"/>
  <c r="AX18" i="20"/>
  <c r="AY18" i="20"/>
  <c r="AZ18" i="20"/>
  <c r="BA18" i="20"/>
  <c r="BB18" i="20"/>
  <c r="BD18" i="20"/>
  <c r="BF18" i="20"/>
  <c r="BG18" i="20"/>
  <c r="BH18" i="20"/>
  <c r="BL18" i="20"/>
  <c r="BQ18" i="20"/>
  <c r="C19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T19" i="20"/>
  <c r="U19" i="20"/>
  <c r="AC19" i="20"/>
  <c r="AQ19" i="20"/>
  <c r="AQ19" i="20" a="1"/>
  <c r="AR19" i="20"/>
  <c r="AR19" i="20" a="1"/>
  <c r="AT19" i="20"/>
  <c r="AU19" i="20"/>
  <c r="AV19" i="20"/>
  <c r="AW19" i="20"/>
  <c r="AX19" i="20"/>
  <c r="AY19" i="20"/>
  <c r="AZ19" i="20"/>
  <c r="BA19" i="20"/>
  <c r="BB19" i="20"/>
  <c r="BD19" i="20"/>
  <c r="BF19" i="20"/>
  <c r="BG19" i="20"/>
  <c r="BH19" i="20"/>
  <c r="BL19" i="20"/>
  <c r="BQ19" i="20"/>
  <c r="C20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T20" i="20"/>
  <c r="U20" i="20"/>
  <c r="AC20" i="20"/>
  <c r="AQ20" i="20"/>
  <c r="AQ20" i="20" a="1"/>
  <c r="AR20" i="20"/>
  <c r="AR20" i="20" a="1"/>
  <c r="AT20" i="20"/>
  <c r="AU20" i="20"/>
  <c r="AV20" i="20"/>
  <c r="AW20" i="20"/>
  <c r="AX20" i="20"/>
  <c r="AY20" i="20"/>
  <c r="AZ20" i="20"/>
  <c r="BA20" i="20"/>
  <c r="BB20" i="20"/>
  <c r="BD20" i="20"/>
  <c r="BF20" i="20"/>
  <c r="BG20" i="20"/>
  <c r="BH20" i="20"/>
  <c r="BL20" i="20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T21" i="20"/>
  <c r="U21" i="20"/>
  <c r="AC21" i="20"/>
  <c r="AQ21" i="20"/>
  <c r="AQ21" i="20" a="1"/>
  <c r="AR21" i="20"/>
  <c r="AR21" i="20" a="1"/>
  <c r="AT21" i="20"/>
  <c r="AU21" i="20"/>
  <c r="AV21" i="20"/>
  <c r="AW21" i="20"/>
  <c r="AX21" i="20"/>
  <c r="AY21" i="20"/>
  <c r="AZ21" i="20"/>
  <c r="BA21" i="20"/>
  <c r="BB21" i="20"/>
  <c r="BD21" i="20"/>
  <c r="BF21" i="20"/>
  <c r="BG21" i="20"/>
  <c r="BH21" i="20"/>
  <c r="BL21" i="20"/>
  <c r="BQ21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T22" i="20"/>
  <c r="U22" i="20"/>
  <c r="AC22" i="20"/>
  <c r="AQ22" i="20"/>
  <c r="AQ22" i="20" a="1"/>
  <c r="AR22" i="20"/>
  <c r="AR22" i="20" a="1"/>
  <c r="AT22" i="20"/>
  <c r="AU22" i="20"/>
  <c r="AV22" i="20"/>
  <c r="AW22" i="20"/>
  <c r="AX22" i="20"/>
  <c r="AY22" i="20"/>
  <c r="AZ22" i="20"/>
  <c r="BA22" i="20"/>
  <c r="BB22" i="20"/>
  <c r="BD22" i="20"/>
  <c r="BF22" i="20"/>
  <c r="BG22" i="20"/>
  <c r="BH22" i="20"/>
  <c r="C23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T23" i="20"/>
  <c r="U23" i="20"/>
  <c r="AC23" i="20"/>
  <c r="AQ23" i="20"/>
  <c r="AQ23" i="20" a="1"/>
  <c r="AR23" i="20"/>
  <c r="AR23" i="20" a="1"/>
  <c r="AT23" i="20"/>
  <c r="AU23" i="20"/>
  <c r="AV23" i="20"/>
  <c r="AW23" i="20"/>
  <c r="AX23" i="20"/>
  <c r="AY23" i="20"/>
  <c r="AZ23" i="20"/>
  <c r="BA23" i="20"/>
  <c r="BB23" i="20"/>
  <c r="BD23" i="20"/>
  <c r="BF23" i="20"/>
  <c r="BG23" i="20"/>
  <c r="BH23" i="20"/>
  <c r="C24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T24" i="20"/>
  <c r="U24" i="20"/>
  <c r="AC24" i="20"/>
  <c r="AQ24" i="20"/>
  <c r="AQ24" i="20" a="1"/>
  <c r="AR24" i="20"/>
  <c r="AR24" i="20" a="1"/>
  <c r="AT24" i="20"/>
  <c r="AU24" i="20"/>
  <c r="AV24" i="20"/>
  <c r="AW24" i="20"/>
  <c r="AX24" i="20"/>
  <c r="AY24" i="20"/>
  <c r="AZ24" i="20"/>
  <c r="BA24" i="20"/>
  <c r="BB24" i="20"/>
  <c r="BD24" i="20"/>
  <c r="BF24" i="20"/>
  <c r="BG24" i="20"/>
  <c r="BH24" i="20"/>
  <c r="C25" i="20"/>
  <c r="D25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T25" i="20"/>
  <c r="U25" i="20"/>
  <c r="AC25" i="20"/>
  <c r="AQ25" i="20"/>
  <c r="AQ25" i="20" a="1"/>
  <c r="AR25" i="20"/>
  <c r="AR25" i="20" a="1"/>
  <c r="AT25" i="20"/>
  <c r="AU25" i="20"/>
  <c r="AV25" i="20"/>
  <c r="AW25" i="20"/>
  <c r="AX25" i="20"/>
  <c r="AY25" i="20"/>
  <c r="AZ25" i="20"/>
  <c r="BA25" i="20"/>
  <c r="BB25" i="20"/>
  <c r="BD25" i="20"/>
  <c r="BF25" i="20"/>
  <c r="BG25" i="20"/>
  <c r="BH25" i="20"/>
  <c r="BL25" i="20"/>
  <c r="BQ25" i="20"/>
  <c r="C26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T26" i="20"/>
  <c r="U26" i="20"/>
  <c r="AC26" i="20"/>
  <c r="AQ26" i="20"/>
  <c r="AQ26" i="20" a="1"/>
  <c r="AR26" i="20"/>
  <c r="AR26" i="20" a="1"/>
  <c r="AT26" i="20"/>
  <c r="AU26" i="20"/>
  <c r="AV26" i="20"/>
  <c r="AW26" i="20"/>
  <c r="AX26" i="20"/>
  <c r="AY26" i="20"/>
  <c r="AZ26" i="20"/>
  <c r="BA26" i="20"/>
  <c r="BB26" i="20"/>
  <c r="BD26" i="20"/>
  <c r="BF26" i="20"/>
  <c r="BG26" i="20"/>
  <c r="BH26" i="20"/>
  <c r="C27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T27" i="20"/>
  <c r="U27" i="20"/>
  <c r="AC27" i="20"/>
  <c r="AQ27" i="20"/>
  <c r="AQ27" i="20" a="1"/>
  <c r="AR27" i="20"/>
  <c r="AR27" i="20" a="1"/>
  <c r="AT27" i="20"/>
  <c r="AU27" i="20"/>
  <c r="AV27" i="20"/>
  <c r="AW27" i="20"/>
  <c r="AX27" i="20"/>
  <c r="AY27" i="20"/>
  <c r="AZ27" i="20"/>
  <c r="BA27" i="20"/>
  <c r="BB27" i="20"/>
  <c r="BD27" i="20"/>
  <c r="BF27" i="20"/>
  <c r="BG27" i="20"/>
  <c r="BH27" i="20"/>
  <c r="BL27" i="20"/>
  <c r="BQ27" i="20"/>
  <c r="C28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U28" i="20"/>
  <c r="AC28" i="20"/>
  <c r="AQ28" i="20"/>
  <c r="AQ28" i="20" a="1"/>
  <c r="AR28" i="20"/>
  <c r="AR28" i="20" a="1"/>
  <c r="AT28" i="20"/>
  <c r="AU28" i="20"/>
  <c r="AV28" i="20"/>
  <c r="AW28" i="20"/>
  <c r="AX28" i="20"/>
  <c r="AY28" i="20"/>
  <c r="AZ28" i="20"/>
  <c r="BA28" i="20"/>
  <c r="BB28" i="20"/>
  <c r="BD28" i="20"/>
  <c r="BF28" i="20"/>
  <c r="BG28" i="20"/>
  <c r="BH28" i="20"/>
  <c r="C29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U29" i="20"/>
  <c r="AC29" i="20"/>
  <c r="AQ29" i="20"/>
  <c r="AQ29" i="20" a="1"/>
  <c r="AR29" i="20"/>
  <c r="AR29" i="20" a="1"/>
  <c r="AT29" i="20"/>
  <c r="AU29" i="20"/>
  <c r="AV29" i="20"/>
  <c r="AW29" i="20"/>
  <c r="AX29" i="20"/>
  <c r="AY29" i="20"/>
  <c r="AZ29" i="20"/>
  <c r="BA29" i="20"/>
  <c r="BB29" i="20"/>
  <c r="BD29" i="20"/>
  <c r="BF29" i="20"/>
  <c r="BG29" i="20"/>
  <c r="BH29" i="20"/>
  <c r="BL29" i="20"/>
  <c r="BQ29" i="20"/>
  <c r="C30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T30" i="20"/>
  <c r="U30" i="20"/>
  <c r="AC30" i="20"/>
  <c r="AQ30" i="20"/>
  <c r="AQ30" i="20" a="1"/>
  <c r="AR30" i="20"/>
  <c r="AR30" i="20" a="1"/>
  <c r="AT30" i="20"/>
  <c r="AU30" i="20"/>
  <c r="AV30" i="20"/>
  <c r="AW30" i="20"/>
  <c r="AX30" i="20"/>
  <c r="AY30" i="20"/>
  <c r="AZ30" i="20"/>
  <c r="BA30" i="20"/>
  <c r="BB30" i="20"/>
  <c r="BD30" i="20"/>
  <c r="BF30" i="20"/>
  <c r="BG30" i="20"/>
  <c r="BH30" i="20"/>
  <c r="C31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T31" i="20"/>
  <c r="U31" i="20"/>
  <c r="W31" i="20"/>
  <c r="Y31" i="20"/>
  <c r="AA31" i="20"/>
  <c r="AE31" i="20"/>
  <c r="AH31" i="20"/>
  <c r="AK31" i="20"/>
  <c r="AN31" i="20"/>
  <c r="AT31" i="20"/>
  <c r="AU31" i="20"/>
  <c r="AV31" i="20"/>
  <c r="AW31" i="20"/>
  <c r="AX31" i="20"/>
  <c r="AY31" i="20"/>
  <c r="AZ31" i="20"/>
  <c r="BA31" i="20"/>
  <c r="BB31" i="20"/>
  <c r="BC31" i="20"/>
  <c r="BD31" i="20"/>
  <c r="BF31" i="20"/>
  <c r="BG31" i="20"/>
  <c r="BH31" i="20"/>
  <c r="E32" i="20"/>
  <c r="BL32" i="20"/>
  <c r="BQ32" i="20"/>
  <c r="BL33" i="20"/>
  <c r="BQ33" i="20"/>
  <c r="BL35" i="20"/>
  <c r="BQ35" i="20"/>
  <c r="AT38" i="20"/>
  <c r="AU38" i="20"/>
  <c r="AV38" i="20"/>
  <c r="AW38" i="20"/>
  <c r="AX38" i="20"/>
  <c r="AY38" i="20"/>
  <c r="AZ38" i="20"/>
  <c r="BA38" i="20"/>
  <c r="AE39" i="20"/>
  <c r="AF39" i="20"/>
  <c r="AG39" i="20"/>
  <c r="AH39" i="20"/>
  <c r="AJ39" i="20"/>
  <c r="AK39" i="20"/>
  <c r="AL39" i="20"/>
  <c r="AM39" i="20"/>
  <c r="AT39" i="20"/>
  <c r="AU39" i="20"/>
  <c r="AV39" i="20"/>
  <c r="AW39" i="20"/>
  <c r="AX39" i="20"/>
  <c r="AY39" i="20"/>
  <c r="AZ39" i="20"/>
  <c r="BA39" i="20"/>
  <c r="AT40" i="20"/>
  <c r="AU40" i="20"/>
  <c r="AV40" i="20"/>
  <c r="AW40" i="20"/>
  <c r="AX40" i="20"/>
  <c r="AY40" i="20"/>
  <c r="AZ40" i="20"/>
  <c r="BA40" i="20"/>
  <c r="AT41" i="20"/>
  <c r="AU41" i="20"/>
  <c r="AV41" i="20"/>
  <c r="AW41" i="20"/>
  <c r="AX41" i="20"/>
  <c r="AY41" i="20"/>
  <c r="AZ41" i="20"/>
  <c r="BA41" i="20"/>
  <c r="AT42" i="20"/>
  <c r="AU42" i="20"/>
  <c r="AV42" i="20"/>
  <c r="AW42" i="20"/>
  <c r="AX42" i="20"/>
  <c r="AY42" i="20"/>
  <c r="AZ42" i="20"/>
  <c r="BA42" i="20"/>
  <c r="BK42" i="20"/>
  <c r="AT43" i="20"/>
  <c r="AU43" i="20"/>
  <c r="AV43" i="20"/>
  <c r="AW43" i="20"/>
  <c r="AX43" i="20"/>
  <c r="AY43" i="20"/>
  <c r="AZ43" i="20"/>
  <c r="BA43" i="20"/>
  <c r="BL43" i="20"/>
  <c r="AT44" i="20"/>
  <c r="AU44" i="20"/>
  <c r="AV44" i="20"/>
  <c r="AW44" i="20"/>
  <c r="AX44" i="20"/>
  <c r="AY44" i="20"/>
  <c r="AZ44" i="20"/>
  <c r="BA44" i="20"/>
  <c r="AT45" i="20"/>
  <c r="AU45" i="20"/>
  <c r="AV45" i="20"/>
  <c r="AW45" i="20"/>
  <c r="AX45" i="20"/>
  <c r="AY45" i="20"/>
  <c r="AZ45" i="20"/>
  <c r="BA45" i="20"/>
  <c r="AE46" i="20"/>
  <c r="AF46" i="20"/>
  <c r="AG46" i="20"/>
  <c r="AH46" i="20"/>
  <c r="AJ46" i="20"/>
  <c r="AK46" i="20"/>
  <c r="AL46" i="20"/>
  <c r="AM46" i="20"/>
  <c r="AT46" i="20"/>
  <c r="AU46" i="20"/>
  <c r="AV46" i="20"/>
  <c r="AW46" i="20"/>
  <c r="AX46" i="20"/>
  <c r="AY46" i="20"/>
  <c r="AZ46" i="20"/>
  <c r="BA46" i="20"/>
  <c r="BK46" i="20"/>
  <c r="BL46" i="20"/>
  <c r="AT47" i="20"/>
  <c r="AU47" i="20"/>
  <c r="AV47" i="20"/>
  <c r="AW47" i="20"/>
  <c r="AX47" i="20"/>
  <c r="AY47" i="20"/>
  <c r="AZ47" i="20"/>
  <c r="BA47" i="20"/>
  <c r="BL47" i="20"/>
  <c r="AT48" i="20"/>
  <c r="AU48" i="20"/>
  <c r="AV48" i="20"/>
  <c r="AW48" i="20"/>
  <c r="AX48" i="20"/>
  <c r="AY48" i="20"/>
  <c r="AZ48" i="20"/>
  <c r="BA48" i="20"/>
  <c r="AT49" i="20"/>
  <c r="AU49" i="20"/>
  <c r="AV49" i="20"/>
  <c r="AW49" i="20"/>
  <c r="AX49" i="20"/>
  <c r="AY49" i="20"/>
  <c r="AZ49" i="20"/>
  <c r="BA49" i="20"/>
  <c r="BL49" i="20"/>
  <c r="AT50" i="20"/>
  <c r="AU50" i="20"/>
  <c r="AV50" i="20"/>
  <c r="AW50" i="20"/>
  <c r="AX50" i="20"/>
  <c r="AY50" i="20"/>
  <c r="AZ50" i="20"/>
  <c r="BA50" i="20"/>
  <c r="AT51" i="20"/>
  <c r="AU51" i="20"/>
  <c r="AV51" i="20"/>
  <c r="AW51" i="20"/>
  <c r="AX51" i="20"/>
  <c r="AY51" i="20"/>
  <c r="AZ51" i="20"/>
  <c r="BA51" i="20"/>
  <c r="AT52" i="20"/>
  <c r="AU52" i="20"/>
  <c r="AV52" i="20"/>
  <c r="AW52" i="20"/>
  <c r="AX52" i="20"/>
  <c r="AY52" i="20"/>
  <c r="AZ52" i="20"/>
  <c r="BA52" i="20"/>
  <c r="AT53" i="20"/>
  <c r="AU53" i="20"/>
  <c r="AV53" i="20"/>
  <c r="AW53" i="20"/>
  <c r="AX53" i="20"/>
  <c r="AY53" i="20"/>
  <c r="AZ53" i="20"/>
  <c r="BA53" i="20"/>
  <c r="AT54" i="20"/>
  <c r="AU54" i="20"/>
  <c r="AV54" i="20"/>
  <c r="AW54" i="20"/>
  <c r="AX54" i="20"/>
  <c r="AY54" i="20"/>
  <c r="AZ54" i="20"/>
  <c r="BA54" i="20"/>
  <c r="AT55" i="20"/>
  <c r="AU55" i="20"/>
  <c r="AV55" i="20"/>
  <c r="AW55" i="20"/>
  <c r="AX55" i="20"/>
  <c r="AY55" i="20"/>
  <c r="AZ55" i="20"/>
  <c r="BA55" i="20"/>
  <c r="AT56" i="20"/>
  <c r="AU56" i="20"/>
  <c r="AV56" i="20"/>
  <c r="AW56" i="20"/>
  <c r="AX56" i="20"/>
  <c r="AY56" i="20"/>
  <c r="AZ56" i="20"/>
  <c r="BA56" i="20"/>
  <c r="AT57" i="20"/>
  <c r="AU57" i="20"/>
  <c r="AV57" i="20"/>
  <c r="AW57" i="20"/>
  <c r="AX57" i="20"/>
  <c r="AY57" i="20"/>
  <c r="AZ57" i="20"/>
  <c r="BA57" i="20"/>
  <c r="AT58" i="20"/>
  <c r="AU58" i="20"/>
  <c r="AV58" i="20"/>
  <c r="AW58" i="20"/>
  <c r="AX58" i="20"/>
  <c r="AY58" i="20"/>
  <c r="AZ58" i="20"/>
  <c r="BA58" i="20"/>
  <c r="AT59" i="20"/>
  <c r="AU59" i="20"/>
  <c r="AV59" i="20"/>
  <c r="AW59" i="20"/>
  <c r="AX59" i="20"/>
  <c r="AY59" i="20"/>
  <c r="AZ59" i="20"/>
  <c r="BA59" i="20"/>
  <c r="AT60" i="20"/>
  <c r="AU60" i="20"/>
  <c r="AV60" i="20"/>
  <c r="AW60" i="20"/>
  <c r="AX60" i="20"/>
  <c r="AY60" i="20"/>
  <c r="AZ60" i="20"/>
  <c r="BA60" i="20"/>
  <c r="AT61" i="20"/>
  <c r="AU61" i="20"/>
  <c r="AV61" i="20"/>
  <c r="AW61" i="20"/>
  <c r="AX61" i="20"/>
  <c r="AY61" i="20"/>
  <c r="AZ61" i="20"/>
  <c r="BA61" i="20"/>
  <c r="AT62" i="20"/>
  <c r="AZ63" i="20"/>
  <c r="BA63" i="20"/>
  <c r="A1" i="21"/>
  <c r="AQ1" i="21"/>
  <c r="BC1" i="21"/>
  <c r="BL3" i="21"/>
  <c r="BQ3" i="21"/>
  <c r="A4" i="21"/>
  <c r="BQ4" i="21"/>
  <c r="BL5" i="21"/>
  <c r="BQ5" i="21"/>
  <c r="F6" i="21"/>
  <c r="BQ6" i="21"/>
  <c r="AC7" i="21"/>
  <c r="AQ7" i="21"/>
  <c r="AQ7" i="21" a="1"/>
  <c r="AR7" i="21"/>
  <c r="AR7" i="21" a="1"/>
  <c r="AT7" i="21"/>
  <c r="AU7" i="21"/>
  <c r="AV7" i="21"/>
  <c r="AW7" i="21"/>
  <c r="AX7" i="21"/>
  <c r="AY7" i="21"/>
  <c r="AZ7" i="21"/>
  <c r="BA7" i="21"/>
  <c r="BB7" i="21"/>
  <c r="BD7" i="21"/>
  <c r="BF7" i="21"/>
  <c r="BG7" i="21"/>
  <c r="BH7" i="21"/>
  <c r="BL7" i="21"/>
  <c r="BQ7" i="21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P8" i="21"/>
  <c r="Q8" i="21"/>
  <c r="T8" i="21"/>
  <c r="U8" i="21"/>
  <c r="AC8" i="21"/>
  <c r="AQ8" i="21"/>
  <c r="AQ8" i="21" a="1"/>
  <c r="AR8" i="21"/>
  <c r="AR8" i="21" a="1"/>
  <c r="AT8" i="21"/>
  <c r="AU8" i="21"/>
  <c r="AV8" i="21"/>
  <c r="AW8" i="21"/>
  <c r="AX8" i="21"/>
  <c r="AY8" i="21"/>
  <c r="AZ8" i="21"/>
  <c r="BA8" i="21"/>
  <c r="BB8" i="21"/>
  <c r="BD8" i="21"/>
  <c r="BF8" i="21"/>
  <c r="BG8" i="21"/>
  <c r="BH8" i="2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Q9" i="21"/>
  <c r="T9" i="21"/>
  <c r="U9" i="21"/>
  <c r="AC9" i="21"/>
  <c r="AQ9" i="21"/>
  <c r="AQ9" i="21" a="1"/>
  <c r="AR9" i="21"/>
  <c r="AR9" i="21" a="1"/>
  <c r="AT9" i="21"/>
  <c r="AU9" i="21"/>
  <c r="AV9" i="21"/>
  <c r="AW9" i="21"/>
  <c r="AX9" i="21"/>
  <c r="AY9" i="21"/>
  <c r="AZ9" i="21"/>
  <c r="BA9" i="21"/>
  <c r="BB9" i="21"/>
  <c r="BD9" i="21"/>
  <c r="BF9" i="21"/>
  <c r="BG9" i="21"/>
  <c r="BH9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T10" i="21"/>
  <c r="U10" i="21"/>
  <c r="AC10" i="21"/>
  <c r="AQ10" i="21"/>
  <c r="AQ10" i="21" a="1"/>
  <c r="AR10" i="21"/>
  <c r="AR10" i="21" a="1"/>
  <c r="AT10" i="21"/>
  <c r="AU10" i="21"/>
  <c r="AV10" i="21"/>
  <c r="AW10" i="21"/>
  <c r="AX10" i="21"/>
  <c r="AY10" i="21"/>
  <c r="AZ10" i="21"/>
  <c r="BA10" i="21"/>
  <c r="BB10" i="21"/>
  <c r="BD10" i="21"/>
  <c r="BF10" i="21"/>
  <c r="BG10" i="21"/>
  <c r="BH10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T11" i="21"/>
  <c r="U11" i="21"/>
  <c r="AC11" i="21"/>
  <c r="AQ11" i="21"/>
  <c r="AQ11" i="21" a="1"/>
  <c r="AR11" i="21"/>
  <c r="AR11" i="21" a="1"/>
  <c r="AT11" i="21"/>
  <c r="AU11" i="21"/>
  <c r="AV11" i="21"/>
  <c r="AW11" i="21"/>
  <c r="AX11" i="21"/>
  <c r="AY11" i="21"/>
  <c r="AZ11" i="21"/>
  <c r="BA11" i="21"/>
  <c r="BB11" i="21"/>
  <c r="BD11" i="21"/>
  <c r="BF11" i="21"/>
  <c r="BG11" i="21"/>
  <c r="BH11" i="21"/>
  <c r="BL11" i="21"/>
  <c r="BQ11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T12" i="21"/>
  <c r="U12" i="21"/>
  <c r="AC12" i="21"/>
  <c r="AQ12" i="21"/>
  <c r="AQ12" i="21" a="1"/>
  <c r="AR12" i="21"/>
  <c r="AR12" i="21" a="1"/>
  <c r="AT12" i="21"/>
  <c r="AU12" i="21"/>
  <c r="AV12" i="21"/>
  <c r="AW12" i="21"/>
  <c r="AX12" i="21"/>
  <c r="AY12" i="21"/>
  <c r="AZ12" i="21"/>
  <c r="BA12" i="21"/>
  <c r="BB12" i="21"/>
  <c r="BD12" i="21"/>
  <c r="BF12" i="21"/>
  <c r="BG12" i="21"/>
  <c r="BH12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T13" i="21"/>
  <c r="U13" i="21"/>
  <c r="AC13" i="21"/>
  <c r="AQ13" i="21"/>
  <c r="AQ13" i="21" a="1"/>
  <c r="AR13" i="21"/>
  <c r="AR13" i="21" a="1"/>
  <c r="AT13" i="21"/>
  <c r="AU13" i="21"/>
  <c r="AV13" i="21"/>
  <c r="AW13" i="21"/>
  <c r="AX13" i="21"/>
  <c r="AY13" i="21"/>
  <c r="AZ13" i="21"/>
  <c r="BA13" i="21"/>
  <c r="BB13" i="21"/>
  <c r="BD13" i="21"/>
  <c r="BF13" i="21"/>
  <c r="BG13" i="21"/>
  <c r="BH13" i="21"/>
  <c r="BL13" i="21"/>
  <c r="BQ13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T14" i="21"/>
  <c r="U14" i="21"/>
  <c r="AC14" i="21"/>
  <c r="AQ14" i="21"/>
  <c r="AQ14" i="21" a="1"/>
  <c r="AR14" i="21"/>
  <c r="AR14" i="21" a="1"/>
  <c r="AT14" i="21"/>
  <c r="AU14" i="21"/>
  <c r="AV14" i="21"/>
  <c r="AW14" i="21"/>
  <c r="AX14" i="21"/>
  <c r="AY14" i="21"/>
  <c r="AZ14" i="21"/>
  <c r="BA14" i="21"/>
  <c r="BB14" i="21"/>
  <c r="BD14" i="21"/>
  <c r="BF14" i="21"/>
  <c r="BG14" i="21"/>
  <c r="BH14" i="21"/>
  <c r="BL14" i="21"/>
  <c r="BQ14" i="21"/>
  <c r="C15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T15" i="21"/>
  <c r="U15" i="21"/>
  <c r="AC15" i="21"/>
  <c r="AQ15" i="21"/>
  <c r="AQ15" i="21" a="1"/>
  <c r="AR15" i="21"/>
  <c r="AR15" i="21" a="1"/>
  <c r="AT15" i="21"/>
  <c r="AU15" i="21"/>
  <c r="AV15" i="21"/>
  <c r="AW15" i="21"/>
  <c r="AX15" i="21"/>
  <c r="AY15" i="21"/>
  <c r="AZ15" i="21"/>
  <c r="BA15" i="21"/>
  <c r="BB15" i="21"/>
  <c r="BD15" i="21"/>
  <c r="BF15" i="21"/>
  <c r="BG15" i="21"/>
  <c r="BH15" i="21"/>
  <c r="BL15" i="21"/>
  <c r="BQ15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T16" i="21"/>
  <c r="U16" i="21"/>
  <c r="AC16" i="21"/>
  <c r="AQ16" i="21"/>
  <c r="AQ16" i="21" a="1"/>
  <c r="AR16" i="21"/>
  <c r="AR16" i="21" a="1"/>
  <c r="AT16" i="21"/>
  <c r="AU16" i="21"/>
  <c r="AV16" i="21"/>
  <c r="AW16" i="21"/>
  <c r="AX16" i="21"/>
  <c r="AY16" i="21"/>
  <c r="AZ16" i="21"/>
  <c r="BA16" i="21"/>
  <c r="BB16" i="21"/>
  <c r="BD16" i="21"/>
  <c r="BF16" i="21"/>
  <c r="BG16" i="21"/>
  <c r="BH16" i="21"/>
  <c r="BL16" i="21"/>
  <c r="BQ16" i="21"/>
  <c r="C17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P17" i="21"/>
  <c r="Q17" i="21"/>
  <c r="T17" i="21"/>
  <c r="U17" i="21"/>
  <c r="AC17" i="21"/>
  <c r="AQ17" i="21"/>
  <c r="AQ17" i="21" a="1"/>
  <c r="AR17" i="21"/>
  <c r="AR17" i="21" a="1"/>
  <c r="AT17" i="21"/>
  <c r="AU17" i="21"/>
  <c r="AV17" i="21"/>
  <c r="AW17" i="21"/>
  <c r="AX17" i="21"/>
  <c r="AY17" i="21"/>
  <c r="AZ17" i="21"/>
  <c r="BA17" i="21"/>
  <c r="BB17" i="21"/>
  <c r="BD17" i="21"/>
  <c r="BF17" i="21"/>
  <c r="BG17" i="21"/>
  <c r="BH17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P18" i="21"/>
  <c r="Q18" i="21"/>
  <c r="T18" i="21"/>
  <c r="U18" i="21"/>
  <c r="AC18" i="21"/>
  <c r="AQ18" i="21"/>
  <c r="AQ18" i="21" a="1"/>
  <c r="AR18" i="21"/>
  <c r="AR18" i="21" a="1"/>
  <c r="AT18" i="21"/>
  <c r="AU18" i="21"/>
  <c r="AV18" i="21"/>
  <c r="AW18" i="21"/>
  <c r="AX18" i="21"/>
  <c r="AY18" i="21"/>
  <c r="AZ18" i="21"/>
  <c r="BA18" i="21"/>
  <c r="BB18" i="21"/>
  <c r="BD18" i="21"/>
  <c r="BF18" i="21"/>
  <c r="BG18" i="21"/>
  <c r="BH18" i="21"/>
  <c r="BL18" i="21"/>
  <c r="BQ18" i="21"/>
  <c r="C19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T19" i="21"/>
  <c r="U19" i="21"/>
  <c r="AC19" i="21"/>
  <c r="AQ19" i="21"/>
  <c r="AQ19" i="21" a="1"/>
  <c r="AR19" i="21"/>
  <c r="AR19" i="21" a="1"/>
  <c r="AT19" i="21"/>
  <c r="AU19" i="21"/>
  <c r="AV19" i="21"/>
  <c r="AW19" i="21"/>
  <c r="AX19" i="21"/>
  <c r="AY19" i="21"/>
  <c r="AZ19" i="21"/>
  <c r="BA19" i="21"/>
  <c r="BB19" i="21"/>
  <c r="BD19" i="21"/>
  <c r="BF19" i="21"/>
  <c r="BG19" i="21"/>
  <c r="BH19" i="21"/>
  <c r="BL19" i="21"/>
  <c r="BQ19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T20" i="21"/>
  <c r="U20" i="21"/>
  <c r="AC20" i="21"/>
  <c r="AQ20" i="21"/>
  <c r="AQ20" i="21" a="1"/>
  <c r="AR20" i="21"/>
  <c r="AR20" i="21" a="1"/>
  <c r="AT20" i="21"/>
  <c r="AU20" i="21"/>
  <c r="AV20" i="21"/>
  <c r="AW20" i="21"/>
  <c r="AX20" i="21"/>
  <c r="AY20" i="21"/>
  <c r="AZ20" i="21"/>
  <c r="BA20" i="21"/>
  <c r="BB20" i="21"/>
  <c r="BD20" i="21"/>
  <c r="BF20" i="21"/>
  <c r="BG20" i="21"/>
  <c r="BH20" i="21"/>
  <c r="BL20" i="21"/>
  <c r="C21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T21" i="21"/>
  <c r="U21" i="21"/>
  <c r="AC21" i="21"/>
  <c r="AQ21" i="21"/>
  <c r="AQ21" i="21" a="1"/>
  <c r="AR21" i="21"/>
  <c r="AR21" i="21" a="1"/>
  <c r="AT21" i="21"/>
  <c r="AU21" i="21"/>
  <c r="AV21" i="21"/>
  <c r="AW21" i="21"/>
  <c r="AX21" i="21"/>
  <c r="AY21" i="21"/>
  <c r="AZ21" i="21"/>
  <c r="BA21" i="21"/>
  <c r="BB21" i="21"/>
  <c r="BD21" i="21"/>
  <c r="BF21" i="21"/>
  <c r="BG21" i="21"/>
  <c r="BH21" i="21"/>
  <c r="BL21" i="21"/>
  <c r="BQ21" i="21"/>
  <c r="C22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T22" i="21"/>
  <c r="U22" i="21"/>
  <c r="AC22" i="21"/>
  <c r="AQ22" i="21"/>
  <c r="AQ22" i="21" a="1"/>
  <c r="AR22" i="21"/>
  <c r="AR22" i="21" a="1"/>
  <c r="AT22" i="21"/>
  <c r="AU22" i="21"/>
  <c r="AV22" i="21"/>
  <c r="AW22" i="21"/>
  <c r="AX22" i="21"/>
  <c r="AY22" i="21"/>
  <c r="AZ22" i="21"/>
  <c r="BA22" i="21"/>
  <c r="BB22" i="21"/>
  <c r="BD22" i="21"/>
  <c r="BF22" i="21"/>
  <c r="BG22" i="21"/>
  <c r="BH22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T23" i="21"/>
  <c r="U23" i="21"/>
  <c r="AC23" i="21"/>
  <c r="AQ23" i="21"/>
  <c r="AQ23" i="21" a="1"/>
  <c r="AR23" i="21"/>
  <c r="AR23" i="21" a="1"/>
  <c r="AT23" i="21"/>
  <c r="AU23" i="21"/>
  <c r="AV23" i="21"/>
  <c r="AW23" i="21"/>
  <c r="AX23" i="21"/>
  <c r="AY23" i="21"/>
  <c r="AZ23" i="21"/>
  <c r="BA23" i="21"/>
  <c r="BB23" i="21"/>
  <c r="BD23" i="21"/>
  <c r="BF23" i="21"/>
  <c r="BG23" i="21"/>
  <c r="BH23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T24" i="21"/>
  <c r="U24" i="21"/>
  <c r="AC24" i="21"/>
  <c r="AQ24" i="21"/>
  <c r="AQ24" i="21" a="1"/>
  <c r="AR24" i="21"/>
  <c r="AR24" i="21" a="1"/>
  <c r="AT24" i="21"/>
  <c r="AU24" i="21"/>
  <c r="AV24" i="21"/>
  <c r="AW24" i="21"/>
  <c r="AX24" i="21"/>
  <c r="AY24" i="21"/>
  <c r="AZ24" i="21"/>
  <c r="BA24" i="21"/>
  <c r="BB24" i="21"/>
  <c r="BD24" i="21"/>
  <c r="BF24" i="21"/>
  <c r="BG24" i="21"/>
  <c r="BH24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Q25" i="21"/>
  <c r="T25" i="21"/>
  <c r="U25" i="21"/>
  <c r="AC25" i="21"/>
  <c r="AQ25" i="21"/>
  <c r="AQ25" i="21" a="1"/>
  <c r="AR25" i="21"/>
  <c r="AR25" i="21" a="1"/>
  <c r="AT25" i="21"/>
  <c r="AU25" i="21"/>
  <c r="AV25" i="21"/>
  <c r="AW25" i="21"/>
  <c r="AX25" i="21"/>
  <c r="AY25" i="21"/>
  <c r="AZ25" i="21"/>
  <c r="BA25" i="21"/>
  <c r="BB25" i="21"/>
  <c r="BD25" i="21"/>
  <c r="BF25" i="21"/>
  <c r="BG25" i="21"/>
  <c r="BH25" i="21"/>
  <c r="BL25" i="21"/>
  <c r="BQ25" i="21"/>
  <c r="C26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P26" i="21"/>
  <c r="Q26" i="21"/>
  <c r="T26" i="21"/>
  <c r="U26" i="21"/>
  <c r="AC26" i="21"/>
  <c r="AQ26" i="21"/>
  <c r="AQ26" i="21" a="1"/>
  <c r="AR26" i="21"/>
  <c r="AR26" i="21" a="1"/>
  <c r="AT26" i="21"/>
  <c r="AU26" i="21"/>
  <c r="AV26" i="21"/>
  <c r="AW26" i="21"/>
  <c r="AX26" i="21"/>
  <c r="AY26" i="21"/>
  <c r="AZ26" i="21"/>
  <c r="BA26" i="21"/>
  <c r="BB26" i="21"/>
  <c r="BD26" i="21"/>
  <c r="BF26" i="21"/>
  <c r="BG26" i="21"/>
  <c r="BH26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T27" i="21"/>
  <c r="U27" i="21"/>
  <c r="AC27" i="21"/>
  <c r="AQ27" i="21"/>
  <c r="AQ27" i="21" a="1"/>
  <c r="AR27" i="21"/>
  <c r="AR27" i="21" a="1"/>
  <c r="AT27" i="21"/>
  <c r="AU27" i="21"/>
  <c r="AV27" i="21"/>
  <c r="AW27" i="21"/>
  <c r="AX27" i="21"/>
  <c r="AY27" i="21"/>
  <c r="AZ27" i="21"/>
  <c r="BA27" i="21"/>
  <c r="BB27" i="21"/>
  <c r="BD27" i="21"/>
  <c r="BF27" i="21"/>
  <c r="BG27" i="21"/>
  <c r="BH27" i="21"/>
  <c r="BL27" i="21"/>
  <c r="BQ27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U28" i="21"/>
  <c r="AC28" i="21"/>
  <c r="AQ28" i="21"/>
  <c r="AQ28" i="21" a="1"/>
  <c r="AR28" i="21"/>
  <c r="AR28" i="21" a="1"/>
  <c r="AT28" i="21"/>
  <c r="AU28" i="21"/>
  <c r="AV28" i="21"/>
  <c r="AW28" i="21"/>
  <c r="AX28" i="21"/>
  <c r="AY28" i="21"/>
  <c r="AZ28" i="21"/>
  <c r="BA28" i="21"/>
  <c r="BB28" i="21"/>
  <c r="BD28" i="21"/>
  <c r="BF28" i="21"/>
  <c r="BG28" i="21"/>
  <c r="BH28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U29" i="21"/>
  <c r="AC29" i="21"/>
  <c r="AQ29" i="21"/>
  <c r="AQ29" i="21" a="1"/>
  <c r="AR29" i="21"/>
  <c r="AR29" i="21" a="1"/>
  <c r="AT29" i="21"/>
  <c r="AU29" i="21"/>
  <c r="AV29" i="21"/>
  <c r="AW29" i="21"/>
  <c r="AX29" i="21"/>
  <c r="AY29" i="21"/>
  <c r="AZ29" i="21"/>
  <c r="BA29" i="21"/>
  <c r="BB29" i="21"/>
  <c r="BD29" i="21"/>
  <c r="BF29" i="21"/>
  <c r="BG29" i="21"/>
  <c r="BH29" i="21"/>
  <c r="BL29" i="21"/>
  <c r="BQ29" i="21"/>
  <c r="C30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P30" i="21"/>
  <c r="Q30" i="21"/>
  <c r="T30" i="21"/>
  <c r="U30" i="21"/>
  <c r="AC30" i="21"/>
  <c r="AQ30" i="21"/>
  <c r="AQ30" i="21" a="1"/>
  <c r="AR30" i="21"/>
  <c r="AR30" i="21" a="1"/>
  <c r="AT30" i="21"/>
  <c r="AU30" i="21"/>
  <c r="AV30" i="21"/>
  <c r="AW30" i="21"/>
  <c r="AX30" i="21"/>
  <c r="AY30" i="21"/>
  <c r="AZ30" i="21"/>
  <c r="BA30" i="21"/>
  <c r="BB30" i="21"/>
  <c r="BD30" i="21"/>
  <c r="BF30" i="21"/>
  <c r="BG30" i="21"/>
  <c r="BH30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P31" i="21"/>
  <c r="Q31" i="21"/>
  <c r="T31" i="21"/>
  <c r="U31" i="21"/>
  <c r="W31" i="21"/>
  <c r="Y31" i="21"/>
  <c r="AA31" i="21"/>
  <c r="AE31" i="21"/>
  <c r="AH31" i="21"/>
  <c r="AK31" i="21"/>
  <c r="AN31" i="21"/>
  <c r="AT31" i="21"/>
  <c r="AU31" i="21"/>
  <c r="AV31" i="21"/>
  <c r="AW31" i="21"/>
  <c r="AX31" i="21"/>
  <c r="AY31" i="21"/>
  <c r="AZ31" i="21"/>
  <c r="BA31" i="21"/>
  <c r="BB31" i="21"/>
  <c r="BC31" i="21"/>
  <c r="BD31" i="21"/>
  <c r="BF31" i="21"/>
  <c r="BG31" i="21"/>
  <c r="BH31" i="21"/>
  <c r="E32" i="21"/>
  <c r="BL32" i="21"/>
  <c r="BQ32" i="21"/>
  <c r="BL33" i="21"/>
  <c r="BQ33" i="21"/>
  <c r="BL35" i="21"/>
  <c r="BQ35" i="21"/>
  <c r="AT38" i="21"/>
  <c r="AU38" i="21"/>
  <c r="AV38" i="21"/>
  <c r="AW38" i="21"/>
  <c r="AX38" i="21"/>
  <c r="AY38" i="21"/>
  <c r="AZ38" i="21"/>
  <c r="BA38" i="21"/>
  <c r="AE39" i="21"/>
  <c r="AF39" i="21"/>
  <c r="AG39" i="21"/>
  <c r="AH39" i="21"/>
  <c r="AJ39" i="21"/>
  <c r="AK39" i="21"/>
  <c r="AL39" i="21"/>
  <c r="AM39" i="21"/>
  <c r="AT39" i="21"/>
  <c r="AU39" i="21"/>
  <c r="AV39" i="21"/>
  <c r="AW39" i="21"/>
  <c r="AX39" i="21"/>
  <c r="AY39" i="21"/>
  <c r="AZ39" i="21"/>
  <c r="BA39" i="21"/>
  <c r="AT40" i="21"/>
  <c r="AU40" i="21"/>
  <c r="AV40" i="21"/>
  <c r="AW40" i="21"/>
  <c r="AX40" i="21"/>
  <c r="AY40" i="21"/>
  <c r="AZ40" i="21"/>
  <c r="BA40" i="21"/>
  <c r="AT41" i="21"/>
  <c r="AU41" i="21"/>
  <c r="AV41" i="21"/>
  <c r="AW41" i="21"/>
  <c r="AX41" i="21"/>
  <c r="AY41" i="21"/>
  <c r="AZ41" i="21"/>
  <c r="BA41" i="21"/>
  <c r="AT42" i="21"/>
  <c r="AU42" i="21"/>
  <c r="AV42" i="21"/>
  <c r="AW42" i="21"/>
  <c r="AX42" i="21"/>
  <c r="AY42" i="21"/>
  <c r="AZ42" i="21"/>
  <c r="BA42" i="21"/>
  <c r="BK42" i="21"/>
  <c r="AT43" i="21"/>
  <c r="AU43" i="21"/>
  <c r="AV43" i="21"/>
  <c r="AW43" i="21"/>
  <c r="AX43" i="21"/>
  <c r="AY43" i="21"/>
  <c r="AZ43" i="21"/>
  <c r="BA43" i="21"/>
  <c r="BL43" i="21"/>
  <c r="AT44" i="21"/>
  <c r="AU44" i="21"/>
  <c r="AV44" i="21"/>
  <c r="AW44" i="21"/>
  <c r="AX44" i="21"/>
  <c r="AY44" i="21"/>
  <c r="AZ44" i="21"/>
  <c r="BA44" i="21"/>
  <c r="AT45" i="21"/>
  <c r="AU45" i="21"/>
  <c r="AV45" i="21"/>
  <c r="AW45" i="21"/>
  <c r="AX45" i="21"/>
  <c r="AY45" i="21"/>
  <c r="AZ45" i="21"/>
  <c r="BA45" i="21"/>
  <c r="AE46" i="21"/>
  <c r="AF46" i="21"/>
  <c r="AG46" i="21"/>
  <c r="AH46" i="21"/>
  <c r="AJ46" i="21"/>
  <c r="AK46" i="21"/>
  <c r="AL46" i="21"/>
  <c r="AM46" i="21"/>
  <c r="AT46" i="21"/>
  <c r="AU46" i="21"/>
  <c r="AV46" i="21"/>
  <c r="AW46" i="21"/>
  <c r="AX46" i="21"/>
  <c r="AY46" i="21"/>
  <c r="AZ46" i="21"/>
  <c r="BA46" i="21"/>
  <c r="BK46" i="21"/>
  <c r="BL46" i="21"/>
  <c r="AT47" i="21"/>
  <c r="AU47" i="21"/>
  <c r="AV47" i="21"/>
  <c r="AW47" i="21"/>
  <c r="AX47" i="21"/>
  <c r="AY47" i="21"/>
  <c r="AZ47" i="21"/>
  <c r="BA47" i="21"/>
  <c r="BL47" i="21"/>
  <c r="AT48" i="21"/>
  <c r="AU48" i="21"/>
  <c r="AV48" i="21"/>
  <c r="AW48" i="21"/>
  <c r="AX48" i="21"/>
  <c r="AY48" i="21"/>
  <c r="AZ48" i="21"/>
  <c r="BA48" i="21"/>
  <c r="AT49" i="21"/>
  <c r="AU49" i="21"/>
  <c r="AV49" i="21"/>
  <c r="AW49" i="21"/>
  <c r="AX49" i="21"/>
  <c r="AY49" i="21"/>
  <c r="AZ49" i="21"/>
  <c r="BA49" i="21"/>
  <c r="BL49" i="21"/>
  <c r="AT50" i="21"/>
  <c r="AU50" i="21"/>
  <c r="AV50" i="21"/>
  <c r="AW50" i="21"/>
  <c r="AX50" i="21"/>
  <c r="AY50" i="21"/>
  <c r="AZ50" i="21"/>
  <c r="BA50" i="21"/>
  <c r="AT51" i="21"/>
  <c r="AU51" i="21"/>
  <c r="AV51" i="21"/>
  <c r="AW51" i="21"/>
  <c r="AX51" i="21"/>
  <c r="AY51" i="21"/>
  <c r="AZ51" i="21"/>
  <c r="BA51" i="21"/>
  <c r="AT52" i="21"/>
  <c r="AU52" i="21"/>
  <c r="AV52" i="21"/>
  <c r="AW52" i="21"/>
  <c r="AX52" i="21"/>
  <c r="AY52" i="21"/>
  <c r="AZ52" i="21"/>
  <c r="BA52" i="21"/>
  <c r="AT53" i="21"/>
  <c r="AU53" i="21"/>
  <c r="AV53" i="21"/>
  <c r="AW53" i="21"/>
  <c r="AX53" i="21"/>
  <c r="AY53" i="21"/>
  <c r="AZ53" i="21"/>
  <c r="BA53" i="21"/>
  <c r="AT54" i="21"/>
  <c r="AU54" i="21"/>
  <c r="AV54" i="21"/>
  <c r="AW54" i="21"/>
  <c r="AX54" i="21"/>
  <c r="AY54" i="21"/>
  <c r="AZ54" i="21"/>
  <c r="BA54" i="21"/>
  <c r="AT55" i="21"/>
  <c r="AU55" i="21"/>
  <c r="AV55" i="21"/>
  <c r="AW55" i="21"/>
  <c r="AX55" i="21"/>
  <c r="AY55" i="21"/>
  <c r="AZ55" i="21"/>
  <c r="BA55" i="21"/>
  <c r="AT56" i="21"/>
  <c r="AU56" i="21"/>
  <c r="AV56" i="21"/>
  <c r="AW56" i="21"/>
  <c r="AX56" i="21"/>
  <c r="AY56" i="21"/>
  <c r="AZ56" i="21"/>
  <c r="BA56" i="21"/>
  <c r="AT57" i="21"/>
  <c r="AU57" i="21"/>
  <c r="AV57" i="21"/>
  <c r="AW57" i="21"/>
  <c r="AX57" i="21"/>
  <c r="AY57" i="21"/>
  <c r="AZ57" i="21"/>
  <c r="BA57" i="21"/>
  <c r="AT58" i="21"/>
  <c r="AU58" i="21"/>
  <c r="AV58" i="21"/>
  <c r="AW58" i="21"/>
  <c r="AX58" i="21"/>
  <c r="AY58" i="21"/>
  <c r="AZ58" i="21"/>
  <c r="BA58" i="21"/>
  <c r="AT59" i="21"/>
  <c r="AU59" i="21"/>
  <c r="AV59" i="21"/>
  <c r="AW59" i="21"/>
  <c r="AX59" i="21"/>
  <c r="AY59" i="21"/>
  <c r="AZ59" i="21"/>
  <c r="BA59" i="21"/>
  <c r="AT60" i="21"/>
  <c r="AU60" i="21"/>
  <c r="AV60" i="21"/>
  <c r="AW60" i="21"/>
  <c r="AX60" i="21"/>
  <c r="AY60" i="21"/>
  <c r="AZ60" i="21"/>
  <c r="BA60" i="21"/>
  <c r="AT61" i="21"/>
  <c r="AU61" i="21"/>
  <c r="AV61" i="21"/>
  <c r="AW61" i="21"/>
  <c r="AX61" i="21"/>
  <c r="AY61" i="21"/>
  <c r="AZ61" i="21"/>
  <c r="BA61" i="21"/>
  <c r="AT62" i="21"/>
  <c r="AZ63" i="21"/>
  <c r="BA63" i="21"/>
  <c r="A1" i="22"/>
  <c r="AQ1" i="22"/>
  <c r="BC1" i="22"/>
  <c r="BL3" i="22"/>
  <c r="BQ3" i="22"/>
  <c r="A4" i="22"/>
  <c r="BQ4" i="22"/>
  <c r="BL5" i="22"/>
  <c r="BQ5" i="22"/>
  <c r="F6" i="22"/>
  <c r="BQ6" i="22"/>
  <c r="AC7" i="22"/>
  <c r="AQ7" i="22"/>
  <c r="AQ7" i="22" a="1"/>
  <c r="AR7" i="22"/>
  <c r="AR7" i="22" a="1"/>
  <c r="AT7" i="22"/>
  <c r="AU7" i="22"/>
  <c r="AV7" i="22"/>
  <c r="AW7" i="22"/>
  <c r="AX7" i="22"/>
  <c r="AY7" i="22"/>
  <c r="AZ7" i="22"/>
  <c r="BA7" i="22"/>
  <c r="BB7" i="22"/>
  <c r="BD7" i="22"/>
  <c r="BF7" i="22"/>
  <c r="BG7" i="22"/>
  <c r="BH7" i="22"/>
  <c r="BL7" i="22"/>
  <c r="BQ7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T8" i="22"/>
  <c r="U8" i="22"/>
  <c r="AC8" i="22"/>
  <c r="AQ8" i="22"/>
  <c r="AQ8" i="22" a="1"/>
  <c r="AR8" i="22"/>
  <c r="AR8" i="22" a="1"/>
  <c r="AT8" i="22"/>
  <c r="AU8" i="22"/>
  <c r="AV8" i="22"/>
  <c r="AW8" i="22"/>
  <c r="AX8" i="22"/>
  <c r="AY8" i="22"/>
  <c r="AZ8" i="22"/>
  <c r="BA8" i="22"/>
  <c r="BB8" i="22"/>
  <c r="BD8" i="22"/>
  <c r="BF8" i="22"/>
  <c r="BG8" i="22"/>
  <c r="BH8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T9" i="22"/>
  <c r="U9" i="22"/>
  <c r="AC9" i="22"/>
  <c r="AQ9" i="22"/>
  <c r="AQ9" i="22" a="1"/>
  <c r="AR9" i="22"/>
  <c r="AR9" i="22" a="1"/>
  <c r="AT9" i="22"/>
  <c r="AU9" i="22"/>
  <c r="AV9" i="22"/>
  <c r="AW9" i="22"/>
  <c r="AX9" i="22"/>
  <c r="AY9" i="22"/>
  <c r="AZ9" i="22"/>
  <c r="BA9" i="22"/>
  <c r="BB9" i="22"/>
  <c r="BD9" i="22"/>
  <c r="BF9" i="22"/>
  <c r="BG9" i="22"/>
  <c r="BH9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T10" i="22"/>
  <c r="U10" i="22"/>
  <c r="AC10" i="22"/>
  <c r="AQ10" i="22"/>
  <c r="AQ10" i="22" a="1"/>
  <c r="AR10" i="22"/>
  <c r="AR10" i="22" a="1"/>
  <c r="AT10" i="22"/>
  <c r="AU10" i="22"/>
  <c r="AV10" i="22"/>
  <c r="AW10" i="22"/>
  <c r="AX10" i="22"/>
  <c r="AY10" i="22"/>
  <c r="AZ10" i="22"/>
  <c r="BA10" i="22"/>
  <c r="BB10" i="22"/>
  <c r="BD10" i="22"/>
  <c r="BF10" i="22"/>
  <c r="BG10" i="22"/>
  <c r="BH10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T11" i="22"/>
  <c r="U11" i="22"/>
  <c r="AC11" i="22"/>
  <c r="AQ11" i="22"/>
  <c r="AQ11" i="22" a="1"/>
  <c r="AR11" i="22"/>
  <c r="AR11" i="22" a="1"/>
  <c r="AT11" i="22"/>
  <c r="AU11" i="22"/>
  <c r="AV11" i="22"/>
  <c r="AW11" i="22"/>
  <c r="AX11" i="22"/>
  <c r="AY11" i="22"/>
  <c r="AZ11" i="22"/>
  <c r="BA11" i="22"/>
  <c r="BB11" i="22"/>
  <c r="BD11" i="22"/>
  <c r="BF11" i="22"/>
  <c r="BG11" i="22"/>
  <c r="BH11" i="22"/>
  <c r="BL11" i="22"/>
  <c r="BQ11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T12" i="22"/>
  <c r="U12" i="22"/>
  <c r="AC12" i="22"/>
  <c r="AQ12" i="22"/>
  <c r="AQ12" i="22" a="1"/>
  <c r="AR12" i="22"/>
  <c r="AR12" i="22" a="1"/>
  <c r="AT12" i="22"/>
  <c r="AU12" i="22"/>
  <c r="AV12" i="22"/>
  <c r="AW12" i="22"/>
  <c r="AX12" i="22"/>
  <c r="AY12" i="22"/>
  <c r="AZ12" i="22"/>
  <c r="BA12" i="22"/>
  <c r="BB12" i="22"/>
  <c r="BD12" i="22"/>
  <c r="BF12" i="22"/>
  <c r="BG12" i="22"/>
  <c r="BH12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T13" i="22"/>
  <c r="U13" i="22"/>
  <c r="AC13" i="22"/>
  <c r="AQ13" i="22"/>
  <c r="AQ13" i="22" a="1"/>
  <c r="AR13" i="22"/>
  <c r="AR13" i="22" a="1"/>
  <c r="AT13" i="22"/>
  <c r="AU13" i="22"/>
  <c r="AV13" i="22"/>
  <c r="AW13" i="22"/>
  <c r="AX13" i="22"/>
  <c r="AY13" i="22"/>
  <c r="AZ13" i="22"/>
  <c r="BA13" i="22"/>
  <c r="BB13" i="22"/>
  <c r="BD13" i="22"/>
  <c r="BF13" i="22"/>
  <c r="BG13" i="22"/>
  <c r="BH13" i="22"/>
  <c r="BL13" i="22"/>
  <c r="BQ13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T14" i="22"/>
  <c r="U14" i="22"/>
  <c r="AC14" i="22"/>
  <c r="AQ14" i="22"/>
  <c r="AQ14" i="22" a="1"/>
  <c r="AR14" i="22"/>
  <c r="AR14" i="22" a="1"/>
  <c r="AT14" i="22"/>
  <c r="AU14" i="22"/>
  <c r="AV14" i="22"/>
  <c r="AW14" i="22"/>
  <c r="AX14" i="22"/>
  <c r="AY14" i="22"/>
  <c r="AZ14" i="22"/>
  <c r="BA14" i="22"/>
  <c r="BB14" i="22"/>
  <c r="BD14" i="22"/>
  <c r="BF14" i="22"/>
  <c r="BG14" i="22"/>
  <c r="BH14" i="22"/>
  <c r="BL14" i="22"/>
  <c r="BQ14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T15" i="22"/>
  <c r="U15" i="22"/>
  <c r="AC15" i="22"/>
  <c r="AQ15" i="22"/>
  <c r="AQ15" i="22" a="1"/>
  <c r="AR15" i="22"/>
  <c r="AR15" i="22" a="1"/>
  <c r="AT15" i="22"/>
  <c r="AU15" i="22"/>
  <c r="AV15" i="22"/>
  <c r="AW15" i="22"/>
  <c r="AX15" i="22"/>
  <c r="AY15" i="22"/>
  <c r="AZ15" i="22"/>
  <c r="BA15" i="22"/>
  <c r="BB15" i="22"/>
  <c r="BD15" i="22"/>
  <c r="BF15" i="22"/>
  <c r="BG15" i="22"/>
  <c r="BH15" i="22"/>
  <c r="BL15" i="22"/>
  <c r="BQ15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T16" i="22"/>
  <c r="U16" i="22"/>
  <c r="AC16" i="22"/>
  <c r="AQ16" i="22"/>
  <c r="AQ16" i="22" a="1"/>
  <c r="AR16" i="22"/>
  <c r="AR16" i="22" a="1"/>
  <c r="AT16" i="22"/>
  <c r="AU16" i="22"/>
  <c r="AV16" i="22"/>
  <c r="AW16" i="22"/>
  <c r="AX16" i="22"/>
  <c r="AY16" i="22"/>
  <c r="AZ16" i="22"/>
  <c r="BA16" i="22"/>
  <c r="BB16" i="22"/>
  <c r="BD16" i="22"/>
  <c r="BF16" i="22"/>
  <c r="BG16" i="22"/>
  <c r="BH16" i="22"/>
  <c r="BL16" i="22"/>
  <c r="BQ16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T17" i="22"/>
  <c r="U17" i="22"/>
  <c r="AC17" i="22"/>
  <c r="AQ17" i="22"/>
  <c r="AQ17" i="22" a="1"/>
  <c r="AR17" i="22"/>
  <c r="AR17" i="22" a="1"/>
  <c r="AT17" i="22"/>
  <c r="AU17" i="22"/>
  <c r="AV17" i="22"/>
  <c r="AW17" i="22"/>
  <c r="AX17" i="22"/>
  <c r="AY17" i="22"/>
  <c r="AZ17" i="22"/>
  <c r="BA17" i="22"/>
  <c r="BB17" i="22"/>
  <c r="BD17" i="22"/>
  <c r="BF17" i="22"/>
  <c r="BG17" i="22"/>
  <c r="BH17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T18" i="22"/>
  <c r="U18" i="22"/>
  <c r="AC18" i="22"/>
  <c r="AQ18" i="22"/>
  <c r="AQ18" i="22" a="1"/>
  <c r="AR18" i="22"/>
  <c r="AR18" i="22" a="1"/>
  <c r="AT18" i="22"/>
  <c r="AU18" i="22"/>
  <c r="AV18" i="22"/>
  <c r="AW18" i="22"/>
  <c r="AX18" i="22"/>
  <c r="AY18" i="22"/>
  <c r="AZ18" i="22"/>
  <c r="BA18" i="22"/>
  <c r="BB18" i="22"/>
  <c r="BD18" i="22"/>
  <c r="BF18" i="22"/>
  <c r="BG18" i="22"/>
  <c r="BH18" i="22"/>
  <c r="BL18" i="22"/>
  <c r="BQ18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T19" i="22"/>
  <c r="U19" i="22"/>
  <c r="AC19" i="22"/>
  <c r="AQ19" i="22"/>
  <c r="AQ19" i="22" a="1"/>
  <c r="AR19" i="22"/>
  <c r="AR19" i="22" a="1"/>
  <c r="AT19" i="22"/>
  <c r="AU19" i="22"/>
  <c r="AV19" i="22"/>
  <c r="AW19" i="22"/>
  <c r="AX19" i="22"/>
  <c r="AY19" i="22"/>
  <c r="AZ19" i="22"/>
  <c r="BA19" i="22"/>
  <c r="BB19" i="22"/>
  <c r="BD19" i="22"/>
  <c r="BF19" i="22"/>
  <c r="BG19" i="22"/>
  <c r="BH19" i="22"/>
  <c r="BL19" i="22"/>
  <c r="BQ19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T20" i="22"/>
  <c r="U20" i="22"/>
  <c r="AC20" i="22"/>
  <c r="AQ20" i="22"/>
  <c r="AQ20" i="22" a="1"/>
  <c r="AR20" i="22"/>
  <c r="AR20" i="22" a="1"/>
  <c r="AT20" i="22"/>
  <c r="AU20" i="22"/>
  <c r="AV20" i="22"/>
  <c r="AW20" i="22"/>
  <c r="AX20" i="22"/>
  <c r="AY20" i="22"/>
  <c r="AZ20" i="22"/>
  <c r="BA20" i="22"/>
  <c r="BB20" i="22"/>
  <c r="BD20" i="22"/>
  <c r="BF20" i="22"/>
  <c r="BG20" i="22"/>
  <c r="BH20" i="22"/>
  <c r="BL20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T21" i="22"/>
  <c r="U21" i="22"/>
  <c r="AC21" i="22"/>
  <c r="AQ21" i="22"/>
  <c r="AQ21" i="22" a="1"/>
  <c r="AR21" i="22"/>
  <c r="AR21" i="22" a="1"/>
  <c r="AT21" i="22"/>
  <c r="AU21" i="22"/>
  <c r="AV21" i="22"/>
  <c r="AW21" i="22"/>
  <c r="AX21" i="22"/>
  <c r="AY21" i="22"/>
  <c r="AZ21" i="22"/>
  <c r="BA21" i="22"/>
  <c r="BB21" i="22"/>
  <c r="BD21" i="22"/>
  <c r="BF21" i="22"/>
  <c r="BG21" i="22"/>
  <c r="BH21" i="22"/>
  <c r="BL21" i="22"/>
  <c r="BQ21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T22" i="22"/>
  <c r="U22" i="22"/>
  <c r="AC22" i="22"/>
  <c r="AQ22" i="22"/>
  <c r="AQ22" i="22" a="1"/>
  <c r="AR22" i="22"/>
  <c r="AR22" i="22" a="1"/>
  <c r="AT22" i="22"/>
  <c r="AU22" i="22"/>
  <c r="AV22" i="22"/>
  <c r="AW22" i="22"/>
  <c r="AX22" i="22"/>
  <c r="AY22" i="22"/>
  <c r="AZ22" i="22"/>
  <c r="BA22" i="22"/>
  <c r="BB22" i="22"/>
  <c r="BD22" i="22"/>
  <c r="BF22" i="22"/>
  <c r="BG22" i="22"/>
  <c r="BH22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T23" i="22"/>
  <c r="U23" i="22"/>
  <c r="AC23" i="22"/>
  <c r="AQ23" i="22"/>
  <c r="AQ23" i="22" a="1"/>
  <c r="AR23" i="22"/>
  <c r="AR23" i="22" a="1"/>
  <c r="AT23" i="22"/>
  <c r="AU23" i="22"/>
  <c r="AV23" i="22"/>
  <c r="AW23" i="22"/>
  <c r="AX23" i="22"/>
  <c r="AY23" i="22"/>
  <c r="AZ23" i="22"/>
  <c r="BA23" i="22"/>
  <c r="BB23" i="22"/>
  <c r="BD23" i="22"/>
  <c r="BF23" i="22"/>
  <c r="BG23" i="22"/>
  <c r="BH23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T24" i="22"/>
  <c r="U24" i="22"/>
  <c r="AC24" i="22"/>
  <c r="AQ24" i="22"/>
  <c r="AQ24" i="22" a="1"/>
  <c r="AR24" i="22"/>
  <c r="AR24" i="22" a="1"/>
  <c r="AT24" i="22"/>
  <c r="AU24" i="22"/>
  <c r="AV24" i="22"/>
  <c r="AW24" i="22"/>
  <c r="AX24" i="22"/>
  <c r="AY24" i="22"/>
  <c r="AZ24" i="22"/>
  <c r="BA24" i="22"/>
  <c r="BB24" i="22"/>
  <c r="BD24" i="22"/>
  <c r="BF24" i="22"/>
  <c r="BG24" i="22"/>
  <c r="BH24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T25" i="22"/>
  <c r="U25" i="22"/>
  <c r="AC25" i="22"/>
  <c r="AQ25" i="22"/>
  <c r="AQ25" i="22" a="1"/>
  <c r="AR25" i="22"/>
  <c r="AR25" i="22" a="1"/>
  <c r="AT25" i="22"/>
  <c r="AU25" i="22"/>
  <c r="AV25" i="22"/>
  <c r="AW25" i="22"/>
  <c r="AX25" i="22"/>
  <c r="AY25" i="22"/>
  <c r="AZ25" i="22"/>
  <c r="BA25" i="22"/>
  <c r="BB25" i="22"/>
  <c r="BD25" i="22"/>
  <c r="BF25" i="22"/>
  <c r="BG25" i="22"/>
  <c r="BH25" i="22"/>
  <c r="BL25" i="22"/>
  <c r="BQ25" i="22"/>
  <c r="C26" i="22"/>
  <c r="D26" i="22"/>
  <c r="E26" i="22"/>
  <c r="F26" i="22"/>
  <c r="G26" i="22"/>
  <c r="H26" i="22"/>
  <c r="I26" i="22"/>
  <c r="J26" i="22"/>
  <c r="K26" i="22"/>
  <c r="L26" i="22"/>
  <c r="M26" i="22"/>
  <c r="N26" i="22"/>
  <c r="O26" i="22"/>
  <c r="P26" i="22"/>
  <c r="Q26" i="22"/>
  <c r="T26" i="22"/>
  <c r="U26" i="22"/>
  <c r="AC26" i="22"/>
  <c r="AQ26" i="22"/>
  <c r="AQ26" i="22" a="1"/>
  <c r="AR26" i="22"/>
  <c r="AR26" i="22" a="1"/>
  <c r="AT26" i="22"/>
  <c r="AU26" i="22"/>
  <c r="AV26" i="22"/>
  <c r="AW26" i="22"/>
  <c r="AX26" i="22"/>
  <c r="AY26" i="22"/>
  <c r="AZ26" i="22"/>
  <c r="BA26" i="22"/>
  <c r="BB26" i="22"/>
  <c r="BD26" i="22"/>
  <c r="BF26" i="22"/>
  <c r="BG26" i="22"/>
  <c r="BH26" i="22"/>
  <c r="C27" i="22"/>
  <c r="D27" i="22"/>
  <c r="E27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T27" i="22"/>
  <c r="U27" i="22"/>
  <c r="AC27" i="22"/>
  <c r="AQ27" i="22"/>
  <c r="AQ27" i="22" a="1"/>
  <c r="AR27" i="22"/>
  <c r="AR27" i="22" a="1"/>
  <c r="AT27" i="22"/>
  <c r="AU27" i="22"/>
  <c r="AV27" i="22"/>
  <c r="AW27" i="22"/>
  <c r="AX27" i="22"/>
  <c r="AY27" i="22"/>
  <c r="AZ27" i="22"/>
  <c r="BA27" i="22"/>
  <c r="BB27" i="22"/>
  <c r="BD27" i="22"/>
  <c r="BF27" i="22"/>
  <c r="BG27" i="22"/>
  <c r="BH27" i="22"/>
  <c r="BL27" i="22"/>
  <c r="BQ27" i="22"/>
  <c r="C28" i="22"/>
  <c r="D28" i="22"/>
  <c r="E28" i="22"/>
  <c r="F28" i="22"/>
  <c r="G28" i="22"/>
  <c r="H28" i="22"/>
  <c r="I28" i="22"/>
  <c r="J28" i="22"/>
  <c r="K28" i="22"/>
  <c r="L28" i="22"/>
  <c r="M28" i="22"/>
  <c r="N28" i="22"/>
  <c r="O28" i="22"/>
  <c r="P28" i="22"/>
  <c r="Q28" i="22"/>
  <c r="U28" i="22"/>
  <c r="AC28" i="22"/>
  <c r="AQ28" i="22"/>
  <c r="AQ28" i="22" a="1"/>
  <c r="AR28" i="22"/>
  <c r="AR28" i="22" a="1"/>
  <c r="AT28" i="22"/>
  <c r="AU28" i="22"/>
  <c r="AV28" i="22"/>
  <c r="AW28" i="22"/>
  <c r="AX28" i="22"/>
  <c r="AY28" i="22"/>
  <c r="AZ28" i="22"/>
  <c r="BA28" i="22"/>
  <c r="BB28" i="22"/>
  <c r="BD28" i="22"/>
  <c r="BF28" i="22"/>
  <c r="BG28" i="22"/>
  <c r="BH28" i="22"/>
  <c r="C29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U29" i="22"/>
  <c r="AC29" i="22"/>
  <c r="AQ29" i="22"/>
  <c r="AQ29" i="22" a="1"/>
  <c r="AR29" i="22"/>
  <c r="AR29" i="22" a="1"/>
  <c r="AT29" i="22"/>
  <c r="AU29" i="22"/>
  <c r="AV29" i="22"/>
  <c r="AW29" i="22"/>
  <c r="AX29" i="22"/>
  <c r="AY29" i="22"/>
  <c r="AZ29" i="22"/>
  <c r="BA29" i="22"/>
  <c r="BB29" i="22"/>
  <c r="BD29" i="22"/>
  <c r="BF29" i="22"/>
  <c r="BG29" i="22"/>
  <c r="BH29" i="22"/>
  <c r="BL29" i="22"/>
  <c r="BQ29" i="22"/>
  <c r="C30" i="22"/>
  <c r="D30" i="22"/>
  <c r="E30" i="22"/>
  <c r="F30" i="22"/>
  <c r="G30" i="22"/>
  <c r="H30" i="22"/>
  <c r="I30" i="22"/>
  <c r="J30" i="22"/>
  <c r="K30" i="22"/>
  <c r="L30" i="22"/>
  <c r="M30" i="22"/>
  <c r="N30" i="22"/>
  <c r="O30" i="22"/>
  <c r="P30" i="22"/>
  <c r="Q30" i="22"/>
  <c r="T30" i="22"/>
  <c r="U30" i="22"/>
  <c r="AC30" i="22"/>
  <c r="AQ30" i="22"/>
  <c r="AQ30" i="22" a="1"/>
  <c r="AR30" i="22"/>
  <c r="AR30" i="22" a="1"/>
  <c r="AT30" i="22"/>
  <c r="AU30" i="22"/>
  <c r="AV30" i="22"/>
  <c r="AW30" i="22"/>
  <c r="AX30" i="22"/>
  <c r="AY30" i="22"/>
  <c r="AZ30" i="22"/>
  <c r="BA30" i="22"/>
  <c r="BB30" i="22"/>
  <c r="BD30" i="22"/>
  <c r="BF30" i="22"/>
  <c r="BG30" i="22"/>
  <c r="BH30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T31" i="22"/>
  <c r="U31" i="22"/>
  <c r="W31" i="22"/>
  <c r="Y31" i="22"/>
  <c r="AA31" i="22"/>
  <c r="AE31" i="22"/>
  <c r="AH31" i="22"/>
  <c r="AK31" i="22"/>
  <c r="AN31" i="22"/>
  <c r="AT31" i="22"/>
  <c r="AU31" i="22"/>
  <c r="AV31" i="22"/>
  <c r="AW31" i="22"/>
  <c r="AX31" i="22"/>
  <c r="AY31" i="22"/>
  <c r="AZ31" i="22"/>
  <c r="BA31" i="22"/>
  <c r="BB31" i="22"/>
  <c r="BC31" i="22"/>
  <c r="BD31" i="22"/>
  <c r="BF31" i="22"/>
  <c r="BG31" i="22"/>
  <c r="BH31" i="22"/>
  <c r="E32" i="22"/>
  <c r="BL32" i="22"/>
  <c r="BQ32" i="22"/>
  <c r="BL33" i="22"/>
  <c r="BQ33" i="22"/>
  <c r="BL35" i="22"/>
  <c r="BQ35" i="22"/>
  <c r="AT38" i="22"/>
  <c r="AU38" i="22"/>
  <c r="AV38" i="22"/>
  <c r="AW38" i="22"/>
  <c r="AX38" i="22"/>
  <c r="AY38" i="22"/>
  <c r="AZ38" i="22"/>
  <c r="BA38" i="22"/>
  <c r="AE39" i="22"/>
  <c r="AF39" i="22"/>
  <c r="AG39" i="22"/>
  <c r="AH39" i="22"/>
  <c r="AJ39" i="22"/>
  <c r="AK39" i="22"/>
  <c r="AL39" i="22"/>
  <c r="AM39" i="22"/>
  <c r="AT39" i="22"/>
  <c r="AU39" i="22"/>
  <c r="AV39" i="22"/>
  <c r="AW39" i="22"/>
  <c r="AX39" i="22"/>
  <c r="AY39" i="22"/>
  <c r="AZ39" i="22"/>
  <c r="BA39" i="22"/>
  <c r="AT40" i="22"/>
  <c r="AU40" i="22"/>
  <c r="AV40" i="22"/>
  <c r="AW40" i="22"/>
  <c r="AX40" i="22"/>
  <c r="AY40" i="22"/>
  <c r="AZ40" i="22"/>
  <c r="BA40" i="22"/>
  <c r="AT41" i="22"/>
  <c r="AU41" i="22"/>
  <c r="AV41" i="22"/>
  <c r="AW41" i="22"/>
  <c r="AX41" i="22"/>
  <c r="AY41" i="22"/>
  <c r="AZ41" i="22"/>
  <c r="BA41" i="22"/>
  <c r="AT42" i="22"/>
  <c r="AU42" i="22"/>
  <c r="AV42" i="22"/>
  <c r="AW42" i="22"/>
  <c r="AX42" i="22"/>
  <c r="AY42" i="22"/>
  <c r="AZ42" i="22"/>
  <c r="BA42" i="22"/>
  <c r="BK42" i="22"/>
  <c r="AT43" i="22"/>
  <c r="AU43" i="22"/>
  <c r="AV43" i="22"/>
  <c r="AW43" i="22"/>
  <c r="AX43" i="22"/>
  <c r="AY43" i="22"/>
  <c r="AZ43" i="22"/>
  <c r="BA43" i="22"/>
  <c r="BL43" i="22"/>
  <c r="AT44" i="22"/>
  <c r="AU44" i="22"/>
  <c r="AV44" i="22"/>
  <c r="AW44" i="22"/>
  <c r="AX44" i="22"/>
  <c r="AY44" i="22"/>
  <c r="AZ44" i="22"/>
  <c r="BA44" i="22"/>
  <c r="AT45" i="22"/>
  <c r="AU45" i="22"/>
  <c r="AV45" i="22"/>
  <c r="AW45" i="22"/>
  <c r="AX45" i="22"/>
  <c r="AY45" i="22"/>
  <c r="AZ45" i="22"/>
  <c r="BA45" i="22"/>
  <c r="AE46" i="22"/>
  <c r="AF46" i="22"/>
  <c r="AG46" i="22"/>
  <c r="AH46" i="22"/>
  <c r="AJ46" i="22"/>
  <c r="AK46" i="22"/>
  <c r="AL46" i="22"/>
  <c r="AM46" i="22"/>
  <c r="AT46" i="22"/>
  <c r="AU46" i="22"/>
  <c r="AV46" i="22"/>
  <c r="AW46" i="22"/>
  <c r="AX46" i="22"/>
  <c r="AY46" i="22"/>
  <c r="AZ46" i="22"/>
  <c r="BA46" i="22"/>
  <c r="BK46" i="22"/>
  <c r="BL46" i="22"/>
  <c r="AT47" i="22"/>
  <c r="AU47" i="22"/>
  <c r="AV47" i="22"/>
  <c r="AW47" i="22"/>
  <c r="AX47" i="22"/>
  <c r="AY47" i="22"/>
  <c r="AZ47" i="22"/>
  <c r="BA47" i="22"/>
  <c r="BL47" i="22"/>
  <c r="AT48" i="22"/>
  <c r="AU48" i="22"/>
  <c r="AV48" i="22"/>
  <c r="AW48" i="22"/>
  <c r="AX48" i="22"/>
  <c r="AY48" i="22"/>
  <c r="AZ48" i="22"/>
  <c r="BA48" i="22"/>
  <c r="AT49" i="22"/>
  <c r="AU49" i="22"/>
  <c r="AV49" i="22"/>
  <c r="AW49" i="22"/>
  <c r="AX49" i="22"/>
  <c r="AY49" i="22"/>
  <c r="AZ49" i="22"/>
  <c r="BA49" i="22"/>
  <c r="BL49" i="22"/>
  <c r="AT50" i="22"/>
  <c r="AU50" i="22"/>
  <c r="AV50" i="22"/>
  <c r="AW50" i="22"/>
  <c r="AX50" i="22"/>
  <c r="AY50" i="22"/>
  <c r="AZ50" i="22"/>
  <c r="BA50" i="22"/>
  <c r="AT51" i="22"/>
  <c r="AU51" i="22"/>
  <c r="AV51" i="22"/>
  <c r="AW51" i="22"/>
  <c r="AX51" i="22"/>
  <c r="AY51" i="22"/>
  <c r="AZ51" i="22"/>
  <c r="BA51" i="22"/>
  <c r="AT52" i="22"/>
  <c r="AU52" i="22"/>
  <c r="AV52" i="22"/>
  <c r="AW52" i="22"/>
  <c r="AX52" i="22"/>
  <c r="AY52" i="22"/>
  <c r="AZ52" i="22"/>
  <c r="BA52" i="22"/>
  <c r="AT53" i="22"/>
  <c r="AU53" i="22"/>
  <c r="AV53" i="22"/>
  <c r="AW53" i="22"/>
  <c r="AX53" i="22"/>
  <c r="AY53" i="22"/>
  <c r="AZ53" i="22"/>
  <c r="BA53" i="22"/>
  <c r="AT54" i="22"/>
  <c r="AU54" i="22"/>
  <c r="AV54" i="22"/>
  <c r="AW54" i="22"/>
  <c r="AX54" i="22"/>
  <c r="AY54" i="22"/>
  <c r="AZ54" i="22"/>
  <c r="BA54" i="22"/>
  <c r="AT55" i="22"/>
  <c r="AU55" i="22"/>
  <c r="AV55" i="22"/>
  <c r="AW55" i="22"/>
  <c r="AX55" i="22"/>
  <c r="AY55" i="22"/>
  <c r="AZ55" i="22"/>
  <c r="BA55" i="22"/>
  <c r="AT56" i="22"/>
  <c r="AU56" i="22"/>
  <c r="AV56" i="22"/>
  <c r="AW56" i="22"/>
  <c r="AX56" i="22"/>
  <c r="AY56" i="22"/>
  <c r="AZ56" i="22"/>
  <c r="BA56" i="22"/>
  <c r="AT57" i="22"/>
  <c r="AU57" i="22"/>
  <c r="AV57" i="22"/>
  <c r="AW57" i="22"/>
  <c r="AX57" i="22"/>
  <c r="AY57" i="22"/>
  <c r="AZ57" i="22"/>
  <c r="BA57" i="22"/>
  <c r="AT58" i="22"/>
  <c r="AU58" i="22"/>
  <c r="AV58" i="22"/>
  <c r="AW58" i="22"/>
  <c r="AX58" i="22"/>
  <c r="AY58" i="22"/>
  <c r="AZ58" i="22"/>
  <c r="BA58" i="22"/>
  <c r="AT59" i="22"/>
  <c r="AU59" i="22"/>
  <c r="AV59" i="22"/>
  <c r="AW59" i="22"/>
  <c r="AX59" i="22"/>
  <c r="AY59" i="22"/>
  <c r="AZ59" i="22"/>
  <c r="BA59" i="22"/>
  <c r="AT60" i="22"/>
  <c r="AU60" i="22"/>
  <c r="AV60" i="22"/>
  <c r="AW60" i="22"/>
  <c r="AX60" i="22"/>
  <c r="AY60" i="22"/>
  <c r="AZ60" i="22"/>
  <c r="BA60" i="22"/>
  <c r="AT61" i="22"/>
  <c r="AU61" i="22"/>
  <c r="AV61" i="22"/>
  <c r="AW61" i="22"/>
  <c r="AX61" i="22"/>
  <c r="AY61" i="22"/>
  <c r="AZ61" i="22"/>
  <c r="BA61" i="22"/>
  <c r="AT62" i="22"/>
  <c r="AZ63" i="22"/>
  <c r="BA63" i="22"/>
  <c r="A1" i="4"/>
  <c r="AQ1" i="4"/>
  <c r="BC1" i="4"/>
  <c r="BL3" i="4"/>
  <c r="BQ3" i="4"/>
  <c r="A4" i="4"/>
  <c r="BQ4" i="4"/>
  <c r="BL5" i="4"/>
  <c r="BQ5" i="4"/>
  <c r="F6" i="4"/>
  <c r="BQ6" i="4"/>
  <c r="AC7" i="4"/>
  <c r="AQ7" i="4"/>
  <c r="AQ7" i="4" a="1"/>
  <c r="AR7" i="4"/>
  <c r="AR7" i="4" a="1"/>
  <c r="AT7" i="4"/>
  <c r="AU7" i="4"/>
  <c r="AV7" i="4"/>
  <c r="AW7" i="4"/>
  <c r="AX7" i="4"/>
  <c r="AY7" i="4"/>
  <c r="AZ7" i="4"/>
  <c r="BA7" i="4"/>
  <c r="BB7" i="4"/>
  <c r="BD7" i="4"/>
  <c r="BF7" i="4"/>
  <c r="BG7" i="4"/>
  <c r="BH7" i="4"/>
  <c r="BL7" i="4"/>
  <c r="BQ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T8" i="4"/>
  <c r="U8" i="4"/>
  <c r="AC8" i="4"/>
  <c r="AQ8" i="4"/>
  <c r="AQ8" i="4" a="1"/>
  <c r="AR8" i="4"/>
  <c r="AR8" i="4" a="1"/>
  <c r="AT8" i="4"/>
  <c r="AU8" i="4"/>
  <c r="AV8" i="4"/>
  <c r="AW8" i="4"/>
  <c r="AX8" i="4"/>
  <c r="AY8" i="4"/>
  <c r="AZ8" i="4"/>
  <c r="BA8" i="4"/>
  <c r="BB8" i="4"/>
  <c r="BD8" i="4"/>
  <c r="BF8" i="4"/>
  <c r="BG8" i="4"/>
  <c r="BH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T9" i="4"/>
  <c r="U9" i="4"/>
  <c r="AC9" i="4"/>
  <c r="AQ9" i="4"/>
  <c r="AQ9" i="4" a="1"/>
  <c r="AR9" i="4"/>
  <c r="AR9" i="4" a="1"/>
  <c r="AT9" i="4"/>
  <c r="AU9" i="4"/>
  <c r="AV9" i="4"/>
  <c r="AW9" i="4"/>
  <c r="AX9" i="4"/>
  <c r="AY9" i="4"/>
  <c r="AZ9" i="4"/>
  <c r="BA9" i="4"/>
  <c r="BB9" i="4"/>
  <c r="BD9" i="4"/>
  <c r="BF9" i="4"/>
  <c r="BG9" i="4"/>
  <c r="BH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T10" i="4"/>
  <c r="U10" i="4"/>
  <c r="AC10" i="4"/>
  <c r="AQ10" i="4"/>
  <c r="AQ10" i="4" a="1"/>
  <c r="AR10" i="4"/>
  <c r="AR10" i="4" a="1"/>
  <c r="AT10" i="4"/>
  <c r="AU10" i="4"/>
  <c r="AV10" i="4"/>
  <c r="AW10" i="4"/>
  <c r="AX10" i="4"/>
  <c r="AY10" i="4"/>
  <c r="AZ10" i="4"/>
  <c r="BA10" i="4"/>
  <c r="BB10" i="4"/>
  <c r="BD10" i="4"/>
  <c r="BF10" i="4"/>
  <c r="BG10" i="4"/>
  <c r="BH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T11" i="4"/>
  <c r="U11" i="4"/>
  <c r="AC11" i="4"/>
  <c r="AQ11" i="4"/>
  <c r="AQ11" i="4" a="1"/>
  <c r="AR11" i="4"/>
  <c r="AR11" i="4" a="1"/>
  <c r="AT11" i="4"/>
  <c r="AU11" i="4"/>
  <c r="AV11" i="4"/>
  <c r="AW11" i="4"/>
  <c r="AX11" i="4"/>
  <c r="AY11" i="4"/>
  <c r="AZ11" i="4"/>
  <c r="BA11" i="4"/>
  <c r="BB11" i="4"/>
  <c r="BD11" i="4"/>
  <c r="BF11" i="4"/>
  <c r="BG11" i="4"/>
  <c r="BH11" i="4"/>
  <c r="BL11" i="4"/>
  <c r="BQ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T12" i="4"/>
  <c r="U12" i="4"/>
  <c r="AC12" i="4"/>
  <c r="AQ12" i="4"/>
  <c r="AQ12" i="4" a="1"/>
  <c r="AR12" i="4"/>
  <c r="AR12" i="4" a="1"/>
  <c r="AT12" i="4"/>
  <c r="AU12" i="4"/>
  <c r="AV12" i="4"/>
  <c r="AW12" i="4"/>
  <c r="AX12" i="4"/>
  <c r="AY12" i="4"/>
  <c r="AZ12" i="4"/>
  <c r="BA12" i="4"/>
  <c r="BB12" i="4"/>
  <c r="BD12" i="4"/>
  <c r="BF12" i="4"/>
  <c r="BG12" i="4"/>
  <c r="BH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T13" i="4"/>
  <c r="U13" i="4"/>
  <c r="AC13" i="4"/>
  <c r="AQ13" i="4"/>
  <c r="AQ13" i="4" a="1"/>
  <c r="AR13" i="4"/>
  <c r="AR13" i="4" a="1"/>
  <c r="AT13" i="4"/>
  <c r="AU13" i="4"/>
  <c r="AV13" i="4"/>
  <c r="AW13" i="4"/>
  <c r="AX13" i="4"/>
  <c r="AY13" i="4"/>
  <c r="AZ13" i="4"/>
  <c r="BA13" i="4"/>
  <c r="BB13" i="4"/>
  <c r="BD13" i="4"/>
  <c r="BF13" i="4"/>
  <c r="BG13" i="4"/>
  <c r="BH13" i="4"/>
  <c r="BL13" i="4"/>
  <c r="BQ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T14" i="4"/>
  <c r="U14" i="4"/>
  <c r="AC14" i="4"/>
  <c r="AQ14" i="4"/>
  <c r="AQ14" i="4" a="1"/>
  <c r="AR14" i="4"/>
  <c r="AR14" i="4" a="1"/>
  <c r="AT14" i="4"/>
  <c r="AU14" i="4"/>
  <c r="AV14" i="4"/>
  <c r="AW14" i="4"/>
  <c r="AX14" i="4"/>
  <c r="AY14" i="4"/>
  <c r="AZ14" i="4"/>
  <c r="BA14" i="4"/>
  <c r="BB14" i="4"/>
  <c r="BD14" i="4"/>
  <c r="BF14" i="4"/>
  <c r="BG14" i="4"/>
  <c r="BH14" i="4"/>
  <c r="BL14" i="4"/>
  <c r="BQ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T15" i="4"/>
  <c r="U15" i="4"/>
  <c r="AC15" i="4"/>
  <c r="AQ15" i="4"/>
  <c r="AQ15" i="4" a="1"/>
  <c r="AR15" i="4"/>
  <c r="AR15" i="4" a="1"/>
  <c r="AT15" i="4"/>
  <c r="AU15" i="4"/>
  <c r="AV15" i="4"/>
  <c r="AW15" i="4"/>
  <c r="AX15" i="4"/>
  <c r="AY15" i="4"/>
  <c r="AZ15" i="4"/>
  <c r="BA15" i="4"/>
  <c r="BB15" i="4"/>
  <c r="BD15" i="4"/>
  <c r="BF15" i="4"/>
  <c r="BG15" i="4"/>
  <c r="BH15" i="4"/>
  <c r="BL15" i="4"/>
  <c r="BQ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T16" i="4"/>
  <c r="U16" i="4"/>
  <c r="AC16" i="4"/>
  <c r="AQ16" i="4"/>
  <c r="AQ16" i="4" a="1"/>
  <c r="AR16" i="4"/>
  <c r="AR16" i="4" a="1"/>
  <c r="AT16" i="4"/>
  <c r="AU16" i="4"/>
  <c r="AV16" i="4"/>
  <c r="AW16" i="4"/>
  <c r="AX16" i="4"/>
  <c r="AY16" i="4"/>
  <c r="AZ16" i="4"/>
  <c r="BA16" i="4"/>
  <c r="BB16" i="4"/>
  <c r="BD16" i="4"/>
  <c r="BF16" i="4"/>
  <c r="BG16" i="4"/>
  <c r="BH16" i="4"/>
  <c r="BL16" i="4"/>
  <c r="BQ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T17" i="4"/>
  <c r="U17" i="4"/>
  <c r="AC17" i="4"/>
  <c r="AQ17" i="4"/>
  <c r="AQ17" i="4" a="1"/>
  <c r="AR17" i="4"/>
  <c r="AR17" i="4" a="1"/>
  <c r="AT17" i="4"/>
  <c r="AU17" i="4"/>
  <c r="AV17" i="4"/>
  <c r="AW17" i="4"/>
  <c r="AX17" i="4"/>
  <c r="AY17" i="4"/>
  <c r="AZ17" i="4"/>
  <c r="BA17" i="4"/>
  <c r="BB17" i="4"/>
  <c r="BD17" i="4"/>
  <c r="BF17" i="4"/>
  <c r="BG17" i="4"/>
  <c r="BH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T18" i="4"/>
  <c r="U18" i="4"/>
  <c r="AC18" i="4"/>
  <c r="AQ18" i="4"/>
  <c r="AQ18" i="4" a="1"/>
  <c r="AR18" i="4"/>
  <c r="AR18" i="4" a="1"/>
  <c r="AT18" i="4"/>
  <c r="AU18" i="4"/>
  <c r="AV18" i="4"/>
  <c r="AW18" i="4"/>
  <c r="AX18" i="4"/>
  <c r="AY18" i="4"/>
  <c r="AZ18" i="4"/>
  <c r="BA18" i="4"/>
  <c r="BB18" i="4"/>
  <c r="BD18" i="4"/>
  <c r="BF18" i="4"/>
  <c r="BG18" i="4"/>
  <c r="BH18" i="4"/>
  <c r="BL18" i="4"/>
  <c r="BQ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T19" i="4"/>
  <c r="U19" i="4"/>
  <c r="AC19" i="4"/>
  <c r="AQ19" i="4"/>
  <c r="AQ19" i="4" a="1"/>
  <c r="AR19" i="4"/>
  <c r="AR19" i="4" a="1"/>
  <c r="AT19" i="4"/>
  <c r="AU19" i="4"/>
  <c r="AV19" i="4"/>
  <c r="AW19" i="4"/>
  <c r="AX19" i="4"/>
  <c r="AY19" i="4"/>
  <c r="AZ19" i="4"/>
  <c r="BA19" i="4"/>
  <c r="BB19" i="4"/>
  <c r="BD19" i="4"/>
  <c r="BF19" i="4"/>
  <c r="BG19" i="4"/>
  <c r="BH19" i="4"/>
  <c r="BL19" i="4"/>
  <c r="BQ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T20" i="4"/>
  <c r="U20" i="4"/>
  <c r="AC20" i="4"/>
  <c r="AQ20" i="4"/>
  <c r="AQ20" i="4" a="1"/>
  <c r="AR20" i="4"/>
  <c r="AR20" i="4" a="1"/>
  <c r="AT20" i="4"/>
  <c r="AU20" i="4"/>
  <c r="AV20" i="4"/>
  <c r="AW20" i="4"/>
  <c r="AX20" i="4"/>
  <c r="AY20" i="4"/>
  <c r="AZ20" i="4"/>
  <c r="BA20" i="4"/>
  <c r="BB20" i="4"/>
  <c r="BD20" i="4"/>
  <c r="BF20" i="4"/>
  <c r="BG20" i="4"/>
  <c r="BH20" i="4"/>
  <c r="BL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T21" i="4"/>
  <c r="U21" i="4"/>
  <c r="AC21" i="4"/>
  <c r="AQ21" i="4"/>
  <c r="AQ21" i="4" a="1"/>
  <c r="AR21" i="4"/>
  <c r="AR21" i="4" a="1"/>
  <c r="AT21" i="4"/>
  <c r="AU21" i="4"/>
  <c r="AV21" i="4"/>
  <c r="AW21" i="4"/>
  <c r="AX21" i="4"/>
  <c r="AY21" i="4"/>
  <c r="AZ21" i="4"/>
  <c r="BA21" i="4"/>
  <c r="BB21" i="4"/>
  <c r="BD21" i="4"/>
  <c r="BF21" i="4"/>
  <c r="BG21" i="4"/>
  <c r="BH21" i="4"/>
  <c r="BL21" i="4"/>
  <c r="BQ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T22" i="4"/>
  <c r="U22" i="4"/>
  <c r="AC22" i="4"/>
  <c r="AQ22" i="4"/>
  <c r="AQ22" i="4" a="1"/>
  <c r="AR22" i="4"/>
  <c r="AR22" i="4" a="1"/>
  <c r="AT22" i="4"/>
  <c r="AU22" i="4"/>
  <c r="AV22" i="4"/>
  <c r="AW22" i="4"/>
  <c r="AX22" i="4"/>
  <c r="AY22" i="4"/>
  <c r="AZ22" i="4"/>
  <c r="BA22" i="4"/>
  <c r="BB22" i="4"/>
  <c r="BD22" i="4"/>
  <c r="BF22" i="4"/>
  <c r="BG22" i="4"/>
  <c r="BH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T23" i="4"/>
  <c r="U23" i="4"/>
  <c r="AC23" i="4"/>
  <c r="AQ23" i="4"/>
  <c r="AQ23" i="4" a="1"/>
  <c r="AR23" i="4"/>
  <c r="AR23" i="4" a="1"/>
  <c r="AT23" i="4"/>
  <c r="AU23" i="4"/>
  <c r="AV23" i="4"/>
  <c r="AW23" i="4"/>
  <c r="AX23" i="4"/>
  <c r="AY23" i="4"/>
  <c r="AZ23" i="4"/>
  <c r="BA23" i="4"/>
  <c r="BB23" i="4"/>
  <c r="BD23" i="4"/>
  <c r="BF23" i="4"/>
  <c r="BG23" i="4"/>
  <c r="BH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T24" i="4"/>
  <c r="U24" i="4"/>
  <c r="AC24" i="4"/>
  <c r="AQ24" i="4"/>
  <c r="AQ24" i="4" a="1"/>
  <c r="AR24" i="4"/>
  <c r="AR24" i="4" a="1"/>
  <c r="AT24" i="4"/>
  <c r="AU24" i="4"/>
  <c r="AV24" i="4"/>
  <c r="AW24" i="4"/>
  <c r="AX24" i="4"/>
  <c r="AY24" i="4"/>
  <c r="AZ24" i="4"/>
  <c r="BA24" i="4"/>
  <c r="BB24" i="4"/>
  <c r="BD24" i="4"/>
  <c r="BF24" i="4"/>
  <c r="BG24" i="4"/>
  <c r="BH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T25" i="4"/>
  <c r="U25" i="4"/>
  <c r="AC25" i="4"/>
  <c r="AQ25" i="4"/>
  <c r="AQ25" i="4" a="1"/>
  <c r="AR25" i="4"/>
  <c r="AR25" i="4" a="1"/>
  <c r="AT25" i="4"/>
  <c r="AU25" i="4"/>
  <c r="AV25" i="4"/>
  <c r="AW25" i="4"/>
  <c r="AX25" i="4"/>
  <c r="AY25" i="4"/>
  <c r="AZ25" i="4"/>
  <c r="BA25" i="4"/>
  <c r="BB25" i="4"/>
  <c r="BD25" i="4"/>
  <c r="BF25" i="4"/>
  <c r="BG25" i="4"/>
  <c r="BH25" i="4"/>
  <c r="BL25" i="4"/>
  <c r="BQ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T26" i="4"/>
  <c r="U26" i="4"/>
  <c r="AC26" i="4"/>
  <c r="AQ26" i="4"/>
  <c r="AQ26" i="4" a="1"/>
  <c r="AR26" i="4"/>
  <c r="AR26" i="4" a="1"/>
  <c r="AT26" i="4"/>
  <c r="AU26" i="4"/>
  <c r="AV26" i="4"/>
  <c r="AW26" i="4"/>
  <c r="AX26" i="4"/>
  <c r="AY26" i="4"/>
  <c r="AZ26" i="4"/>
  <c r="BA26" i="4"/>
  <c r="BB26" i="4"/>
  <c r="BD26" i="4"/>
  <c r="BF26" i="4"/>
  <c r="BG26" i="4"/>
  <c r="BH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T27" i="4"/>
  <c r="U27" i="4"/>
  <c r="AC27" i="4"/>
  <c r="AQ27" i="4"/>
  <c r="AQ27" i="4" a="1"/>
  <c r="AR27" i="4"/>
  <c r="AR27" i="4" a="1"/>
  <c r="AT27" i="4"/>
  <c r="AU27" i="4"/>
  <c r="AV27" i="4"/>
  <c r="AW27" i="4"/>
  <c r="AX27" i="4"/>
  <c r="AY27" i="4"/>
  <c r="AZ27" i="4"/>
  <c r="BA27" i="4"/>
  <c r="BB27" i="4"/>
  <c r="BD27" i="4"/>
  <c r="BF27" i="4"/>
  <c r="BG27" i="4"/>
  <c r="BH27" i="4"/>
  <c r="BL27" i="4"/>
  <c r="BQ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U28" i="4"/>
  <c r="AC28" i="4"/>
  <c r="AQ28" i="4"/>
  <c r="AQ28" i="4" a="1"/>
  <c r="AR28" i="4"/>
  <c r="AR28" i="4" a="1"/>
  <c r="AT28" i="4"/>
  <c r="AU28" i="4"/>
  <c r="AV28" i="4"/>
  <c r="AW28" i="4"/>
  <c r="AX28" i="4"/>
  <c r="AY28" i="4"/>
  <c r="AZ28" i="4"/>
  <c r="BA28" i="4"/>
  <c r="BB28" i="4"/>
  <c r="BD28" i="4"/>
  <c r="BF28" i="4"/>
  <c r="BG28" i="4"/>
  <c r="BH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U29" i="4"/>
  <c r="AC29" i="4"/>
  <c r="AQ29" i="4"/>
  <c r="AQ29" i="4" a="1"/>
  <c r="AR29" i="4"/>
  <c r="AR29" i="4" a="1"/>
  <c r="AT29" i="4"/>
  <c r="AU29" i="4"/>
  <c r="AV29" i="4"/>
  <c r="AW29" i="4"/>
  <c r="AX29" i="4"/>
  <c r="AY29" i="4"/>
  <c r="AZ29" i="4"/>
  <c r="BA29" i="4"/>
  <c r="BB29" i="4"/>
  <c r="BD29" i="4"/>
  <c r="BF29" i="4"/>
  <c r="BG29" i="4"/>
  <c r="BH29" i="4"/>
  <c r="BL29" i="4"/>
  <c r="BQ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T30" i="4"/>
  <c r="U30" i="4"/>
  <c r="AC30" i="4"/>
  <c r="AQ30" i="4"/>
  <c r="AQ30" i="4" a="1"/>
  <c r="AR30" i="4"/>
  <c r="AR30" i="4" a="1"/>
  <c r="AT30" i="4"/>
  <c r="AU30" i="4"/>
  <c r="AV30" i="4"/>
  <c r="AW30" i="4"/>
  <c r="AX30" i="4"/>
  <c r="AY30" i="4"/>
  <c r="AZ30" i="4"/>
  <c r="BA30" i="4"/>
  <c r="BB30" i="4"/>
  <c r="BD30" i="4"/>
  <c r="BF30" i="4"/>
  <c r="BG30" i="4"/>
  <c r="BH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T31" i="4"/>
  <c r="U31" i="4"/>
  <c r="W31" i="4"/>
  <c r="Y31" i="4"/>
  <c r="AA31" i="4"/>
  <c r="AE31" i="4"/>
  <c r="AH31" i="4"/>
  <c r="AK31" i="4"/>
  <c r="AN31" i="4"/>
  <c r="AT31" i="4"/>
  <c r="AU31" i="4"/>
  <c r="AV31" i="4"/>
  <c r="AW31" i="4"/>
  <c r="AX31" i="4"/>
  <c r="AY31" i="4"/>
  <c r="AZ31" i="4"/>
  <c r="BA31" i="4"/>
  <c r="BB31" i="4"/>
  <c r="BC31" i="4"/>
  <c r="BD31" i="4"/>
  <c r="BF31" i="4"/>
  <c r="BG31" i="4"/>
  <c r="BH31" i="4"/>
  <c r="E32" i="4"/>
  <c r="BL32" i="4"/>
  <c r="BQ32" i="4"/>
  <c r="BL33" i="4"/>
  <c r="BQ33" i="4"/>
  <c r="BL35" i="4"/>
  <c r="BQ35" i="4"/>
  <c r="AT38" i="4"/>
  <c r="AU38" i="4"/>
  <c r="AV38" i="4"/>
  <c r="AW38" i="4"/>
  <c r="AX38" i="4"/>
  <c r="AY38" i="4"/>
  <c r="AZ38" i="4"/>
  <c r="BA38" i="4"/>
  <c r="AE39" i="4"/>
  <c r="AF39" i="4"/>
  <c r="AG39" i="4"/>
  <c r="AH39" i="4"/>
  <c r="AJ39" i="4"/>
  <c r="AK39" i="4"/>
  <c r="AL39" i="4"/>
  <c r="AM39" i="4"/>
  <c r="AT39" i="4"/>
  <c r="AU39" i="4"/>
  <c r="AV39" i="4"/>
  <c r="AW39" i="4"/>
  <c r="AX39" i="4"/>
  <c r="AY39" i="4"/>
  <c r="AZ39" i="4"/>
  <c r="BA39" i="4"/>
  <c r="AT40" i="4"/>
  <c r="AU40" i="4"/>
  <c r="AV40" i="4"/>
  <c r="AW40" i="4"/>
  <c r="AX40" i="4"/>
  <c r="AY40" i="4"/>
  <c r="AZ40" i="4"/>
  <c r="BA40" i="4"/>
  <c r="AT41" i="4"/>
  <c r="AU41" i="4"/>
  <c r="AV41" i="4"/>
  <c r="AW41" i="4"/>
  <c r="AX41" i="4"/>
  <c r="AY41" i="4"/>
  <c r="AZ41" i="4"/>
  <c r="BA41" i="4"/>
  <c r="AT42" i="4"/>
  <c r="AU42" i="4"/>
  <c r="AV42" i="4"/>
  <c r="AW42" i="4"/>
  <c r="AX42" i="4"/>
  <c r="AY42" i="4"/>
  <c r="AZ42" i="4"/>
  <c r="BA42" i="4"/>
  <c r="BK42" i="4"/>
  <c r="AT43" i="4"/>
  <c r="AU43" i="4"/>
  <c r="AV43" i="4"/>
  <c r="AW43" i="4"/>
  <c r="AX43" i="4"/>
  <c r="AY43" i="4"/>
  <c r="AZ43" i="4"/>
  <c r="BA43" i="4"/>
  <c r="BL43" i="4"/>
  <c r="AT44" i="4"/>
  <c r="AU44" i="4"/>
  <c r="AV44" i="4"/>
  <c r="AW44" i="4"/>
  <c r="AX44" i="4"/>
  <c r="AY44" i="4"/>
  <c r="AZ44" i="4"/>
  <c r="BA44" i="4"/>
  <c r="AT45" i="4"/>
  <c r="AU45" i="4"/>
  <c r="AV45" i="4"/>
  <c r="AW45" i="4"/>
  <c r="AX45" i="4"/>
  <c r="AY45" i="4"/>
  <c r="AZ45" i="4"/>
  <c r="BA45" i="4"/>
  <c r="AE46" i="4"/>
  <c r="AF46" i="4"/>
  <c r="AG46" i="4"/>
  <c r="AH46" i="4"/>
  <c r="AJ46" i="4"/>
  <c r="AK46" i="4"/>
  <c r="AL46" i="4"/>
  <c r="AM46" i="4"/>
  <c r="AT46" i="4"/>
  <c r="AU46" i="4"/>
  <c r="AV46" i="4"/>
  <c r="AW46" i="4"/>
  <c r="AX46" i="4"/>
  <c r="AY46" i="4"/>
  <c r="AZ46" i="4"/>
  <c r="BA46" i="4"/>
  <c r="BK46" i="4"/>
  <c r="BL46" i="4"/>
  <c r="AT47" i="4"/>
  <c r="AU47" i="4"/>
  <c r="AV47" i="4"/>
  <c r="AW47" i="4"/>
  <c r="AX47" i="4"/>
  <c r="AY47" i="4"/>
  <c r="AZ47" i="4"/>
  <c r="BA47" i="4"/>
  <c r="BL47" i="4"/>
  <c r="AT48" i="4"/>
  <c r="AU48" i="4"/>
  <c r="AV48" i="4"/>
  <c r="AW48" i="4"/>
  <c r="AX48" i="4"/>
  <c r="AY48" i="4"/>
  <c r="AZ48" i="4"/>
  <c r="BA48" i="4"/>
  <c r="AT49" i="4"/>
  <c r="AU49" i="4"/>
  <c r="AV49" i="4"/>
  <c r="AW49" i="4"/>
  <c r="AX49" i="4"/>
  <c r="AY49" i="4"/>
  <c r="AZ49" i="4"/>
  <c r="BA49" i="4"/>
  <c r="BL49" i="4"/>
  <c r="AT50" i="4"/>
  <c r="AU50" i="4"/>
  <c r="AV50" i="4"/>
  <c r="AW50" i="4"/>
  <c r="AX50" i="4"/>
  <c r="AY50" i="4"/>
  <c r="AZ50" i="4"/>
  <c r="BA50" i="4"/>
  <c r="AT51" i="4"/>
  <c r="AU51" i="4"/>
  <c r="AV51" i="4"/>
  <c r="AW51" i="4"/>
  <c r="AX51" i="4"/>
  <c r="AY51" i="4"/>
  <c r="AZ51" i="4"/>
  <c r="BA51" i="4"/>
  <c r="AT52" i="4"/>
  <c r="AU52" i="4"/>
  <c r="AV52" i="4"/>
  <c r="AW52" i="4"/>
  <c r="AX52" i="4"/>
  <c r="AY52" i="4"/>
  <c r="AZ52" i="4"/>
  <c r="BA52" i="4"/>
  <c r="AT53" i="4"/>
  <c r="AU53" i="4"/>
  <c r="AV53" i="4"/>
  <c r="AW53" i="4"/>
  <c r="AX53" i="4"/>
  <c r="AY53" i="4"/>
  <c r="AZ53" i="4"/>
  <c r="BA53" i="4"/>
  <c r="AT54" i="4"/>
  <c r="AU54" i="4"/>
  <c r="AV54" i="4"/>
  <c r="AW54" i="4"/>
  <c r="AX54" i="4"/>
  <c r="AY54" i="4"/>
  <c r="AZ54" i="4"/>
  <c r="BA54" i="4"/>
  <c r="AT55" i="4"/>
  <c r="AU55" i="4"/>
  <c r="AV55" i="4"/>
  <c r="AW55" i="4"/>
  <c r="AX55" i="4"/>
  <c r="AY55" i="4"/>
  <c r="AZ55" i="4"/>
  <c r="BA55" i="4"/>
  <c r="AT56" i="4"/>
  <c r="AU56" i="4"/>
  <c r="AV56" i="4"/>
  <c r="AW56" i="4"/>
  <c r="AX56" i="4"/>
  <c r="AY56" i="4"/>
  <c r="AZ56" i="4"/>
  <c r="BA56" i="4"/>
  <c r="AT57" i="4"/>
  <c r="AU57" i="4"/>
  <c r="AV57" i="4"/>
  <c r="AW57" i="4"/>
  <c r="AX57" i="4"/>
  <c r="AY57" i="4"/>
  <c r="AZ57" i="4"/>
  <c r="BA57" i="4"/>
  <c r="AT58" i="4"/>
  <c r="AU58" i="4"/>
  <c r="AV58" i="4"/>
  <c r="AW58" i="4"/>
  <c r="AX58" i="4"/>
  <c r="AY58" i="4"/>
  <c r="AZ58" i="4"/>
  <c r="BA58" i="4"/>
  <c r="AT59" i="4"/>
  <c r="AU59" i="4"/>
  <c r="AV59" i="4"/>
  <c r="AW59" i="4"/>
  <c r="AX59" i="4"/>
  <c r="AY59" i="4"/>
  <c r="AZ59" i="4"/>
  <c r="BA59" i="4"/>
  <c r="AT60" i="4"/>
  <c r="AU60" i="4"/>
  <c r="AV60" i="4"/>
  <c r="AW60" i="4"/>
  <c r="AX60" i="4"/>
  <c r="AY60" i="4"/>
  <c r="AZ60" i="4"/>
  <c r="BA60" i="4"/>
  <c r="AT61" i="4"/>
  <c r="AU61" i="4"/>
  <c r="AV61" i="4"/>
  <c r="AW61" i="4"/>
  <c r="AX61" i="4"/>
  <c r="AY61" i="4"/>
  <c r="AZ61" i="4"/>
  <c r="BA61" i="4"/>
  <c r="AT62" i="4"/>
  <c r="AZ63" i="4"/>
  <c r="BA63" i="4"/>
  <c r="A1" i="23"/>
  <c r="AQ1" i="23"/>
  <c r="BC1" i="23"/>
  <c r="BL3" i="23"/>
  <c r="BQ3" i="23"/>
  <c r="A4" i="23"/>
  <c r="BQ4" i="23"/>
  <c r="BL5" i="23"/>
  <c r="BQ5" i="23"/>
  <c r="F6" i="23"/>
  <c r="BQ6" i="23"/>
  <c r="AC7" i="23"/>
  <c r="AQ7" i="23"/>
  <c r="AQ7" i="23" a="1"/>
  <c r="AR7" i="23"/>
  <c r="AR7" i="23" a="1"/>
  <c r="AT7" i="23"/>
  <c r="AU7" i="23"/>
  <c r="AV7" i="23"/>
  <c r="AW7" i="23"/>
  <c r="AX7" i="23"/>
  <c r="AY7" i="23"/>
  <c r="AZ7" i="23"/>
  <c r="BA7" i="23"/>
  <c r="BB7" i="23"/>
  <c r="BD7" i="23"/>
  <c r="BF7" i="23"/>
  <c r="BG7" i="23"/>
  <c r="BH7" i="23"/>
  <c r="BL7" i="23"/>
  <c r="BQ7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T8" i="23"/>
  <c r="U8" i="23"/>
  <c r="AC8" i="23"/>
  <c r="AQ8" i="23"/>
  <c r="AQ8" i="23" a="1"/>
  <c r="AR8" i="23"/>
  <c r="AR8" i="23" a="1"/>
  <c r="AT8" i="23"/>
  <c r="AU8" i="23"/>
  <c r="AV8" i="23"/>
  <c r="AW8" i="23"/>
  <c r="AX8" i="23"/>
  <c r="AY8" i="23"/>
  <c r="AZ8" i="23"/>
  <c r="BA8" i="23"/>
  <c r="BB8" i="23"/>
  <c r="BD8" i="23"/>
  <c r="BF8" i="23"/>
  <c r="BG8" i="23"/>
  <c r="BH8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T9" i="23"/>
  <c r="U9" i="23"/>
  <c r="AC9" i="23"/>
  <c r="AQ9" i="23"/>
  <c r="AQ9" i="23" a="1"/>
  <c r="AR9" i="23"/>
  <c r="AR9" i="23" a="1"/>
  <c r="AT9" i="23"/>
  <c r="AU9" i="23"/>
  <c r="AV9" i="23"/>
  <c r="AW9" i="23"/>
  <c r="AX9" i="23"/>
  <c r="AY9" i="23"/>
  <c r="AZ9" i="23"/>
  <c r="BA9" i="23"/>
  <c r="BB9" i="23"/>
  <c r="BD9" i="23"/>
  <c r="BF9" i="23"/>
  <c r="BG9" i="23"/>
  <c r="BH9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T10" i="23"/>
  <c r="U10" i="23"/>
  <c r="AC10" i="23"/>
  <c r="AQ10" i="23"/>
  <c r="AQ10" i="23" a="1"/>
  <c r="AR10" i="23"/>
  <c r="AR10" i="23" a="1"/>
  <c r="AT10" i="23"/>
  <c r="AU10" i="23"/>
  <c r="AV10" i="23"/>
  <c r="AW10" i="23"/>
  <c r="AX10" i="23"/>
  <c r="AY10" i="23"/>
  <c r="AZ10" i="23"/>
  <c r="BA10" i="23"/>
  <c r="BB10" i="23"/>
  <c r="BD10" i="23"/>
  <c r="BF10" i="23"/>
  <c r="BG10" i="23"/>
  <c r="BH10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T11" i="23"/>
  <c r="U11" i="23"/>
  <c r="AC11" i="23"/>
  <c r="AQ11" i="23"/>
  <c r="AQ11" i="23" a="1"/>
  <c r="AR11" i="23"/>
  <c r="AR11" i="23" a="1"/>
  <c r="AT11" i="23"/>
  <c r="AU11" i="23"/>
  <c r="AV11" i="23"/>
  <c r="AW11" i="23"/>
  <c r="AX11" i="23"/>
  <c r="AY11" i="23"/>
  <c r="AZ11" i="23"/>
  <c r="BA11" i="23"/>
  <c r="BB11" i="23"/>
  <c r="BD11" i="23"/>
  <c r="BF11" i="23"/>
  <c r="BG11" i="23"/>
  <c r="BH11" i="23"/>
  <c r="BL11" i="23"/>
  <c r="BQ11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T12" i="23"/>
  <c r="U12" i="23"/>
  <c r="AC12" i="23"/>
  <c r="AQ12" i="23"/>
  <c r="AQ12" i="23" a="1"/>
  <c r="AR12" i="23"/>
  <c r="AR12" i="23" a="1"/>
  <c r="AT12" i="23"/>
  <c r="AU12" i="23"/>
  <c r="AV12" i="23"/>
  <c r="AW12" i="23"/>
  <c r="AX12" i="23"/>
  <c r="AY12" i="23"/>
  <c r="AZ12" i="23"/>
  <c r="BA12" i="23"/>
  <c r="BB12" i="23"/>
  <c r="BD12" i="23"/>
  <c r="BF12" i="23"/>
  <c r="BG12" i="23"/>
  <c r="BH12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T13" i="23"/>
  <c r="U13" i="23"/>
  <c r="AC13" i="23"/>
  <c r="AQ13" i="23"/>
  <c r="AQ13" i="23" a="1"/>
  <c r="AR13" i="23"/>
  <c r="AR13" i="23" a="1"/>
  <c r="AT13" i="23"/>
  <c r="AU13" i="23"/>
  <c r="AV13" i="23"/>
  <c r="AW13" i="23"/>
  <c r="AX13" i="23"/>
  <c r="AY13" i="23"/>
  <c r="AZ13" i="23"/>
  <c r="BA13" i="23"/>
  <c r="BB13" i="23"/>
  <c r="BD13" i="23"/>
  <c r="BF13" i="23"/>
  <c r="BG13" i="23"/>
  <c r="BH13" i="23"/>
  <c r="BL13" i="23"/>
  <c r="BQ13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T14" i="23"/>
  <c r="U14" i="23"/>
  <c r="AC14" i="23"/>
  <c r="AQ14" i="23"/>
  <c r="AQ14" i="23" a="1"/>
  <c r="AR14" i="23"/>
  <c r="AR14" i="23" a="1"/>
  <c r="AT14" i="23"/>
  <c r="AU14" i="23"/>
  <c r="AV14" i="23"/>
  <c r="AW14" i="23"/>
  <c r="AX14" i="23"/>
  <c r="AY14" i="23"/>
  <c r="AZ14" i="23"/>
  <c r="BA14" i="23"/>
  <c r="BB14" i="23"/>
  <c r="BD14" i="23"/>
  <c r="BF14" i="23"/>
  <c r="BG14" i="23"/>
  <c r="BH14" i="23"/>
  <c r="BL14" i="23"/>
  <c r="BQ14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T15" i="23"/>
  <c r="U15" i="23"/>
  <c r="AC15" i="23"/>
  <c r="AQ15" i="23"/>
  <c r="AQ15" i="23" a="1"/>
  <c r="AR15" i="23"/>
  <c r="AR15" i="23" a="1"/>
  <c r="AT15" i="23"/>
  <c r="AU15" i="23"/>
  <c r="AV15" i="23"/>
  <c r="AW15" i="23"/>
  <c r="AX15" i="23"/>
  <c r="AY15" i="23"/>
  <c r="AZ15" i="23"/>
  <c r="BA15" i="23"/>
  <c r="BB15" i="23"/>
  <c r="BD15" i="23"/>
  <c r="BF15" i="23"/>
  <c r="BG15" i="23"/>
  <c r="BH15" i="23"/>
  <c r="BL15" i="23"/>
  <c r="BQ15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T16" i="23"/>
  <c r="U16" i="23"/>
  <c r="AC16" i="23"/>
  <c r="AQ16" i="23"/>
  <c r="AQ16" i="23" a="1"/>
  <c r="AR16" i="23"/>
  <c r="AR16" i="23" a="1"/>
  <c r="AT16" i="23"/>
  <c r="AU16" i="23"/>
  <c r="AV16" i="23"/>
  <c r="AW16" i="23"/>
  <c r="AX16" i="23"/>
  <c r="AY16" i="23"/>
  <c r="AZ16" i="23"/>
  <c r="BA16" i="23"/>
  <c r="BB16" i="23"/>
  <c r="BD16" i="23"/>
  <c r="BF16" i="23"/>
  <c r="BG16" i="23"/>
  <c r="BH16" i="23"/>
  <c r="BL16" i="23"/>
  <c r="BQ16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T17" i="23"/>
  <c r="U17" i="23"/>
  <c r="AC17" i="23"/>
  <c r="AQ17" i="23"/>
  <c r="AQ17" i="23" a="1"/>
  <c r="AR17" i="23"/>
  <c r="AR17" i="23" a="1"/>
  <c r="AT17" i="23"/>
  <c r="AU17" i="23"/>
  <c r="AV17" i="23"/>
  <c r="AW17" i="23"/>
  <c r="AX17" i="23"/>
  <c r="AY17" i="23"/>
  <c r="AZ17" i="23"/>
  <c r="BA17" i="23"/>
  <c r="BB17" i="23"/>
  <c r="BD17" i="23"/>
  <c r="BF17" i="23"/>
  <c r="BG17" i="23"/>
  <c r="BH17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T18" i="23"/>
  <c r="U18" i="23"/>
  <c r="AC18" i="23"/>
  <c r="AQ18" i="23"/>
  <c r="AQ18" i="23" a="1"/>
  <c r="AR18" i="23"/>
  <c r="AR18" i="23" a="1"/>
  <c r="AT18" i="23"/>
  <c r="AU18" i="23"/>
  <c r="AV18" i="23"/>
  <c r="AW18" i="23"/>
  <c r="AX18" i="23"/>
  <c r="AY18" i="23"/>
  <c r="AZ18" i="23"/>
  <c r="BA18" i="23"/>
  <c r="BB18" i="23"/>
  <c r="BD18" i="23"/>
  <c r="BF18" i="23"/>
  <c r="BG18" i="23"/>
  <c r="BH18" i="23"/>
  <c r="BL18" i="23"/>
  <c r="BQ18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T19" i="23"/>
  <c r="U19" i="23"/>
  <c r="AC19" i="23"/>
  <c r="AQ19" i="23"/>
  <c r="AQ19" i="23" a="1"/>
  <c r="AR19" i="23"/>
  <c r="AR19" i="23" a="1"/>
  <c r="AT19" i="23"/>
  <c r="AU19" i="23"/>
  <c r="AV19" i="23"/>
  <c r="AW19" i="23"/>
  <c r="AX19" i="23"/>
  <c r="AY19" i="23"/>
  <c r="AZ19" i="23"/>
  <c r="BA19" i="23"/>
  <c r="BB19" i="23"/>
  <c r="BD19" i="23"/>
  <c r="BF19" i="23"/>
  <c r="BG19" i="23"/>
  <c r="BH19" i="23"/>
  <c r="BL19" i="23"/>
  <c r="BQ19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T20" i="23"/>
  <c r="U20" i="23"/>
  <c r="AC20" i="23"/>
  <c r="AQ20" i="23"/>
  <c r="AQ20" i="23" a="1"/>
  <c r="AR20" i="23"/>
  <c r="AR20" i="23" a="1"/>
  <c r="AT20" i="23"/>
  <c r="AU20" i="23"/>
  <c r="AV20" i="23"/>
  <c r="AW20" i="23"/>
  <c r="AX20" i="23"/>
  <c r="AY20" i="23"/>
  <c r="AZ20" i="23"/>
  <c r="BA20" i="23"/>
  <c r="BB20" i="23"/>
  <c r="BD20" i="23"/>
  <c r="BF20" i="23"/>
  <c r="BG20" i="23"/>
  <c r="BH20" i="23"/>
  <c r="BL20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T21" i="23"/>
  <c r="U21" i="23"/>
  <c r="AC21" i="23"/>
  <c r="AQ21" i="23"/>
  <c r="AQ21" i="23" a="1"/>
  <c r="AR21" i="23"/>
  <c r="AR21" i="23" a="1"/>
  <c r="AT21" i="23"/>
  <c r="AU21" i="23"/>
  <c r="AV21" i="23"/>
  <c r="AW21" i="23"/>
  <c r="AX21" i="23"/>
  <c r="AY21" i="23"/>
  <c r="AZ21" i="23"/>
  <c r="BA21" i="23"/>
  <c r="BB21" i="23"/>
  <c r="BD21" i="23"/>
  <c r="BF21" i="23"/>
  <c r="BG21" i="23"/>
  <c r="BH21" i="23"/>
  <c r="BL21" i="23"/>
  <c r="BQ21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T22" i="23"/>
  <c r="U22" i="23"/>
  <c r="AC22" i="23"/>
  <c r="AQ22" i="23"/>
  <c r="AQ22" i="23" a="1"/>
  <c r="AR22" i="23"/>
  <c r="AR22" i="23" a="1"/>
  <c r="AT22" i="23"/>
  <c r="AU22" i="23"/>
  <c r="AV22" i="23"/>
  <c r="AW22" i="23"/>
  <c r="AX22" i="23"/>
  <c r="AY22" i="23"/>
  <c r="AZ22" i="23"/>
  <c r="BA22" i="23"/>
  <c r="BB22" i="23"/>
  <c r="BD22" i="23"/>
  <c r="BF22" i="23"/>
  <c r="BG22" i="23"/>
  <c r="BH22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T23" i="23"/>
  <c r="U23" i="23"/>
  <c r="AC23" i="23"/>
  <c r="AQ23" i="23"/>
  <c r="AQ23" i="23" a="1"/>
  <c r="AR23" i="23"/>
  <c r="AR23" i="23" a="1"/>
  <c r="AT23" i="23"/>
  <c r="AU23" i="23"/>
  <c r="AV23" i="23"/>
  <c r="AW23" i="23"/>
  <c r="AX23" i="23"/>
  <c r="AY23" i="23"/>
  <c r="AZ23" i="23"/>
  <c r="BA23" i="23"/>
  <c r="BB23" i="23"/>
  <c r="BD23" i="23"/>
  <c r="BF23" i="23"/>
  <c r="BG23" i="23"/>
  <c r="BH23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T24" i="23"/>
  <c r="U24" i="23"/>
  <c r="AC24" i="23"/>
  <c r="AQ24" i="23"/>
  <c r="AQ24" i="23" a="1"/>
  <c r="AR24" i="23"/>
  <c r="AR24" i="23" a="1"/>
  <c r="AT24" i="23"/>
  <c r="AU24" i="23"/>
  <c r="AV24" i="23"/>
  <c r="AW24" i="23"/>
  <c r="AX24" i="23"/>
  <c r="AY24" i="23"/>
  <c r="AZ24" i="23"/>
  <c r="BA24" i="23"/>
  <c r="BB24" i="23"/>
  <c r="BD24" i="23"/>
  <c r="BF24" i="23"/>
  <c r="BG24" i="23"/>
  <c r="BH24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T25" i="23"/>
  <c r="U25" i="23"/>
  <c r="AC25" i="23"/>
  <c r="AQ25" i="23"/>
  <c r="AQ25" i="23" a="1"/>
  <c r="AR25" i="23"/>
  <c r="AR25" i="23" a="1"/>
  <c r="AT25" i="23"/>
  <c r="AU25" i="23"/>
  <c r="AV25" i="23"/>
  <c r="AW25" i="23"/>
  <c r="AX25" i="23"/>
  <c r="AY25" i="23"/>
  <c r="AZ25" i="23"/>
  <c r="BA25" i="23"/>
  <c r="BB25" i="23"/>
  <c r="BD25" i="23"/>
  <c r="BF25" i="23"/>
  <c r="BG25" i="23"/>
  <c r="BH25" i="23"/>
  <c r="BL25" i="23"/>
  <c r="BQ25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T26" i="23"/>
  <c r="U26" i="23"/>
  <c r="AC26" i="23"/>
  <c r="AQ26" i="23"/>
  <c r="AQ26" i="23" a="1"/>
  <c r="AR26" i="23"/>
  <c r="AR26" i="23" a="1"/>
  <c r="AT26" i="23"/>
  <c r="AU26" i="23"/>
  <c r="AV26" i="23"/>
  <c r="AW26" i="23"/>
  <c r="AX26" i="23"/>
  <c r="AY26" i="23"/>
  <c r="AZ26" i="23"/>
  <c r="BA26" i="23"/>
  <c r="BB26" i="23"/>
  <c r="BD26" i="23"/>
  <c r="BF26" i="23"/>
  <c r="BG26" i="23"/>
  <c r="BH26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T27" i="23"/>
  <c r="U27" i="23"/>
  <c r="AC27" i="23"/>
  <c r="AQ27" i="23"/>
  <c r="AQ27" i="23" a="1"/>
  <c r="AR27" i="23"/>
  <c r="AR27" i="23" a="1"/>
  <c r="AT27" i="23"/>
  <c r="AU27" i="23"/>
  <c r="AV27" i="23"/>
  <c r="AW27" i="23"/>
  <c r="AX27" i="23"/>
  <c r="AY27" i="23"/>
  <c r="AZ27" i="23"/>
  <c r="BA27" i="23"/>
  <c r="BB27" i="23"/>
  <c r="BD27" i="23"/>
  <c r="BF27" i="23"/>
  <c r="BG27" i="23"/>
  <c r="BH27" i="23"/>
  <c r="BL27" i="23"/>
  <c r="BQ27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U28" i="23"/>
  <c r="AC28" i="23"/>
  <c r="AQ28" i="23"/>
  <c r="AQ28" i="23" a="1"/>
  <c r="AR28" i="23"/>
  <c r="AR28" i="23" a="1"/>
  <c r="AT28" i="23"/>
  <c r="AU28" i="23"/>
  <c r="AV28" i="23"/>
  <c r="AW28" i="23"/>
  <c r="AX28" i="23"/>
  <c r="AY28" i="23"/>
  <c r="AZ28" i="23"/>
  <c r="BA28" i="23"/>
  <c r="BB28" i="23"/>
  <c r="BD28" i="23"/>
  <c r="BF28" i="23"/>
  <c r="BG28" i="23"/>
  <c r="BH28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U29" i="23"/>
  <c r="AC29" i="23"/>
  <c r="AQ29" i="23"/>
  <c r="AQ29" i="23" a="1"/>
  <c r="AR29" i="23"/>
  <c r="AR29" i="23" a="1"/>
  <c r="AT29" i="23"/>
  <c r="AU29" i="23"/>
  <c r="AV29" i="23"/>
  <c r="AW29" i="23"/>
  <c r="AX29" i="23"/>
  <c r="AY29" i="23"/>
  <c r="AZ29" i="23"/>
  <c r="BA29" i="23"/>
  <c r="BB29" i="23"/>
  <c r="BD29" i="23"/>
  <c r="BF29" i="23"/>
  <c r="BG29" i="23"/>
  <c r="BH29" i="23"/>
  <c r="BL29" i="23"/>
  <c r="BQ29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T30" i="23"/>
  <c r="U30" i="23"/>
  <c r="AC30" i="23"/>
  <c r="AQ30" i="23"/>
  <c r="AQ30" i="23" a="1"/>
  <c r="AR30" i="23"/>
  <c r="AR30" i="23" a="1"/>
  <c r="AT30" i="23"/>
  <c r="AU30" i="23"/>
  <c r="AV30" i="23"/>
  <c r="AW30" i="23"/>
  <c r="AX30" i="23"/>
  <c r="AY30" i="23"/>
  <c r="AZ30" i="23"/>
  <c r="BA30" i="23"/>
  <c r="BB30" i="23"/>
  <c r="BD30" i="23"/>
  <c r="BF30" i="23"/>
  <c r="BG30" i="23"/>
  <c r="BH30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T31" i="23"/>
  <c r="U31" i="23"/>
  <c r="W31" i="23"/>
  <c r="Y31" i="23"/>
  <c r="AA31" i="23"/>
  <c r="AE31" i="23"/>
  <c r="AH31" i="23"/>
  <c r="AK31" i="23"/>
  <c r="AN31" i="23"/>
  <c r="AT31" i="23"/>
  <c r="AU31" i="23"/>
  <c r="AV31" i="23"/>
  <c r="AW31" i="23"/>
  <c r="AX31" i="23"/>
  <c r="AY31" i="23"/>
  <c r="AZ31" i="23"/>
  <c r="BA31" i="23"/>
  <c r="BB31" i="23"/>
  <c r="BC31" i="23"/>
  <c r="BD31" i="23"/>
  <c r="BF31" i="23"/>
  <c r="BG31" i="23"/>
  <c r="BH31" i="23"/>
  <c r="E32" i="23"/>
  <c r="BL32" i="23"/>
  <c r="BQ32" i="23"/>
  <c r="BL33" i="23"/>
  <c r="BQ33" i="23"/>
  <c r="BL35" i="23"/>
  <c r="BQ35" i="23"/>
  <c r="AT38" i="23"/>
  <c r="AU38" i="23"/>
  <c r="AV38" i="23"/>
  <c r="AW38" i="23"/>
  <c r="AX38" i="23"/>
  <c r="AY38" i="23"/>
  <c r="AZ38" i="23"/>
  <c r="BA38" i="23"/>
  <c r="AE39" i="23"/>
  <c r="AF39" i="23"/>
  <c r="AG39" i="23"/>
  <c r="AH39" i="23"/>
  <c r="AJ39" i="23"/>
  <c r="AK39" i="23"/>
  <c r="AL39" i="23"/>
  <c r="AM39" i="23"/>
  <c r="AT39" i="23"/>
  <c r="AU39" i="23"/>
  <c r="AV39" i="23"/>
  <c r="AW39" i="23"/>
  <c r="AX39" i="23"/>
  <c r="AY39" i="23"/>
  <c r="AZ39" i="23"/>
  <c r="BA39" i="23"/>
  <c r="AT40" i="23"/>
  <c r="AU40" i="23"/>
  <c r="AV40" i="23"/>
  <c r="AW40" i="23"/>
  <c r="AX40" i="23"/>
  <c r="AY40" i="23"/>
  <c r="AZ40" i="23"/>
  <c r="BA40" i="23"/>
  <c r="AT41" i="23"/>
  <c r="AU41" i="23"/>
  <c r="AV41" i="23"/>
  <c r="AW41" i="23"/>
  <c r="AX41" i="23"/>
  <c r="AY41" i="23"/>
  <c r="AZ41" i="23"/>
  <c r="BA41" i="23"/>
  <c r="AT42" i="23"/>
  <c r="AU42" i="23"/>
  <c r="AV42" i="23"/>
  <c r="AW42" i="23"/>
  <c r="AX42" i="23"/>
  <c r="AY42" i="23"/>
  <c r="AZ42" i="23"/>
  <c r="BA42" i="23"/>
  <c r="BK42" i="23"/>
  <c r="AT43" i="23"/>
  <c r="AU43" i="23"/>
  <c r="AV43" i="23"/>
  <c r="AW43" i="23"/>
  <c r="AX43" i="23"/>
  <c r="AY43" i="23"/>
  <c r="AZ43" i="23"/>
  <c r="BA43" i="23"/>
  <c r="BL43" i="23"/>
  <c r="AT44" i="23"/>
  <c r="AU44" i="23"/>
  <c r="AV44" i="23"/>
  <c r="AW44" i="23"/>
  <c r="AX44" i="23"/>
  <c r="AY44" i="23"/>
  <c r="AZ44" i="23"/>
  <c r="BA44" i="23"/>
  <c r="AT45" i="23"/>
  <c r="AU45" i="23"/>
  <c r="AV45" i="23"/>
  <c r="AW45" i="23"/>
  <c r="AX45" i="23"/>
  <c r="AY45" i="23"/>
  <c r="AZ45" i="23"/>
  <c r="BA45" i="23"/>
  <c r="AE46" i="23"/>
  <c r="AF46" i="23"/>
  <c r="AG46" i="23"/>
  <c r="AH46" i="23"/>
  <c r="AJ46" i="23"/>
  <c r="AK46" i="23"/>
  <c r="AL46" i="23"/>
  <c r="AM46" i="23"/>
  <c r="AT46" i="23"/>
  <c r="AU46" i="23"/>
  <c r="AV46" i="23"/>
  <c r="AW46" i="23"/>
  <c r="AX46" i="23"/>
  <c r="AY46" i="23"/>
  <c r="AZ46" i="23"/>
  <c r="BA46" i="23"/>
  <c r="BK46" i="23"/>
  <c r="BL46" i="23"/>
  <c r="AT47" i="23"/>
  <c r="AU47" i="23"/>
  <c r="AV47" i="23"/>
  <c r="AW47" i="23"/>
  <c r="AX47" i="23"/>
  <c r="AY47" i="23"/>
  <c r="AZ47" i="23"/>
  <c r="BA47" i="23"/>
  <c r="BL47" i="23"/>
  <c r="AT48" i="23"/>
  <c r="AU48" i="23"/>
  <c r="AV48" i="23"/>
  <c r="AW48" i="23"/>
  <c r="AX48" i="23"/>
  <c r="AY48" i="23"/>
  <c r="AZ48" i="23"/>
  <c r="BA48" i="23"/>
  <c r="AT49" i="23"/>
  <c r="AU49" i="23"/>
  <c r="AV49" i="23"/>
  <c r="AW49" i="23"/>
  <c r="AX49" i="23"/>
  <c r="AY49" i="23"/>
  <c r="AZ49" i="23"/>
  <c r="BA49" i="23"/>
  <c r="BL49" i="23"/>
  <c r="AT50" i="23"/>
  <c r="AU50" i="23"/>
  <c r="AV50" i="23"/>
  <c r="AW50" i="23"/>
  <c r="AX50" i="23"/>
  <c r="AY50" i="23"/>
  <c r="AZ50" i="23"/>
  <c r="BA50" i="23"/>
  <c r="AT51" i="23"/>
  <c r="AU51" i="23"/>
  <c r="AV51" i="23"/>
  <c r="AW51" i="23"/>
  <c r="AX51" i="23"/>
  <c r="AY51" i="23"/>
  <c r="AZ51" i="23"/>
  <c r="BA51" i="23"/>
  <c r="AT52" i="23"/>
  <c r="AU52" i="23"/>
  <c r="AV52" i="23"/>
  <c r="AW52" i="23"/>
  <c r="AX52" i="23"/>
  <c r="AY52" i="23"/>
  <c r="AZ52" i="23"/>
  <c r="BA52" i="23"/>
  <c r="AT53" i="23"/>
  <c r="AU53" i="23"/>
  <c r="AV53" i="23"/>
  <c r="AW53" i="23"/>
  <c r="AX53" i="23"/>
  <c r="AY53" i="23"/>
  <c r="AZ53" i="23"/>
  <c r="BA53" i="23"/>
  <c r="AT54" i="23"/>
  <c r="AU54" i="23"/>
  <c r="AV54" i="23"/>
  <c r="AW54" i="23"/>
  <c r="AX54" i="23"/>
  <c r="AY54" i="23"/>
  <c r="AZ54" i="23"/>
  <c r="BA54" i="23"/>
  <c r="AT55" i="23"/>
  <c r="AU55" i="23"/>
  <c r="AV55" i="23"/>
  <c r="AW55" i="23"/>
  <c r="AX55" i="23"/>
  <c r="AY55" i="23"/>
  <c r="AZ55" i="23"/>
  <c r="BA55" i="23"/>
  <c r="AT56" i="23"/>
  <c r="AU56" i="23"/>
  <c r="AV56" i="23"/>
  <c r="AW56" i="23"/>
  <c r="AX56" i="23"/>
  <c r="AY56" i="23"/>
  <c r="AZ56" i="23"/>
  <c r="BA56" i="23"/>
  <c r="AT57" i="23"/>
  <c r="AU57" i="23"/>
  <c r="AV57" i="23"/>
  <c r="AW57" i="23"/>
  <c r="AX57" i="23"/>
  <c r="AY57" i="23"/>
  <c r="AZ57" i="23"/>
  <c r="BA57" i="23"/>
  <c r="AT58" i="23"/>
  <c r="AU58" i="23"/>
  <c r="AV58" i="23"/>
  <c r="AW58" i="23"/>
  <c r="AX58" i="23"/>
  <c r="AY58" i="23"/>
  <c r="AZ58" i="23"/>
  <c r="BA58" i="23"/>
  <c r="AT59" i="23"/>
  <c r="AU59" i="23"/>
  <c r="AV59" i="23"/>
  <c r="AW59" i="23"/>
  <c r="AX59" i="23"/>
  <c r="AY59" i="23"/>
  <c r="AZ59" i="23"/>
  <c r="BA59" i="23"/>
  <c r="AT60" i="23"/>
  <c r="AU60" i="23"/>
  <c r="AV60" i="23"/>
  <c r="AW60" i="23"/>
  <c r="AX60" i="23"/>
  <c r="AY60" i="23"/>
  <c r="AZ60" i="23"/>
  <c r="BA60" i="23"/>
  <c r="AT61" i="23"/>
  <c r="AU61" i="23"/>
  <c r="AV61" i="23"/>
  <c r="AW61" i="23"/>
  <c r="AX61" i="23"/>
  <c r="AY61" i="23"/>
  <c r="AZ61" i="23"/>
  <c r="BA61" i="23"/>
  <c r="AT62" i="23"/>
  <c r="AZ63" i="23"/>
  <c r="BA63" i="23"/>
  <c r="A1" i="24"/>
  <c r="AQ1" i="24"/>
  <c r="BC1" i="24"/>
  <c r="BL3" i="24"/>
  <c r="BQ3" i="24"/>
  <c r="A4" i="24"/>
  <c r="BQ4" i="24"/>
  <c r="BL5" i="24"/>
  <c r="BQ5" i="24"/>
  <c r="F6" i="24"/>
  <c r="BQ6" i="24"/>
  <c r="AC7" i="24"/>
  <c r="AQ7" i="24"/>
  <c r="AQ7" i="24" a="1"/>
  <c r="AR7" i="24"/>
  <c r="AR7" i="24" a="1"/>
  <c r="AT7" i="24"/>
  <c r="AU7" i="24"/>
  <c r="AV7" i="24"/>
  <c r="AW7" i="24"/>
  <c r="AX7" i="24"/>
  <c r="AY7" i="24"/>
  <c r="AZ7" i="24"/>
  <c r="BA7" i="24"/>
  <c r="BB7" i="24"/>
  <c r="BD7" i="24"/>
  <c r="BF7" i="24"/>
  <c r="BG7" i="24"/>
  <c r="BH7" i="24"/>
  <c r="BL7" i="24"/>
  <c r="BQ7" i="24"/>
  <c r="C8" i="24"/>
  <c r="D8" i="24"/>
  <c r="E8" i="24"/>
  <c r="F8" i="24"/>
  <c r="G8" i="24"/>
  <c r="H8" i="24"/>
  <c r="I8" i="24"/>
  <c r="J8" i="24"/>
  <c r="K8" i="24"/>
  <c r="L8" i="24"/>
  <c r="M8" i="24"/>
  <c r="N8" i="24"/>
  <c r="O8" i="24"/>
  <c r="P8" i="24"/>
  <c r="Q8" i="24"/>
  <c r="T8" i="24"/>
  <c r="U8" i="24"/>
  <c r="AC8" i="24"/>
  <c r="AQ8" i="24"/>
  <c r="AQ8" i="24" a="1"/>
  <c r="AR8" i="24"/>
  <c r="AR8" i="24" a="1"/>
  <c r="AT8" i="24"/>
  <c r="AU8" i="24"/>
  <c r="AV8" i="24"/>
  <c r="AW8" i="24"/>
  <c r="AX8" i="24"/>
  <c r="AY8" i="24"/>
  <c r="AZ8" i="24"/>
  <c r="BA8" i="24"/>
  <c r="BB8" i="24"/>
  <c r="BD8" i="24"/>
  <c r="BF8" i="24"/>
  <c r="BG8" i="24"/>
  <c r="BH8" i="24"/>
  <c r="C9" i="24"/>
  <c r="D9" i="24"/>
  <c r="E9" i="24"/>
  <c r="F9" i="24"/>
  <c r="G9" i="24"/>
  <c r="H9" i="24"/>
  <c r="I9" i="24"/>
  <c r="J9" i="24"/>
  <c r="K9" i="24"/>
  <c r="L9" i="24"/>
  <c r="M9" i="24"/>
  <c r="N9" i="24"/>
  <c r="O9" i="24"/>
  <c r="P9" i="24"/>
  <c r="Q9" i="24"/>
  <c r="T9" i="24"/>
  <c r="U9" i="24"/>
  <c r="AC9" i="24"/>
  <c r="AQ9" i="24"/>
  <c r="AQ9" i="24" a="1"/>
  <c r="AR9" i="24"/>
  <c r="AR9" i="24" a="1"/>
  <c r="AT9" i="24"/>
  <c r="AU9" i="24"/>
  <c r="AV9" i="24"/>
  <c r="AW9" i="24"/>
  <c r="AX9" i="24"/>
  <c r="AY9" i="24"/>
  <c r="AZ9" i="24"/>
  <c r="BA9" i="24"/>
  <c r="BB9" i="24"/>
  <c r="BD9" i="24"/>
  <c r="BF9" i="24"/>
  <c r="BG9" i="24"/>
  <c r="BH9" i="24"/>
  <c r="C10" i="24"/>
  <c r="D10" i="24"/>
  <c r="E10" i="24"/>
  <c r="F10" i="24"/>
  <c r="G10" i="24"/>
  <c r="H10" i="24"/>
  <c r="I10" i="24"/>
  <c r="J10" i="24"/>
  <c r="K10" i="24"/>
  <c r="L10" i="24"/>
  <c r="M10" i="24"/>
  <c r="N10" i="24"/>
  <c r="O10" i="24"/>
  <c r="P10" i="24"/>
  <c r="Q10" i="24"/>
  <c r="T10" i="24"/>
  <c r="U10" i="24"/>
  <c r="AC10" i="24"/>
  <c r="AQ10" i="24"/>
  <c r="AQ10" i="24" a="1"/>
  <c r="AR10" i="24"/>
  <c r="AR10" i="24" a="1"/>
  <c r="AT10" i="24"/>
  <c r="AU10" i="24"/>
  <c r="AV10" i="24"/>
  <c r="AW10" i="24"/>
  <c r="AX10" i="24"/>
  <c r="AY10" i="24"/>
  <c r="AZ10" i="24"/>
  <c r="BA10" i="24"/>
  <c r="BB10" i="24"/>
  <c r="BD10" i="24"/>
  <c r="BF10" i="24"/>
  <c r="BG10" i="24"/>
  <c r="BH10" i="24"/>
  <c r="C11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T11" i="24"/>
  <c r="U11" i="24"/>
  <c r="AC11" i="24"/>
  <c r="AQ11" i="24"/>
  <c r="AQ11" i="24" a="1"/>
  <c r="AR11" i="24"/>
  <c r="AR11" i="24" a="1"/>
  <c r="AT11" i="24"/>
  <c r="AU11" i="24"/>
  <c r="AV11" i="24"/>
  <c r="AW11" i="24"/>
  <c r="AX11" i="24"/>
  <c r="AY11" i="24"/>
  <c r="AZ11" i="24"/>
  <c r="BA11" i="24"/>
  <c r="BB11" i="24"/>
  <c r="BD11" i="24"/>
  <c r="BF11" i="24"/>
  <c r="BG11" i="24"/>
  <c r="BH11" i="24"/>
  <c r="BL11" i="24"/>
  <c r="BQ11" i="24"/>
  <c r="C12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T12" i="24"/>
  <c r="U12" i="24"/>
  <c r="AC12" i="24"/>
  <c r="AQ12" i="24"/>
  <c r="AQ12" i="24" a="1"/>
  <c r="AR12" i="24"/>
  <c r="AR12" i="24" a="1"/>
  <c r="AT12" i="24"/>
  <c r="AU12" i="24"/>
  <c r="AV12" i="24"/>
  <c r="AW12" i="24"/>
  <c r="AX12" i="24"/>
  <c r="AY12" i="24"/>
  <c r="AZ12" i="24"/>
  <c r="BA12" i="24"/>
  <c r="BB12" i="24"/>
  <c r="BD12" i="24"/>
  <c r="BF12" i="24"/>
  <c r="BG12" i="24"/>
  <c r="BH12" i="24"/>
  <c r="C13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T13" i="24"/>
  <c r="U13" i="24"/>
  <c r="AC13" i="24"/>
  <c r="AQ13" i="24"/>
  <c r="AQ13" i="24" a="1"/>
  <c r="AR13" i="24"/>
  <c r="AR13" i="24" a="1"/>
  <c r="AT13" i="24"/>
  <c r="AU13" i="24"/>
  <c r="AV13" i="24"/>
  <c r="AW13" i="24"/>
  <c r="AX13" i="24"/>
  <c r="AY13" i="24"/>
  <c r="AZ13" i="24"/>
  <c r="BA13" i="24"/>
  <c r="BB13" i="24"/>
  <c r="BD13" i="24"/>
  <c r="BF13" i="24"/>
  <c r="BG13" i="24"/>
  <c r="BH13" i="24"/>
  <c r="BL13" i="24"/>
  <c r="BQ13" i="24"/>
  <c r="C14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T14" i="24"/>
  <c r="U14" i="24"/>
  <c r="AC14" i="24"/>
  <c r="AQ14" i="24"/>
  <c r="AQ14" i="24" a="1"/>
  <c r="AR14" i="24"/>
  <c r="AR14" i="24" a="1"/>
  <c r="AT14" i="24"/>
  <c r="AU14" i="24"/>
  <c r="AV14" i="24"/>
  <c r="AW14" i="24"/>
  <c r="AX14" i="24"/>
  <c r="AY14" i="24"/>
  <c r="AZ14" i="24"/>
  <c r="BA14" i="24"/>
  <c r="BB14" i="24"/>
  <c r="BD14" i="24"/>
  <c r="BF14" i="24"/>
  <c r="BG14" i="24"/>
  <c r="BH14" i="24"/>
  <c r="BL14" i="24"/>
  <c r="BQ14" i="24"/>
  <c r="C15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T15" i="24"/>
  <c r="U15" i="24"/>
  <c r="AC15" i="24"/>
  <c r="AQ15" i="24"/>
  <c r="AQ15" i="24" a="1"/>
  <c r="AR15" i="24"/>
  <c r="AR15" i="24" a="1"/>
  <c r="AT15" i="24"/>
  <c r="AU15" i="24"/>
  <c r="AV15" i="24"/>
  <c r="AW15" i="24"/>
  <c r="AX15" i="24"/>
  <c r="AY15" i="24"/>
  <c r="AZ15" i="24"/>
  <c r="BA15" i="24"/>
  <c r="BB15" i="24"/>
  <c r="BD15" i="24"/>
  <c r="BF15" i="24"/>
  <c r="BG15" i="24"/>
  <c r="BH15" i="24"/>
  <c r="BL15" i="24"/>
  <c r="BQ15" i="24"/>
  <c r="C16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T16" i="24"/>
  <c r="U16" i="24"/>
  <c r="AC16" i="24"/>
  <c r="AQ16" i="24"/>
  <c r="AQ16" i="24" a="1"/>
  <c r="AR16" i="24"/>
  <c r="AR16" i="24" a="1"/>
  <c r="AT16" i="24"/>
  <c r="AU16" i="24"/>
  <c r="AV16" i="24"/>
  <c r="AW16" i="24"/>
  <c r="AX16" i="24"/>
  <c r="AY16" i="24"/>
  <c r="AZ16" i="24"/>
  <c r="BA16" i="24"/>
  <c r="BB16" i="24"/>
  <c r="BD16" i="24"/>
  <c r="BF16" i="24"/>
  <c r="BG16" i="24"/>
  <c r="BH16" i="24"/>
  <c r="BL16" i="24"/>
  <c r="BQ16" i="24"/>
  <c r="C17" i="24"/>
  <c r="D17" i="24"/>
  <c r="E17" i="24"/>
  <c r="F17" i="24"/>
  <c r="G17" i="24"/>
  <c r="H17" i="24"/>
  <c r="I17" i="24"/>
  <c r="J17" i="24"/>
  <c r="K17" i="24"/>
  <c r="L17" i="24"/>
  <c r="M17" i="24"/>
  <c r="N17" i="24"/>
  <c r="O17" i="24"/>
  <c r="P17" i="24"/>
  <c r="Q17" i="24"/>
  <c r="T17" i="24"/>
  <c r="U17" i="24"/>
  <c r="AC17" i="24"/>
  <c r="AQ17" i="24"/>
  <c r="AQ17" i="24" a="1"/>
  <c r="AR17" i="24"/>
  <c r="AR17" i="24" a="1"/>
  <c r="AT17" i="24"/>
  <c r="AU17" i="24"/>
  <c r="AV17" i="24"/>
  <c r="AW17" i="24"/>
  <c r="AX17" i="24"/>
  <c r="AY17" i="24"/>
  <c r="AZ17" i="24"/>
  <c r="BA17" i="24"/>
  <c r="BB17" i="24"/>
  <c r="BD17" i="24"/>
  <c r="BF17" i="24"/>
  <c r="BG17" i="24"/>
  <c r="BH17" i="24"/>
  <c r="C18" i="24"/>
  <c r="D18" i="24"/>
  <c r="E18" i="24"/>
  <c r="F18" i="24"/>
  <c r="G18" i="24"/>
  <c r="H18" i="24"/>
  <c r="I18" i="24"/>
  <c r="J18" i="24"/>
  <c r="K18" i="24"/>
  <c r="L18" i="24"/>
  <c r="M18" i="24"/>
  <c r="N18" i="24"/>
  <c r="O18" i="24"/>
  <c r="P18" i="24"/>
  <c r="Q18" i="24"/>
  <c r="T18" i="24"/>
  <c r="U18" i="24"/>
  <c r="AC18" i="24"/>
  <c r="AQ18" i="24"/>
  <c r="AQ18" i="24" a="1"/>
  <c r="AR18" i="24"/>
  <c r="AR18" i="24" a="1"/>
  <c r="AT18" i="24"/>
  <c r="AU18" i="24"/>
  <c r="AV18" i="24"/>
  <c r="AW18" i="24"/>
  <c r="AX18" i="24"/>
  <c r="AY18" i="24"/>
  <c r="AZ18" i="24"/>
  <c r="BA18" i="24"/>
  <c r="BB18" i="24"/>
  <c r="BD18" i="24"/>
  <c r="BF18" i="24"/>
  <c r="BG18" i="24"/>
  <c r="BH18" i="24"/>
  <c r="BL18" i="24"/>
  <c r="BQ18" i="24"/>
  <c r="C19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T19" i="24"/>
  <c r="U19" i="24"/>
  <c r="AC19" i="24"/>
  <c r="AQ19" i="24"/>
  <c r="AQ19" i="24" a="1"/>
  <c r="AR19" i="24"/>
  <c r="AR19" i="24" a="1"/>
  <c r="AT19" i="24"/>
  <c r="AU19" i="24"/>
  <c r="AV19" i="24"/>
  <c r="AW19" i="24"/>
  <c r="AX19" i="24"/>
  <c r="AY19" i="24"/>
  <c r="AZ19" i="24"/>
  <c r="BA19" i="24"/>
  <c r="BB19" i="24"/>
  <c r="BD19" i="24"/>
  <c r="BF19" i="24"/>
  <c r="BG19" i="24"/>
  <c r="BH19" i="24"/>
  <c r="BL19" i="24"/>
  <c r="BQ19" i="24"/>
  <c r="C20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T20" i="24"/>
  <c r="U20" i="24"/>
  <c r="AC20" i="24"/>
  <c r="AQ20" i="24"/>
  <c r="AQ20" i="24" a="1"/>
  <c r="AR20" i="24"/>
  <c r="AR20" i="24" a="1"/>
  <c r="AT20" i="24"/>
  <c r="AU20" i="24"/>
  <c r="AV20" i="24"/>
  <c r="AW20" i="24"/>
  <c r="AX20" i="24"/>
  <c r="AY20" i="24"/>
  <c r="AZ20" i="24"/>
  <c r="BA20" i="24"/>
  <c r="BB20" i="24"/>
  <c r="BD20" i="24"/>
  <c r="BF20" i="24"/>
  <c r="BG20" i="24"/>
  <c r="BH20" i="24"/>
  <c r="BL20" i="24"/>
  <c r="C21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T21" i="24"/>
  <c r="U21" i="24"/>
  <c r="AC21" i="24"/>
  <c r="AQ21" i="24"/>
  <c r="AQ21" i="24" a="1"/>
  <c r="AR21" i="24"/>
  <c r="AR21" i="24" a="1"/>
  <c r="AT21" i="24"/>
  <c r="AU21" i="24"/>
  <c r="AV21" i="24"/>
  <c r="AW21" i="24"/>
  <c r="AX21" i="24"/>
  <c r="AY21" i="24"/>
  <c r="AZ21" i="24"/>
  <c r="BA21" i="24"/>
  <c r="BB21" i="24"/>
  <c r="BD21" i="24"/>
  <c r="BF21" i="24"/>
  <c r="BG21" i="24"/>
  <c r="BH21" i="24"/>
  <c r="BL21" i="24"/>
  <c r="BQ21" i="24"/>
  <c r="C22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T22" i="24"/>
  <c r="U22" i="24"/>
  <c r="AC22" i="24"/>
  <c r="AQ22" i="24"/>
  <c r="AQ22" i="24" a="1"/>
  <c r="AR22" i="24"/>
  <c r="AR22" i="24" a="1"/>
  <c r="AT22" i="24"/>
  <c r="AU22" i="24"/>
  <c r="AV22" i="24"/>
  <c r="AW22" i="24"/>
  <c r="AX22" i="24"/>
  <c r="AY22" i="24"/>
  <c r="AZ22" i="24"/>
  <c r="BA22" i="24"/>
  <c r="BB22" i="24"/>
  <c r="BD22" i="24"/>
  <c r="BF22" i="24"/>
  <c r="BG22" i="24"/>
  <c r="BH22" i="24"/>
  <c r="C23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T23" i="24"/>
  <c r="U23" i="24"/>
  <c r="AC23" i="24"/>
  <c r="AQ23" i="24"/>
  <c r="AQ23" i="24" a="1"/>
  <c r="AR23" i="24"/>
  <c r="AR23" i="24" a="1"/>
  <c r="AT23" i="24"/>
  <c r="AU23" i="24"/>
  <c r="AV23" i="24"/>
  <c r="AW23" i="24"/>
  <c r="AX23" i="24"/>
  <c r="AY23" i="24"/>
  <c r="AZ23" i="24"/>
  <c r="BA23" i="24"/>
  <c r="BB23" i="24"/>
  <c r="BD23" i="24"/>
  <c r="BF23" i="24"/>
  <c r="BG23" i="24"/>
  <c r="BH23" i="24"/>
  <c r="C24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T24" i="24"/>
  <c r="U24" i="24"/>
  <c r="AC24" i="24"/>
  <c r="AQ24" i="24"/>
  <c r="AQ24" i="24" a="1"/>
  <c r="AR24" i="24"/>
  <c r="AR24" i="24" a="1"/>
  <c r="AT24" i="24"/>
  <c r="AU24" i="24"/>
  <c r="AV24" i="24"/>
  <c r="AW24" i="24"/>
  <c r="AX24" i="24"/>
  <c r="AY24" i="24"/>
  <c r="AZ24" i="24"/>
  <c r="BA24" i="24"/>
  <c r="BB24" i="24"/>
  <c r="BD24" i="24"/>
  <c r="BF24" i="24"/>
  <c r="BG24" i="24"/>
  <c r="BH24" i="24"/>
  <c r="C25" i="24"/>
  <c r="D25" i="24"/>
  <c r="E25" i="24"/>
  <c r="F25" i="24"/>
  <c r="G25" i="24"/>
  <c r="H25" i="24"/>
  <c r="I25" i="24"/>
  <c r="J25" i="24"/>
  <c r="K25" i="24"/>
  <c r="L25" i="24"/>
  <c r="M25" i="24"/>
  <c r="N25" i="24"/>
  <c r="O25" i="24"/>
  <c r="P25" i="24"/>
  <c r="Q25" i="24"/>
  <c r="T25" i="24"/>
  <c r="U25" i="24"/>
  <c r="AC25" i="24"/>
  <c r="AQ25" i="24"/>
  <c r="AQ25" i="24" a="1"/>
  <c r="AR25" i="24"/>
  <c r="AR25" i="24" a="1"/>
  <c r="AT25" i="24"/>
  <c r="AU25" i="24"/>
  <c r="AV25" i="24"/>
  <c r="AW25" i="24"/>
  <c r="AX25" i="24"/>
  <c r="AY25" i="24"/>
  <c r="AZ25" i="24"/>
  <c r="BA25" i="24"/>
  <c r="BB25" i="24"/>
  <c r="BD25" i="24"/>
  <c r="BF25" i="24"/>
  <c r="BG25" i="24"/>
  <c r="BH25" i="24"/>
  <c r="BL25" i="24"/>
  <c r="BQ25" i="24"/>
  <c r="C26" i="24"/>
  <c r="D26" i="24"/>
  <c r="E26" i="24"/>
  <c r="F26" i="24"/>
  <c r="G26" i="24"/>
  <c r="H26" i="24"/>
  <c r="I26" i="24"/>
  <c r="J26" i="24"/>
  <c r="K26" i="24"/>
  <c r="L26" i="24"/>
  <c r="M26" i="24"/>
  <c r="N26" i="24"/>
  <c r="O26" i="24"/>
  <c r="P26" i="24"/>
  <c r="Q26" i="24"/>
  <c r="T26" i="24"/>
  <c r="U26" i="24"/>
  <c r="AC26" i="24"/>
  <c r="AQ26" i="24"/>
  <c r="AQ26" i="24" a="1"/>
  <c r="AR26" i="24"/>
  <c r="AR26" i="24" a="1"/>
  <c r="AT26" i="24"/>
  <c r="AU26" i="24"/>
  <c r="AV26" i="24"/>
  <c r="AW26" i="24"/>
  <c r="AX26" i="24"/>
  <c r="AY26" i="24"/>
  <c r="AZ26" i="24"/>
  <c r="BA26" i="24"/>
  <c r="BB26" i="24"/>
  <c r="BD26" i="24"/>
  <c r="BF26" i="24"/>
  <c r="BG26" i="24"/>
  <c r="BH26" i="24"/>
  <c r="C27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T27" i="24"/>
  <c r="U27" i="24"/>
  <c r="AC27" i="24"/>
  <c r="AQ27" i="24"/>
  <c r="AQ27" i="24" a="1"/>
  <c r="AR27" i="24"/>
  <c r="AR27" i="24" a="1"/>
  <c r="AT27" i="24"/>
  <c r="AU27" i="24"/>
  <c r="AV27" i="24"/>
  <c r="AW27" i="24"/>
  <c r="AX27" i="24"/>
  <c r="AY27" i="24"/>
  <c r="AZ27" i="24"/>
  <c r="BA27" i="24"/>
  <c r="BB27" i="24"/>
  <c r="BD27" i="24"/>
  <c r="BF27" i="24"/>
  <c r="BG27" i="24"/>
  <c r="BH27" i="24"/>
  <c r="BL27" i="24"/>
  <c r="BQ27" i="24"/>
  <c r="C28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U28" i="24"/>
  <c r="AC28" i="24"/>
  <c r="AQ28" i="24"/>
  <c r="AQ28" i="24" a="1"/>
  <c r="AR28" i="24"/>
  <c r="AR28" i="24" a="1"/>
  <c r="AT28" i="24"/>
  <c r="AU28" i="24"/>
  <c r="AV28" i="24"/>
  <c r="AW28" i="24"/>
  <c r="AX28" i="24"/>
  <c r="AY28" i="24"/>
  <c r="AZ28" i="24"/>
  <c r="BA28" i="24"/>
  <c r="BB28" i="24"/>
  <c r="BD28" i="24"/>
  <c r="BF28" i="24"/>
  <c r="BG28" i="24"/>
  <c r="BH28" i="24"/>
  <c r="C29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U29" i="24"/>
  <c r="AC29" i="24"/>
  <c r="AQ29" i="24"/>
  <c r="AQ29" i="24" a="1"/>
  <c r="AR29" i="24"/>
  <c r="AR29" i="24" a="1"/>
  <c r="AT29" i="24"/>
  <c r="AU29" i="24"/>
  <c r="AV29" i="24"/>
  <c r="AW29" i="24"/>
  <c r="AX29" i="24"/>
  <c r="AY29" i="24"/>
  <c r="AZ29" i="24"/>
  <c r="BA29" i="24"/>
  <c r="BB29" i="24"/>
  <c r="BD29" i="24"/>
  <c r="BF29" i="24"/>
  <c r="BG29" i="24"/>
  <c r="BH29" i="24"/>
  <c r="BL29" i="24"/>
  <c r="BQ29" i="24"/>
  <c r="C30" i="24"/>
  <c r="D30" i="24"/>
  <c r="E30" i="24"/>
  <c r="F30" i="24"/>
  <c r="G30" i="24"/>
  <c r="H30" i="24"/>
  <c r="I30" i="24"/>
  <c r="J30" i="24"/>
  <c r="K30" i="24"/>
  <c r="L30" i="24"/>
  <c r="M30" i="24"/>
  <c r="N30" i="24"/>
  <c r="O30" i="24"/>
  <c r="P30" i="24"/>
  <c r="Q30" i="24"/>
  <c r="T30" i="24"/>
  <c r="U30" i="24"/>
  <c r="AC30" i="24"/>
  <c r="AQ30" i="24"/>
  <c r="AQ30" i="24" a="1"/>
  <c r="AR30" i="24"/>
  <c r="AR30" i="24" a="1"/>
  <c r="AT30" i="24"/>
  <c r="AU30" i="24"/>
  <c r="AV30" i="24"/>
  <c r="AW30" i="24"/>
  <c r="AX30" i="24"/>
  <c r="AY30" i="24"/>
  <c r="AZ30" i="24"/>
  <c r="BA30" i="24"/>
  <c r="BB30" i="24"/>
  <c r="BD30" i="24"/>
  <c r="BF30" i="24"/>
  <c r="BG30" i="24"/>
  <c r="BH30" i="24"/>
  <c r="C31" i="24"/>
  <c r="D31" i="24"/>
  <c r="E31" i="24"/>
  <c r="F31" i="24"/>
  <c r="G31" i="24"/>
  <c r="H31" i="24"/>
  <c r="I31" i="24"/>
  <c r="J31" i="24"/>
  <c r="K31" i="24"/>
  <c r="L31" i="24"/>
  <c r="M31" i="24"/>
  <c r="N31" i="24"/>
  <c r="O31" i="24"/>
  <c r="P31" i="24"/>
  <c r="Q31" i="24"/>
  <c r="T31" i="24"/>
  <c r="U31" i="24"/>
  <c r="W31" i="24"/>
  <c r="Y31" i="24"/>
  <c r="AA31" i="24"/>
  <c r="AE31" i="24"/>
  <c r="AH31" i="24"/>
  <c r="AK31" i="24"/>
  <c r="AN31" i="24"/>
  <c r="AT31" i="24"/>
  <c r="AU31" i="24"/>
  <c r="AV31" i="24"/>
  <c r="AW31" i="24"/>
  <c r="AX31" i="24"/>
  <c r="AY31" i="24"/>
  <c r="AZ31" i="24"/>
  <c r="BA31" i="24"/>
  <c r="BB31" i="24"/>
  <c r="BC31" i="24"/>
  <c r="BD31" i="24"/>
  <c r="BF31" i="24"/>
  <c r="BG31" i="24"/>
  <c r="BH31" i="24"/>
  <c r="E32" i="24"/>
  <c r="BL32" i="24"/>
  <c r="BQ32" i="24"/>
  <c r="BL33" i="24"/>
  <c r="BQ33" i="24"/>
  <c r="BL35" i="24"/>
  <c r="BQ35" i="24"/>
  <c r="AT38" i="24"/>
  <c r="AU38" i="24"/>
  <c r="AV38" i="24"/>
  <c r="AW38" i="24"/>
  <c r="AX38" i="24"/>
  <c r="AY38" i="24"/>
  <c r="AZ38" i="24"/>
  <c r="BA38" i="24"/>
  <c r="AE39" i="24"/>
  <c r="AF39" i="24"/>
  <c r="AG39" i="24"/>
  <c r="AH39" i="24"/>
  <c r="AJ39" i="24"/>
  <c r="AK39" i="24"/>
  <c r="AL39" i="24"/>
  <c r="AM39" i="24"/>
  <c r="AT39" i="24"/>
  <c r="AU39" i="24"/>
  <c r="AV39" i="24"/>
  <c r="AW39" i="24"/>
  <c r="AX39" i="24"/>
  <c r="AY39" i="24"/>
  <c r="AZ39" i="24"/>
  <c r="BA39" i="24"/>
  <c r="AT40" i="24"/>
  <c r="AU40" i="24"/>
  <c r="AV40" i="24"/>
  <c r="AW40" i="24"/>
  <c r="AX40" i="24"/>
  <c r="AY40" i="24"/>
  <c r="AZ40" i="24"/>
  <c r="BA40" i="24"/>
  <c r="AT41" i="24"/>
  <c r="AU41" i="24"/>
  <c r="AV41" i="24"/>
  <c r="AW41" i="24"/>
  <c r="AX41" i="24"/>
  <c r="AY41" i="24"/>
  <c r="AZ41" i="24"/>
  <c r="BA41" i="24"/>
  <c r="AT42" i="24"/>
  <c r="AU42" i="24"/>
  <c r="AV42" i="24"/>
  <c r="AW42" i="24"/>
  <c r="AX42" i="24"/>
  <c r="AY42" i="24"/>
  <c r="AZ42" i="24"/>
  <c r="BA42" i="24"/>
  <c r="BK42" i="24"/>
  <c r="AT43" i="24"/>
  <c r="AU43" i="24"/>
  <c r="AV43" i="24"/>
  <c r="AW43" i="24"/>
  <c r="AX43" i="24"/>
  <c r="AY43" i="24"/>
  <c r="AZ43" i="24"/>
  <c r="BA43" i="24"/>
  <c r="BL43" i="24"/>
  <c r="AT44" i="24"/>
  <c r="AU44" i="24"/>
  <c r="AV44" i="24"/>
  <c r="AW44" i="24"/>
  <c r="AX44" i="24"/>
  <c r="AY44" i="24"/>
  <c r="AZ44" i="24"/>
  <c r="BA44" i="24"/>
  <c r="AT45" i="24"/>
  <c r="AU45" i="24"/>
  <c r="AV45" i="24"/>
  <c r="AW45" i="24"/>
  <c r="AX45" i="24"/>
  <c r="AY45" i="24"/>
  <c r="AZ45" i="24"/>
  <c r="BA45" i="24"/>
  <c r="AE46" i="24"/>
  <c r="AF46" i="24"/>
  <c r="AG46" i="24"/>
  <c r="AH46" i="24"/>
  <c r="AJ46" i="24"/>
  <c r="AK46" i="24"/>
  <c r="AL46" i="24"/>
  <c r="AM46" i="24"/>
  <c r="AT46" i="24"/>
  <c r="AU46" i="24"/>
  <c r="AV46" i="24"/>
  <c r="AW46" i="24"/>
  <c r="AX46" i="24"/>
  <c r="AY46" i="24"/>
  <c r="AZ46" i="24"/>
  <c r="BA46" i="24"/>
  <c r="BK46" i="24"/>
  <c r="BL46" i="24"/>
  <c r="AT47" i="24"/>
  <c r="AU47" i="24"/>
  <c r="AV47" i="24"/>
  <c r="AW47" i="24"/>
  <c r="AX47" i="24"/>
  <c r="AY47" i="24"/>
  <c r="AZ47" i="24"/>
  <c r="BA47" i="24"/>
  <c r="BL47" i="24"/>
  <c r="AT48" i="24"/>
  <c r="AU48" i="24"/>
  <c r="AV48" i="24"/>
  <c r="AW48" i="24"/>
  <c r="AX48" i="24"/>
  <c r="AY48" i="24"/>
  <c r="AZ48" i="24"/>
  <c r="BA48" i="24"/>
  <c r="AT49" i="24"/>
  <c r="AU49" i="24"/>
  <c r="AV49" i="24"/>
  <c r="AW49" i="24"/>
  <c r="AX49" i="24"/>
  <c r="AY49" i="24"/>
  <c r="AZ49" i="24"/>
  <c r="BA49" i="24"/>
  <c r="BL49" i="24"/>
  <c r="AT50" i="24"/>
  <c r="AU50" i="24"/>
  <c r="AV50" i="24"/>
  <c r="AW50" i="24"/>
  <c r="AX50" i="24"/>
  <c r="AY50" i="24"/>
  <c r="AZ50" i="24"/>
  <c r="BA50" i="24"/>
  <c r="AT51" i="24"/>
  <c r="AU51" i="24"/>
  <c r="AV51" i="24"/>
  <c r="AW51" i="24"/>
  <c r="AX51" i="24"/>
  <c r="AY51" i="24"/>
  <c r="AZ51" i="24"/>
  <c r="BA51" i="24"/>
  <c r="AT52" i="24"/>
  <c r="AU52" i="24"/>
  <c r="AV52" i="24"/>
  <c r="AW52" i="24"/>
  <c r="AX52" i="24"/>
  <c r="AY52" i="24"/>
  <c r="AZ52" i="24"/>
  <c r="BA52" i="24"/>
  <c r="AT53" i="24"/>
  <c r="AU53" i="24"/>
  <c r="AV53" i="24"/>
  <c r="AW53" i="24"/>
  <c r="AX53" i="24"/>
  <c r="AY53" i="24"/>
  <c r="AZ53" i="24"/>
  <c r="BA53" i="24"/>
  <c r="AT54" i="24"/>
  <c r="AU54" i="24"/>
  <c r="AV54" i="24"/>
  <c r="AW54" i="24"/>
  <c r="AX54" i="24"/>
  <c r="AY54" i="24"/>
  <c r="AZ54" i="24"/>
  <c r="BA54" i="24"/>
  <c r="AT55" i="24"/>
  <c r="AU55" i="24"/>
  <c r="AV55" i="24"/>
  <c r="AW55" i="24"/>
  <c r="AX55" i="24"/>
  <c r="AY55" i="24"/>
  <c r="AZ55" i="24"/>
  <c r="BA55" i="24"/>
  <c r="AT56" i="24"/>
  <c r="AU56" i="24"/>
  <c r="AV56" i="24"/>
  <c r="AW56" i="24"/>
  <c r="AX56" i="24"/>
  <c r="AY56" i="24"/>
  <c r="AZ56" i="24"/>
  <c r="BA56" i="24"/>
  <c r="AT57" i="24"/>
  <c r="AU57" i="24"/>
  <c r="AV57" i="24"/>
  <c r="AW57" i="24"/>
  <c r="AX57" i="24"/>
  <c r="AY57" i="24"/>
  <c r="AZ57" i="24"/>
  <c r="BA57" i="24"/>
  <c r="AT58" i="24"/>
  <c r="AU58" i="24"/>
  <c r="AV58" i="24"/>
  <c r="AW58" i="24"/>
  <c r="AX58" i="24"/>
  <c r="AY58" i="24"/>
  <c r="AZ58" i="24"/>
  <c r="BA58" i="24"/>
  <c r="AT59" i="24"/>
  <c r="AU59" i="24"/>
  <c r="AV59" i="24"/>
  <c r="AW59" i="24"/>
  <c r="AX59" i="24"/>
  <c r="AY59" i="24"/>
  <c r="AZ59" i="24"/>
  <c r="BA59" i="24"/>
  <c r="AT60" i="24"/>
  <c r="AU60" i="24"/>
  <c r="AV60" i="24"/>
  <c r="AW60" i="24"/>
  <c r="AX60" i="24"/>
  <c r="AY60" i="24"/>
  <c r="AZ60" i="24"/>
  <c r="BA60" i="24"/>
  <c r="AT61" i="24"/>
  <c r="AU61" i="24"/>
  <c r="AV61" i="24"/>
  <c r="AW61" i="24"/>
  <c r="AX61" i="24"/>
  <c r="AY61" i="24"/>
  <c r="AZ61" i="24"/>
  <c r="BA61" i="24"/>
  <c r="AT62" i="24"/>
  <c r="AZ63" i="24"/>
  <c r="BA63" i="24"/>
  <c r="A1" i="25"/>
  <c r="AQ1" i="25"/>
  <c r="BC1" i="25"/>
  <c r="BL3" i="25"/>
  <c r="BQ3" i="25"/>
  <c r="A4" i="25"/>
  <c r="BQ4" i="25"/>
  <c r="BL5" i="25"/>
  <c r="BQ5" i="25"/>
  <c r="F6" i="25"/>
  <c r="BQ6" i="25"/>
  <c r="AC7" i="25"/>
  <c r="AQ7" i="25"/>
  <c r="AQ7" i="25" a="1"/>
  <c r="AR7" i="25"/>
  <c r="AR7" i="25" a="1"/>
  <c r="AT7" i="25"/>
  <c r="AU7" i="25"/>
  <c r="AV7" i="25"/>
  <c r="AW7" i="25"/>
  <c r="AX7" i="25"/>
  <c r="AY7" i="25"/>
  <c r="AZ7" i="25"/>
  <c r="BA7" i="25"/>
  <c r="BB7" i="25"/>
  <c r="BD7" i="25"/>
  <c r="BF7" i="25"/>
  <c r="BG7" i="25"/>
  <c r="BH7" i="25"/>
  <c r="BL7" i="25"/>
  <c r="BQ7" i="25"/>
  <c r="C8" i="25"/>
  <c r="D8" i="25"/>
  <c r="E8" i="25"/>
  <c r="F8" i="25"/>
  <c r="G8" i="25"/>
  <c r="H8" i="25"/>
  <c r="I8" i="25"/>
  <c r="J8" i="25"/>
  <c r="K8" i="25"/>
  <c r="L8" i="25"/>
  <c r="M8" i="25"/>
  <c r="N8" i="25"/>
  <c r="O8" i="25"/>
  <c r="P8" i="25"/>
  <c r="Q8" i="25"/>
  <c r="T8" i="25"/>
  <c r="U8" i="25"/>
  <c r="AC8" i="25"/>
  <c r="AQ8" i="25"/>
  <c r="AQ8" i="25" a="1"/>
  <c r="AR8" i="25"/>
  <c r="AR8" i="25" a="1"/>
  <c r="AT8" i="25"/>
  <c r="AU8" i="25"/>
  <c r="AV8" i="25"/>
  <c r="AW8" i="25"/>
  <c r="AX8" i="25"/>
  <c r="AY8" i="25"/>
  <c r="AZ8" i="25"/>
  <c r="BA8" i="25"/>
  <c r="BB8" i="25"/>
  <c r="BD8" i="25"/>
  <c r="BF8" i="25"/>
  <c r="BG8" i="25"/>
  <c r="BH8" i="25"/>
  <c r="C9" i="25"/>
  <c r="D9" i="25"/>
  <c r="E9" i="25"/>
  <c r="F9" i="25"/>
  <c r="G9" i="25"/>
  <c r="H9" i="25"/>
  <c r="I9" i="25"/>
  <c r="J9" i="25"/>
  <c r="K9" i="25"/>
  <c r="L9" i="25"/>
  <c r="M9" i="25"/>
  <c r="N9" i="25"/>
  <c r="O9" i="25"/>
  <c r="P9" i="25"/>
  <c r="Q9" i="25"/>
  <c r="T9" i="25"/>
  <c r="U9" i="25"/>
  <c r="AC9" i="25"/>
  <c r="AQ9" i="25"/>
  <c r="AQ9" i="25" a="1"/>
  <c r="AR9" i="25"/>
  <c r="AR9" i="25" a="1"/>
  <c r="AT9" i="25"/>
  <c r="AU9" i="25"/>
  <c r="AV9" i="25"/>
  <c r="AW9" i="25"/>
  <c r="AX9" i="25"/>
  <c r="AY9" i="25"/>
  <c r="AZ9" i="25"/>
  <c r="BA9" i="25"/>
  <c r="BB9" i="25"/>
  <c r="BD9" i="25"/>
  <c r="BF9" i="25"/>
  <c r="BG9" i="25"/>
  <c r="BH9" i="25"/>
  <c r="C10" i="25"/>
  <c r="D10" i="25"/>
  <c r="E10" i="25"/>
  <c r="F10" i="25"/>
  <c r="G10" i="25"/>
  <c r="H10" i="25"/>
  <c r="I10" i="25"/>
  <c r="J10" i="25"/>
  <c r="K10" i="25"/>
  <c r="L10" i="25"/>
  <c r="M10" i="25"/>
  <c r="N10" i="25"/>
  <c r="O10" i="25"/>
  <c r="P10" i="25"/>
  <c r="Q10" i="25"/>
  <c r="T10" i="25"/>
  <c r="U10" i="25"/>
  <c r="AC10" i="25"/>
  <c r="AQ10" i="25"/>
  <c r="AQ10" i="25" a="1"/>
  <c r="AR10" i="25"/>
  <c r="AR10" i="25" a="1"/>
  <c r="AT10" i="25"/>
  <c r="AU10" i="25"/>
  <c r="AV10" i="25"/>
  <c r="AW10" i="25"/>
  <c r="AX10" i="25"/>
  <c r="AY10" i="25"/>
  <c r="AZ10" i="25"/>
  <c r="BA10" i="25"/>
  <c r="BB10" i="25"/>
  <c r="BD10" i="25"/>
  <c r="BF10" i="25"/>
  <c r="BG10" i="25"/>
  <c r="BH10" i="25"/>
  <c r="C11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P11" i="25"/>
  <c r="Q11" i="25"/>
  <c r="T11" i="25"/>
  <c r="U11" i="25"/>
  <c r="AC11" i="25"/>
  <c r="AQ11" i="25"/>
  <c r="AQ11" i="25" a="1"/>
  <c r="AR11" i="25"/>
  <c r="AR11" i="25" a="1"/>
  <c r="AT11" i="25"/>
  <c r="AU11" i="25"/>
  <c r="AV11" i="25"/>
  <c r="AW11" i="25"/>
  <c r="AX11" i="25"/>
  <c r="AY11" i="25"/>
  <c r="AZ11" i="25"/>
  <c r="BA11" i="25"/>
  <c r="BB11" i="25"/>
  <c r="BD11" i="25"/>
  <c r="BF11" i="25"/>
  <c r="BG11" i="25"/>
  <c r="BH11" i="25"/>
  <c r="BL11" i="25"/>
  <c r="BQ11" i="25"/>
  <c r="C12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T12" i="25"/>
  <c r="U12" i="25"/>
  <c r="AC12" i="25"/>
  <c r="AQ12" i="25"/>
  <c r="AQ12" i="25" a="1"/>
  <c r="AR12" i="25"/>
  <c r="AR12" i="25" a="1"/>
  <c r="AT12" i="25"/>
  <c r="AU12" i="25"/>
  <c r="AV12" i="25"/>
  <c r="AW12" i="25"/>
  <c r="AX12" i="25"/>
  <c r="AY12" i="25"/>
  <c r="AZ12" i="25"/>
  <c r="BA12" i="25"/>
  <c r="BB12" i="25"/>
  <c r="BD12" i="25"/>
  <c r="BF12" i="25"/>
  <c r="BG12" i="25"/>
  <c r="BH12" i="25"/>
  <c r="C13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T13" i="25"/>
  <c r="U13" i="25"/>
  <c r="AC13" i="25"/>
  <c r="AQ13" i="25"/>
  <c r="AQ13" i="25" a="1"/>
  <c r="AR13" i="25"/>
  <c r="AR13" i="25" a="1"/>
  <c r="AT13" i="25"/>
  <c r="AU13" i="25"/>
  <c r="AV13" i="25"/>
  <c r="AW13" i="25"/>
  <c r="AX13" i="25"/>
  <c r="AY13" i="25"/>
  <c r="AZ13" i="25"/>
  <c r="BA13" i="25"/>
  <c r="BB13" i="25"/>
  <c r="BD13" i="25"/>
  <c r="BF13" i="25"/>
  <c r="BG13" i="25"/>
  <c r="BH13" i="25"/>
  <c r="BL13" i="25"/>
  <c r="BQ13" i="25"/>
  <c r="C14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T14" i="25"/>
  <c r="U14" i="25"/>
  <c r="AC14" i="25"/>
  <c r="AQ14" i="25"/>
  <c r="AQ14" i="25" a="1"/>
  <c r="AR14" i="25"/>
  <c r="AR14" i="25" a="1"/>
  <c r="AT14" i="25"/>
  <c r="AU14" i="25"/>
  <c r="AV14" i="25"/>
  <c r="AW14" i="25"/>
  <c r="AX14" i="25"/>
  <c r="AY14" i="25"/>
  <c r="AZ14" i="25"/>
  <c r="BA14" i="25"/>
  <c r="BB14" i="25"/>
  <c r="BD14" i="25"/>
  <c r="BF14" i="25"/>
  <c r="BG14" i="25"/>
  <c r="BH14" i="25"/>
  <c r="BL14" i="25"/>
  <c r="BQ14" i="25"/>
  <c r="C15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T15" i="25"/>
  <c r="U15" i="25"/>
  <c r="AC15" i="25"/>
  <c r="AQ15" i="25"/>
  <c r="AQ15" i="25" a="1"/>
  <c r="AR15" i="25"/>
  <c r="AR15" i="25" a="1"/>
  <c r="AT15" i="25"/>
  <c r="AU15" i="25"/>
  <c r="AV15" i="25"/>
  <c r="AW15" i="25"/>
  <c r="AX15" i="25"/>
  <c r="AY15" i="25"/>
  <c r="AZ15" i="25"/>
  <c r="BA15" i="25"/>
  <c r="BB15" i="25"/>
  <c r="BD15" i="25"/>
  <c r="BF15" i="25"/>
  <c r="BG15" i="25"/>
  <c r="BH15" i="25"/>
  <c r="BL15" i="25"/>
  <c r="BQ15" i="25"/>
  <c r="C16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T16" i="25"/>
  <c r="U16" i="25"/>
  <c r="AC16" i="25"/>
  <c r="AQ16" i="25"/>
  <c r="AQ16" i="25" a="1"/>
  <c r="AR16" i="25"/>
  <c r="AR16" i="25" a="1"/>
  <c r="AT16" i="25"/>
  <c r="AU16" i="25"/>
  <c r="AV16" i="25"/>
  <c r="AW16" i="25"/>
  <c r="AX16" i="25"/>
  <c r="AY16" i="25"/>
  <c r="AZ16" i="25"/>
  <c r="BA16" i="25"/>
  <c r="BB16" i="25"/>
  <c r="BD16" i="25"/>
  <c r="BF16" i="25"/>
  <c r="BG16" i="25"/>
  <c r="BH16" i="25"/>
  <c r="BL16" i="25"/>
  <c r="BQ16" i="25"/>
  <c r="C17" i="25"/>
  <c r="D17" i="25"/>
  <c r="E17" i="25"/>
  <c r="F17" i="25"/>
  <c r="G17" i="25"/>
  <c r="H17" i="25"/>
  <c r="I17" i="25"/>
  <c r="J17" i="25"/>
  <c r="K17" i="25"/>
  <c r="L17" i="25"/>
  <c r="M17" i="25"/>
  <c r="N17" i="25"/>
  <c r="O17" i="25"/>
  <c r="P17" i="25"/>
  <c r="Q17" i="25"/>
  <c r="T17" i="25"/>
  <c r="U17" i="25"/>
  <c r="AC17" i="25"/>
  <c r="AQ17" i="25"/>
  <c r="AQ17" i="25" a="1"/>
  <c r="AR17" i="25"/>
  <c r="AR17" i="25" a="1"/>
  <c r="AT17" i="25"/>
  <c r="AU17" i="25"/>
  <c r="AV17" i="25"/>
  <c r="AW17" i="25"/>
  <c r="AX17" i="25"/>
  <c r="AY17" i="25"/>
  <c r="AZ17" i="25"/>
  <c r="BA17" i="25"/>
  <c r="BB17" i="25"/>
  <c r="BD17" i="25"/>
  <c r="BF17" i="25"/>
  <c r="BG17" i="25"/>
  <c r="BH17" i="25"/>
  <c r="C18" i="25"/>
  <c r="D18" i="25"/>
  <c r="E18" i="25"/>
  <c r="F18" i="25"/>
  <c r="G18" i="25"/>
  <c r="H18" i="25"/>
  <c r="I18" i="25"/>
  <c r="J18" i="25"/>
  <c r="K18" i="25"/>
  <c r="L18" i="25"/>
  <c r="M18" i="25"/>
  <c r="N18" i="25"/>
  <c r="O18" i="25"/>
  <c r="P18" i="25"/>
  <c r="Q18" i="25"/>
  <c r="T18" i="25"/>
  <c r="U18" i="25"/>
  <c r="AC18" i="25"/>
  <c r="AQ18" i="25"/>
  <c r="AQ18" i="25" a="1"/>
  <c r="AR18" i="25"/>
  <c r="AR18" i="25" a="1"/>
  <c r="AT18" i="25"/>
  <c r="AU18" i="25"/>
  <c r="AV18" i="25"/>
  <c r="AW18" i="25"/>
  <c r="AX18" i="25"/>
  <c r="AY18" i="25"/>
  <c r="AZ18" i="25"/>
  <c r="BA18" i="25"/>
  <c r="BB18" i="25"/>
  <c r="BD18" i="25"/>
  <c r="BF18" i="25"/>
  <c r="BG18" i="25"/>
  <c r="BH18" i="25"/>
  <c r="BL18" i="25"/>
  <c r="BQ18" i="25"/>
  <c r="C19" i="25"/>
  <c r="D19" i="25"/>
  <c r="E19" i="25"/>
  <c r="F19" i="25"/>
  <c r="G19" i="25"/>
  <c r="H19" i="25"/>
  <c r="I19" i="25"/>
  <c r="J19" i="25"/>
  <c r="K19" i="25"/>
  <c r="L19" i="25"/>
  <c r="M19" i="25"/>
  <c r="N19" i="25"/>
  <c r="O19" i="25"/>
  <c r="P19" i="25"/>
  <c r="Q19" i="25"/>
  <c r="T19" i="25"/>
  <c r="U19" i="25"/>
  <c r="AC19" i="25"/>
  <c r="AQ19" i="25"/>
  <c r="AQ19" i="25" a="1"/>
  <c r="AR19" i="25"/>
  <c r="AR19" i="25" a="1"/>
  <c r="AT19" i="25"/>
  <c r="AU19" i="25"/>
  <c r="AV19" i="25"/>
  <c r="AW19" i="25"/>
  <c r="AX19" i="25"/>
  <c r="AY19" i="25"/>
  <c r="AZ19" i="25"/>
  <c r="BA19" i="25"/>
  <c r="BB19" i="25"/>
  <c r="BD19" i="25"/>
  <c r="BF19" i="25"/>
  <c r="BG19" i="25"/>
  <c r="BH19" i="25"/>
  <c r="BL19" i="25"/>
  <c r="BQ19" i="25"/>
  <c r="C20" i="25"/>
  <c r="D20" i="25"/>
  <c r="E20" i="25"/>
  <c r="F20" i="25"/>
  <c r="G20" i="25"/>
  <c r="H20" i="25"/>
  <c r="I20" i="25"/>
  <c r="J20" i="25"/>
  <c r="K20" i="25"/>
  <c r="L20" i="25"/>
  <c r="M20" i="25"/>
  <c r="N20" i="25"/>
  <c r="O20" i="25"/>
  <c r="P20" i="25"/>
  <c r="Q20" i="25"/>
  <c r="T20" i="25"/>
  <c r="U20" i="25"/>
  <c r="AC20" i="25"/>
  <c r="AQ20" i="25"/>
  <c r="AQ20" i="25" a="1"/>
  <c r="AR20" i="25"/>
  <c r="AR20" i="25" a="1"/>
  <c r="AT20" i="25"/>
  <c r="AU20" i="25"/>
  <c r="AV20" i="25"/>
  <c r="AW20" i="25"/>
  <c r="AX20" i="25"/>
  <c r="AY20" i="25"/>
  <c r="AZ20" i="25"/>
  <c r="BA20" i="25"/>
  <c r="BB20" i="25"/>
  <c r="BD20" i="25"/>
  <c r="BF20" i="25"/>
  <c r="BG20" i="25"/>
  <c r="BH20" i="25"/>
  <c r="BL20" i="25"/>
  <c r="C21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T21" i="25"/>
  <c r="U21" i="25"/>
  <c r="AC21" i="25"/>
  <c r="AQ21" i="25"/>
  <c r="AQ21" i="25" a="1"/>
  <c r="AR21" i="25"/>
  <c r="AR21" i="25" a="1"/>
  <c r="AT21" i="25"/>
  <c r="AU21" i="25"/>
  <c r="AV21" i="25"/>
  <c r="AW21" i="25"/>
  <c r="AX21" i="25"/>
  <c r="AY21" i="25"/>
  <c r="AZ21" i="25"/>
  <c r="BA21" i="25"/>
  <c r="BB21" i="25"/>
  <c r="BD21" i="25"/>
  <c r="BF21" i="25"/>
  <c r="BG21" i="25"/>
  <c r="BH21" i="25"/>
  <c r="BL21" i="25"/>
  <c r="BQ21" i="25"/>
  <c r="C22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T22" i="25"/>
  <c r="U22" i="25"/>
  <c r="AC22" i="25"/>
  <c r="AQ22" i="25"/>
  <c r="AQ22" i="25" a="1"/>
  <c r="AR22" i="25"/>
  <c r="AR22" i="25" a="1"/>
  <c r="AT22" i="25"/>
  <c r="AU22" i="25"/>
  <c r="AV22" i="25"/>
  <c r="AW22" i="25"/>
  <c r="AX22" i="25"/>
  <c r="AY22" i="25"/>
  <c r="AZ22" i="25"/>
  <c r="BA22" i="25"/>
  <c r="BB22" i="25"/>
  <c r="BD22" i="25"/>
  <c r="BF22" i="25"/>
  <c r="BG22" i="25"/>
  <c r="BH22" i="25"/>
  <c r="C23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T23" i="25"/>
  <c r="U23" i="25"/>
  <c r="AC23" i="25"/>
  <c r="AQ23" i="25"/>
  <c r="AQ23" i="25" a="1"/>
  <c r="AR23" i="25"/>
  <c r="AR23" i="25" a="1"/>
  <c r="AT23" i="25"/>
  <c r="AU23" i="25"/>
  <c r="AV23" i="25"/>
  <c r="AW23" i="25"/>
  <c r="AX23" i="25"/>
  <c r="AY23" i="25"/>
  <c r="AZ23" i="25"/>
  <c r="BA23" i="25"/>
  <c r="BB23" i="25"/>
  <c r="BD23" i="25"/>
  <c r="BF23" i="25"/>
  <c r="BG23" i="25"/>
  <c r="BH23" i="25"/>
  <c r="C24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T24" i="25"/>
  <c r="U24" i="25"/>
  <c r="AC24" i="25"/>
  <c r="AQ24" i="25"/>
  <c r="AQ24" i="25" a="1"/>
  <c r="AR24" i="25"/>
  <c r="AR24" i="25" a="1"/>
  <c r="AT24" i="25"/>
  <c r="AU24" i="25"/>
  <c r="AV24" i="25"/>
  <c r="AW24" i="25"/>
  <c r="AX24" i="25"/>
  <c r="AY24" i="25"/>
  <c r="AZ24" i="25"/>
  <c r="BA24" i="25"/>
  <c r="BB24" i="25"/>
  <c r="BD24" i="25"/>
  <c r="BF24" i="25"/>
  <c r="BG24" i="25"/>
  <c r="BH24" i="25"/>
  <c r="C25" i="25"/>
  <c r="D25" i="25"/>
  <c r="E25" i="25"/>
  <c r="F25" i="25"/>
  <c r="G25" i="25"/>
  <c r="H25" i="25"/>
  <c r="I25" i="25"/>
  <c r="J25" i="25"/>
  <c r="K25" i="25"/>
  <c r="L25" i="25"/>
  <c r="M25" i="25"/>
  <c r="N25" i="25"/>
  <c r="O25" i="25"/>
  <c r="P25" i="25"/>
  <c r="Q25" i="25"/>
  <c r="T25" i="25"/>
  <c r="U25" i="25"/>
  <c r="AC25" i="25"/>
  <c r="AQ25" i="25"/>
  <c r="AQ25" i="25" a="1"/>
  <c r="AR25" i="25"/>
  <c r="AR25" i="25" a="1"/>
  <c r="AT25" i="25"/>
  <c r="AU25" i="25"/>
  <c r="AV25" i="25"/>
  <c r="AW25" i="25"/>
  <c r="AX25" i="25"/>
  <c r="AY25" i="25"/>
  <c r="AZ25" i="25"/>
  <c r="BA25" i="25"/>
  <c r="BB25" i="25"/>
  <c r="BD25" i="25"/>
  <c r="BF25" i="25"/>
  <c r="BG25" i="25"/>
  <c r="BH25" i="25"/>
  <c r="BL25" i="25"/>
  <c r="BQ25" i="25"/>
  <c r="C26" i="25"/>
  <c r="D26" i="25"/>
  <c r="E26" i="25"/>
  <c r="F26" i="25"/>
  <c r="G26" i="25"/>
  <c r="H26" i="25"/>
  <c r="I26" i="25"/>
  <c r="J26" i="25"/>
  <c r="K26" i="25"/>
  <c r="L26" i="25"/>
  <c r="M26" i="25"/>
  <c r="N26" i="25"/>
  <c r="O26" i="25"/>
  <c r="P26" i="25"/>
  <c r="Q26" i="25"/>
  <c r="T26" i="25"/>
  <c r="U26" i="25"/>
  <c r="AC26" i="25"/>
  <c r="AQ26" i="25"/>
  <c r="AQ26" i="25" a="1"/>
  <c r="AR26" i="25"/>
  <c r="AR26" i="25" a="1"/>
  <c r="AT26" i="25"/>
  <c r="AU26" i="25"/>
  <c r="AV26" i="25"/>
  <c r="AW26" i="25"/>
  <c r="AX26" i="25"/>
  <c r="AY26" i="25"/>
  <c r="AZ26" i="25"/>
  <c r="BA26" i="25"/>
  <c r="BB26" i="25"/>
  <c r="BD26" i="25"/>
  <c r="BF26" i="25"/>
  <c r="BG26" i="25"/>
  <c r="BH26" i="25"/>
  <c r="C27" i="25"/>
  <c r="D27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T27" i="25"/>
  <c r="U27" i="25"/>
  <c r="AC27" i="25"/>
  <c r="AQ27" i="25"/>
  <c r="AQ27" i="25" a="1"/>
  <c r="AR27" i="25"/>
  <c r="AR27" i="25" a="1"/>
  <c r="AT27" i="25"/>
  <c r="AU27" i="25"/>
  <c r="AV27" i="25"/>
  <c r="AW27" i="25"/>
  <c r="AX27" i="25"/>
  <c r="AY27" i="25"/>
  <c r="AZ27" i="25"/>
  <c r="BA27" i="25"/>
  <c r="BB27" i="25"/>
  <c r="BD27" i="25"/>
  <c r="BF27" i="25"/>
  <c r="BG27" i="25"/>
  <c r="BH27" i="25"/>
  <c r="BL27" i="25"/>
  <c r="BQ27" i="25"/>
  <c r="C28" i="25"/>
  <c r="D28" i="25"/>
  <c r="E28" i="25"/>
  <c r="F28" i="25"/>
  <c r="G28" i="25"/>
  <c r="H28" i="25"/>
  <c r="I28" i="25"/>
  <c r="J28" i="25"/>
  <c r="K28" i="25"/>
  <c r="L28" i="25"/>
  <c r="M28" i="25"/>
  <c r="N28" i="25"/>
  <c r="O28" i="25"/>
  <c r="P28" i="25"/>
  <c r="Q28" i="25"/>
  <c r="U28" i="25"/>
  <c r="AC28" i="25"/>
  <c r="AQ28" i="25"/>
  <c r="AQ28" i="25" a="1"/>
  <c r="AR28" i="25"/>
  <c r="AR28" i="25" a="1"/>
  <c r="AT28" i="25"/>
  <c r="AU28" i="25"/>
  <c r="AV28" i="25"/>
  <c r="AW28" i="25"/>
  <c r="AX28" i="25"/>
  <c r="AY28" i="25"/>
  <c r="AZ28" i="25"/>
  <c r="BA28" i="25"/>
  <c r="BB28" i="25"/>
  <c r="BD28" i="25"/>
  <c r="BF28" i="25"/>
  <c r="BG28" i="25"/>
  <c r="BH28" i="25"/>
  <c r="C29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U29" i="25"/>
  <c r="AC29" i="25"/>
  <c r="AQ29" i="25"/>
  <c r="AQ29" i="25" a="1"/>
  <c r="AR29" i="25"/>
  <c r="AR29" i="25" a="1"/>
  <c r="AT29" i="25"/>
  <c r="AU29" i="25"/>
  <c r="AV29" i="25"/>
  <c r="AW29" i="25"/>
  <c r="AX29" i="25"/>
  <c r="AY29" i="25"/>
  <c r="AZ29" i="25"/>
  <c r="BA29" i="25"/>
  <c r="BB29" i="25"/>
  <c r="BD29" i="25"/>
  <c r="BF29" i="25"/>
  <c r="BG29" i="25"/>
  <c r="BH29" i="25"/>
  <c r="BL29" i="25"/>
  <c r="BQ29" i="25"/>
  <c r="C30" i="25"/>
  <c r="D30" i="25"/>
  <c r="E30" i="25"/>
  <c r="F30" i="25"/>
  <c r="G30" i="25"/>
  <c r="H30" i="25"/>
  <c r="I30" i="25"/>
  <c r="J30" i="25"/>
  <c r="K30" i="25"/>
  <c r="L30" i="25"/>
  <c r="M30" i="25"/>
  <c r="N30" i="25"/>
  <c r="O30" i="25"/>
  <c r="P30" i="25"/>
  <c r="Q30" i="25"/>
  <c r="T30" i="25"/>
  <c r="U30" i="25"/>
  <c r="AC30" i="25"/>
  <c r="AQ30" i="25"/>
  <c r="AQ30" i="25" a="1"/>
  <c r="AR30" i="25"/>
  <c r="AR30" i="25" a="1"/>
  <c r="AT30" i="25"/>
  <c r="AU30" i="25"/>
  <c r="AV30" i="25"/>
  <c r="AW30" i="25"/>
  <c r="AX30" i="25"/>
  <c r="AY30" i="25"/>
  <c r="AZ30" i="25"/>
  <c r="BA30" i="25"/>
  <c r="BB30" i="25"/>
  <c r="BD30" i="25"/>
  <c r="BF30" i="25"/>
  <c r="BG30" i="25"/>
  <c r="BH30" i="25"/>
  <c r="C31" i="25"/>
  <c r="D31" i="25"/>
  <c r="E31" i="25"/>
  <c r="F31" i="25"/>
  <c r="G31" i="25"/>
  <c r="H31" i="25"/>
  <c r="I31" i="25"/>
  <c r="J31" i="25"/>
  <c r="K31" i="25"/>
  <c r="L31" i="25"/>
  <c r="M31" i="25"/>
  <c r="N31" i="25"/>
  <c r="O31" i="25"/>
  <c r="P31" i="25"/>
  <c r="Q31" i="25"/>
  <c r="T31" i="25"/>
  <c r="U31" i="25"/>
  <c r="W31" i="25"/>
  <c r="Y31" i="25"/>
  <c r="AA31" i="25"/>
  <c r="AE31" i="25"/>
  <c r="AH31" i="25"/>
  <c r="AK31" i="25"/>
  <c r="AN31" i="25"/>
  <c r="AT31" i="25"/>
  <c r="AU31" i="25"/>
  <c r="AV31" i="25"/>
  <c r="AW31" i="25"/>
  <c r="AX31" i="25"/>
  <c r="AY31" i="25"/>
  <c r="AZ31" i="25"/>
  <c r="BA31" i="25"/>
  <c r="BB31" i="25"/>
  <c r="BC31" i="25"/>
  <c r="BD31" i="25"/>
  <c r="BF31" i="25"/>
  <c r="BG31" i="25"/>
  <c r="BH31" i="25"/>
  <c r="E32" i="25"/>
  <c r="BL32" i="25"/>
  <c r="BQ32" i="25"/>
  <c r="BL33" i="25"/>
  <c r="BQ33" i="25"/>
  <c r="BL35" i="25"/>
  <c r="BQ35" i="25"/>
  <c r="AT38" i="25"/>
  <c r="AU38" i="25"/>
  <c r="AV38" i="25"/>
  <c r="AW38" i="25"/>
  <c r="AX38" i="25"/>
  <c r="AY38" i="25"/>
  <c r="AZ38" i="25"/>
  <c r="BA38" i="25"/>
  <c r="AE39" i="25"/>
  <c r="AF39" i="25"/>
  <c r="AG39" i="25"/>
  <c r="AH39" i="25"/>
  <c r="AJ39" i="25"/>
  <c r="AK39" i="25"/>
  <c r="AL39" i="25"/>
  <c r="AM39" i="25"/>
  <c r="AT39" i="25"/>
  <c r="AU39" i="25"/>
  <c r="AV39" i="25"/>
  <c r="AW39" i="25"/>
  <c r="AX39" i="25"/>
  <c r="AY39" i="25"/>
  <c r="AZ39" i="25"/>
  <c r="BA39" i="25"/>
  <c r="AT40" i="25"/>
  <c r="AU40" i="25"/>
  <c r="AV40" i="25"/>
  <c r="AW40" i="25"/>
  <c r="AX40" i="25"/>
  <c r="AY40" i="25"/>
  <c r="AZ40" i="25"/>
  <c r="BA40" i="25"/>
  <c r="AT41" i="25"/>
  <c r="AU41" i="25"/>
  <c r="AV41" i="25"/>
  <c r="AW41" i="25"/>
  <c r="AX41" i="25"/>
  <c r="AY41" i="25"/>
  <c r="AZ41" i="25"/>
  <c r="BA41" i="25"/>
  <c r="AT42" i="25"/>
  <c r="AU42" i="25"/>
  <c r="AV42" i="25"/>
  <c r="AW42" i="25"/>
  <c r="AX42" i="25"/>
  <c r="AY42" i="25"/>
  <c r="AZ42" i="25"/>
  <c r="BA42" i="25"/>
  <c r="BK42" i="25"/>
  <c r="AT43" i="25"/>
  <c r="AU43" i="25"/>
  <c r="AV43" i="25"/>
  <c r="AW43" i="25"/>
  <c r="AX43" i="25"/>
  <c r="AY43" i="25"/>
  <c r="AZ43" i="25"/>
  <c r="BA43" i="25"/>
  <c r="BL43" i="25"/>
  <c r="AT44" i="25"/>
  <c r="AU44" i="25"/>
  <c r="AV44" i="25"/>
  <c r="AW44" i="25"/>
  <c r="AX44" i="25"/>
  <c r="AY44" i="25"/>
  <c r="AZ44" i="25"/>
  <c r="BA44" i="25"/>
  <c r="AT45" i="25"/>
  <c r="AU45" i="25"/>
  <c r="AV45" i="25"/>
  <c r="AW45" i="25"/>
  <c r="AX45" i="25"/>
  <c r="AY45" i="25"/>
  <c r="AZ45" i="25"/>
  <c r="BA45" i="25"/>
  <c r="AE46" i="25"/>
  <c r="AF46" i="25"/>
  <c r="AG46" i="25"/>
  <c r="AH46" i="25"/>
  <c r="AJ46" i="25"/>
  <c r="AK46" i="25"/>
  <c r="AL46" i="25"/>
  <c r="AM46" i="25"/>
  <c r="AT46" i="25"/>
  <c r="AU46" i="25"/>
  <c r="AV46" i="25"/>
  <c r="AW46" i="25"/>
  <c r="AX46" i="25"/>
  <c r="AY46" i="25"/>
  <c r="AZ46" i="25"/>
  <c r="BA46" i="25"/>
  <c r="BK46" i="25"/>
  <c r="BL46" i="25"/>
  <c r="AT47" i="25"/>
  <c r="AU47" i="25"/>
  <c r="AV47" i="25"/>
  <c r="AW47" i="25"/>
  <c r="AX47" i="25"/>
  <c r="AY47" i="25"/>
  <c r="AZ47" i="25"/>
  <c r="BA47" i="25"/>
  <c r="BL47" i="25"/>
  <c r="AT48" i="25"/>
  <c r="AU48" i="25"/>
  <c r="AV48" i="25"/>
  <c r="AW48" i="25"/>
  <c r="AX48" i="25"/>
  <c r="AY48" i="25"/>
  <c r="AZ48" i="25"/>
  <c r="BA48" i="25"/>
  <c r="AT49" i="25"/>
  <c r="AU49" i="25"/>
  <c r="AV49" i="25"/>
  <c r="AW49" i="25"/>
  <c r="AX49" i="25"/>
  <c r="AY49" i="25"/>
  <c r="AZ49" i="25"/>
  <c r="BA49" i="25"/>
  <c r="BL49" i="25"/>
  <c r="AT50" i="25"/>
  <c r="AU50" i="25"/>
  <c r="AV50" i="25"/>
  <c r="AW50" i="25"/>
  <c r="AX50" i="25"/>
  <c r="AY50" i="25"/>
  <c r="AZ50" i="25"/>
  <c r="BA50" i="25"/>
  <c r="AT51" i="25"/>
  <c r="AU51" i="25"/>
  <c r="AV51" i="25"/>
  <c r="AW51" i="25"/>
  <c r="AX51" i="25"/>
  <c r="AY51" i="25"/>
  <c r="AZ51" i="25"/>
  <c r="BA51" i="25"/>
  <c r="AT52" i="25"/>
  <c r="AU52" i="25"/>
  <c r="AV52" i="25"/>
  <c r="AW52" i="25"/>
  <c r="AX52" i="25"/>
  <c r="AY52" i="25"/>
  <c r="AZ52" i="25"/>
  <c r="BA52" i="25"/>
  <c r="AT53" i="25"/>
  <c r="AU53" i="25"/>
  <c r="AV53" i="25"/>
  <c r="AW53" i="25"/>
  <c r="AX53" i="25"/>
  <c r="AY53" i="25"/>
  <c r="AZ53" i="25"/>
  <c r="BA53" i="25"/>
  <c r="AT54" i="25"/>
  <c r="AU54" i="25"/>
  <c r="AV54" i="25"/>
  <c r="AW54" i="25"/>
  <c r="AX54" i="25"/>
  <c r="AY54" i="25"/>
  <c r="AZ54" i="25"/>
  <c r="BA54" i="25"/>
  <c r="AT55" i="25"/>
  <c r="AU55" i="25"/>
  <c r="AV55" i="25"/>
  <c r="AW55" i="25"/>
  <c r="AX55" i="25"/>
  <c r="AY55" i="25"/>
  <c r="AZ55" i="25"/>
  <c r="BA55" i="25"/>
  <c r="AT56" i="25"/>
  <c r="AU56" i="25"/>
  <c r="AV56" i="25"/>
  <c r="AW56" i="25"/>
  <c r="AX56" i="25"/>
  <c r="AY56" i="25"/>
  <c r="AZ56" i="25"/>
  <c r="BA56" i="25"/>
  <c r="AT57" i="25"/>
  <c r="AU57" i="25"/>
  <c r="AV57" i="25"/>
  <c r="AW57" i="25"/>
  <c r="AX57" i="25"/>
  <c r="AY57" i="25"/>
  <c r="AZ57" i="25"/>
  <c r="BA57" i="25"/>
  <c r="AT58" i="25"/>
  <c r="AU58" i="25"/>
  <c r="AV58" i="25"/>
  <c r="AW58" i="25"/>
  <c r="AX58" i="25"/>
  <c r="AY58" i="25"/>
  <c r="AZ58" i="25"/>
  <c r="BA58" i="25"/>
  <c r="AT59" i="25"/>
  <c r="AU59" i="25"/>
  <c r="AV59" i="25"/>
  <c r="AW59" i="25"/>
  <c r="AX59" i="25"/>
  <c r="AY59" i="25"/>
  <c r="AZ59" i="25"/>
  <c r="BA59" i="25"/>
  <c r="AT60" i="25"/>
  <c r="AU60" i="25"/>
  <c r="AV60" i="25"/>
  <c r="AW60" i="25"/>
  <c r="AX60" i="25"/>
  <c r="AY60" i="25"/>
  <c r="AZ60" i="25"/>
  <c r="BA60" i="25"/>
  <c r="AT61" i="25"/>
  <c r="AU61" i="25"/>
  <c r="AV61" i="25"/>
  <c r="AW61" i="25"/>
  <c r="AX61" i="25"/>
  <c r="AY61" i="25"/>
  <c r="AZ61" i="25"/>
  <c r="BA61" i="25"/>
  <c r="AT62" i="25"/>
  <c r="AZ63" i="25"/>
  <c r="BA63" i="25"/>
  <c r="A1" i="26"/>
  <c r="AQ1" i="26"/>
  <c r="BC1" i="26"/>
  <c r="BL3" i="26"/>
  <c r="BQ3" i="26"/>
  <c r="A4" i="26"/>
  <c r="BQ4" i="26"/>
  <c r="BL5" i="26"/>
  <c r="BQ5" i="26"/>
  <c r="F6" i="26"/>
  <c r="BQ6" i="26"/>
  <c r="AC7" i="26"/>
  <c r="AQ7" i="26"/>
  <c r="AQ7" i="26" a="1"/>
  <c r="AR7" i="26"/>
  <c r="AR7" i="26" a="1"/>
  <c r="AT7" i="26"/>
  <c r="AU7" i="26"/>
  <c r="AV7" i="26"/>
  <c r="AW7" i="26"/>
  <c r="AX7" i="26"/>
  <c r="AY7" i="26"/>
  <c r="AZ7" i="26"/>
  <c r="BA7" i="26"/>
  <c r="BB7" i="26"/>
  <c r="BD7" i="26"/>
  <c r="BF7" i="26"/>
  <c r="BG7" i="26"/>
  <c r="BH7" i="26"/>
  <c r="BL7" i="26"/>
  <c r="BQ7" i="26"/>
  <c r="C8" i="26"/>
  <c r="D8" i="26"/>
  <c r="E8" i="26"/>
  <c r="F8" i="26"/>
  <c r="G8" i="26"/>
  <c r="H8" i="26"/>
  <c r="I8" i="26"/>
  <c r="J8" i="26"/>
  <c r="K8" i="26"/>
  <c r="L8" i="26"/>
  <c r="M8" i="26"/>
  <c r="N8" i="26"/>
  <c r="O8" i="26"/>
  <c r="P8" i="26"/>
  <c r="Q8" i="26"/>
  <c r="T8" i="26"/>
  <c r="U8" i="26"/>
  <c r="AC8" i="26"/>
  <c r="AQ8" i="26"/>
  <c r="AQ8" i="26" a="1"/>
  <c r="AR8" i="26"/>
  <c r="AR8" i="26" a="1"/>
  <c r="AT8" i="26"/>
  <c r="AU8" i="26"/>
  <c r="AV8" i="26"/>
  <c r="AW8" i="26"/>
  <c r="AX8" i="26"/>
  <c r="AY8" i="26"/>
  <c r="AZ8" i="26"/>
  <c r="BA8" i="26"/>
  <c r="BB8" i="26"/>
  <c r="BD8" i="26"/>
  <c r="BF8" i="26"/>
  <c r="BG8" i="26"/>
  <c r="BH8" i="26"/>
  <c r="C9" i="26"/>
  <c r="D9" i="26"/>
  <c r="E9" i="26"/>
  <c r="F9" i="26"/>
  <c r="G9" i="26"/>
  <c r="H9" i="26"/>
  <c r="I9" i="26"/>
  <c r="J9" i="26"/>
  <c r="K9" i="26"/>
  <c r="L9" i="26"/>
  <c r="M9" i="26"/>
  <c r="N9" i="26"/>
  <c r="O9" i="26"/>
  <c r="P9" i="26"/>
  <c r="Q9" i="26"/>
  <c r="T9" i="26"/>
  <c r="U9" i="26"/>
  <c r="AC9" i="26"/>
  <c r="AQ9" i="26"/>
  <c r="AQ9" i="26" a="1"/>
  <c r="AR9" i="26"/>
  <c r="AR9" i="26" a="1"/>
  <c r="AT9" i="26"/>
  <c r="AU9" i="26"/>
  <c r="AV9" i="26"/>
  <c r="AW9" i="26"/>
  <c r="AX9" i="26"/>
  <c r="AY9" i="26"/>
  <c r="AZ9" i="26"/>
  <c r="BA9" i="26"/>
  <c r="BB9" i="26"/>
  <c r="BD9" i="26"/>
  <c r="BF9" i="26"/>
  <c r="BG9" i="26"/>
  <c r="BH9" i="26"/>
  <c r="C10" i="26"/>
  <c r="D10" i="26"/>
  <c r="E10" i="26"/>
  <c r="F10" i="26"/>
  <c r="G10" i="26"/>
  <c r="H10" i="26"/>
  <c r="I10" i="26"/>
  <c r="J10" i="26"/>
  <c r="K10" i="26"/>
  <c r="L10" i="26"/>
  <c r="M10" i="26"/>
  <c r="N10" i="26"/>
  <c r="O10" i="26"/>
  <c r="P10" i="26"/>
  <c r="Q10" i="26"/>
  <c r="T10" i="26"/>
  <c r="U10" i="26"/>
  <c r="AC10" i="26"/>
  <c r="AQ10" i="26"/>
  <c r="AQ10" i="26" a="1"/>
  <c r="AR10" i="26"/>
  <c r="AR10" i="26" a="1"/>
  <c r="AT10" i="26"/>
  <c r="AU10" i="26"/>
  <c r="AV10" i="26"/>
  <c r="AW10" i="26"/>
  <c r="AX10" i="26"/>
  <c r="AY10" i="26"/>
  <c r="AZ10" i="26"/>
  <c r="BA10" i="26"/>
  <c r="BB10" i="26"/>
  <c r="BD10" i="26"/>
  <c r="BF10" i="26"/>
  <c r="BG10" i="26"/>
  <c r="BH10" i="26"/>
  <c r="C11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T11" i="26"/>
  <c r="U11" i="26"/>
  <c r="AC11" i="26"/>
  <c r="AQ11" i="26"/>
  <c r="AQ11" i="26" a="1"/>
  <c r="AR11" i="26"/>
  <c r="AR11" i="26" a="1"/>
  <c r="AT11" i="26"/>
  <c r="AU11" i="26"/>
  <c r="AV11" i="26"/>
  <c r="AW11" i="26"/>
  <c r="AX11" i="26"/>
  <c r="AY11" i="26"/>
  <c r="AZ11" i="26"/>
  <c r="BA11" i="26"/>
  <c r="BB11" i="26"/>
  <c r="BD11" i="26"/>
  <c r="BF11" i="26"/>
  <c r="BG11" i="26"/>
  <c r="BH11" i="26"/>
  <c r="BL11" i="26"/>
  <c r="BQ11" i="26"/>
  <c r="C12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T12" i="26"/>
  <c r="U12" i="26"/>
  <c r="AC12" i="26"/>
  <c r="AQ12" i="26"/>
  <c r="AQ12" i="26" a="1"/>
  <c r="AR12" i="26"/>
  <c r="AR12" i="26" a="1"/>
  <c r="AT12" i="26"/>
  <c r="AU12" i="26"/>
  <c r="AV12" i="26"/>
  <c r="AW12" i="26"/>
  <c r="AX12" i="26"/>
  <c r="AY12" i="26"/>
  <c r="AZ12" i="26"/>
  <c r="BA12" i="26"/>
  <c r="BB12" i="26"/>
  <c r="BD12" i="26"/>
  <c r="BF12" i="26"/>
  <c r="BG12" i="26"/>
  <c r="BH12" i="26"/>
  <c r="C13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T13" i="26"/>
  <c r="U13" i="26"/>
  <c r="AC13" i="26"/>
  <c r="AQ13" i="26"/>
  <c r="AQ13" i="26" a="1"/>
  <c r="AR13" i="26"/>
  <c r="AR13" i="26" a="1"/>
  <c r="AT13" i="26"/>
  <c r="AU13" i="26"/>
  <c r="AV13" i="26"/>
  <c r="AW13" i="26"/>
  <c r="AX13" i="26"/>
  <c r="AY13" i="26"/>
  <c r="AZ13" i="26"/>
  <c r="BA13" i="26"/>
  <c r="BB13" i="26"/>
  <c r="BD13" i="26"/>
  <c r="BF13" i="26"/>
  <c r="BG13" i="26"/>
  <c r="BH13" i="26"/>
  <c r="BL13" i="26"/>
  <c r="BQ13" i="26"/>
  <c r="C14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T14" i="26"/>
  <c r="U14" i="26"/>
  <c r="AC14" i="26"/>
  <c r="AQ14" i="26"/>
  <c r="AQ14" i="26" a="1"/>
  <c r="AR14" i="26"/>
  <c r="AR14" i="26" a="1"/>
  <c r="AT14" i="26"/>
  <c r="AU14" i="26"/>
  <c r="AV14" i="26"/>
  <c r="AW14" i="26"/>
  <c r="AX14" i="26"/>
  <c r="AY14" i="26"/>
  <c r="AZ14" i="26"/>
  <c r="BA14" i="26"/>
  <c r="BB14" i="26"/>
  <c r="BD14" i="26"/>
  <c r="BF14" i="26"/>
  <c r="BG14" i="26"/>
  <c r="BH14" i="26"/>
  <c r="BL14" i="26"/>
  <c r="BQ14" i="26"/>
  <c r="C15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T15" i="26"/>
  <c r="U15" i="26"/>
  <c r="AC15" i="26"/>
  <c r="AQ15" i="26"/>
  <c r="AQ15" i="26" a="1"/>
  <c r="AR15" i="26"/>
  <c r="AR15" i="26" a="1"/>
  <c r="AT15" i="26"/>
  <c r="AU15" i="26"/>
  <c r="AV15" i="26"/>
  <c r="AW15" i="26"/>
  <c r="AX15" i="26"/>
  <c r="AY15" i="26"/>
  <c r="AZ15" i="26"/>
  <c r="BA15" i="26"/>
  <c r="BB15" i="26"/>
  <c r="BD15" i="26"/>
  <c r="BF15" i="26"/>
  <c r="BG15" i="26"/>
  <c r="BH15" i="26"/>
  <c r="BL15" i="26"/>
  <c r="BQ15" i="26"/>
  <c r="C16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T16" i="26"/>
  <c r="U16" i="26"/>
  <c r="AC16" i="26"/>
  <c r="AQ16" i="26"/>
  <c r="AQ16" i="26" a="1"/>
  <c r="AR16" i="26"/>
  <c r="AR16" i="26" a="1"/>
  <c r="AT16" i="26"/>
  <c r="AU16" i="26"/>
  <c r="AV16" i="26"/>
  <c r="AW16" i="26"/>
  <c r="AX16" i="26"/>
  <c r="AY16" i="26"/>
  <c r="AZ16" i="26"/>
  <c r="BA16" i="26"/>
  <c r="BB16" i="26"/>
  <c r="BD16" i="26"/>
  <c r="BF16" i="26"/>
  <c r="BG16" i="26"/>
  <c r="BH16" i="26"/>
  <c r="BL16" i="26"/>
  <c r="BQ16" i="26"/>
  <c r="C17" i="26"/>
  <c r="D17" i="26"/>
  <c r="E17" i="26"/>
  <c r="F17" i="26"/>
  <c r="G17" i="26"/>
  <c r="H17" i="26"/>
  <c r="I17" i="26"/>
  <c r="J17" i="26"/>
  <c r="K17" i="26"/>
  <c r="L17" i="26"/>
  <c r="M17" i="26"/>
  <c r="N17" i="26"/>
  <c r="O17" i="26"/>
  <c r="P17" i="26"/>
  <c r="Q17" i="26"/>
  <c r="T17" i="26"/>
  <c r="U17" i="26"/>
  <c r="AC17" i="26"/>
  <c r="AQ17" i="26"/>
  <c r="AQ17" i="26" a="1"/>
  <c r="AR17" i="26"/>
  <c r="AR17" i="26" a="1"/>
  <c r="AT17" i="26"/>
  <c r="AU17" i="26"/>
  <c r="AV17" i="26"/>
  <c r="AW17" i="26"/>
  <c r="AX17" i="26"/>
  <c r="AY17" i="26"/>
  <c r="AZ17" i="26"/>
  <c r="BA17" i="26"/>
  <c r="BB17" i="26"/>
  <c r="BD17" i="26"/>
  <c r="BF17" i="26"/>
  <c r="BG17" i="26"/>
  <c r="BH17" i="26"/>
  <c r="C18" i="26"/>
  <c r="D18" i="26"/>
  <c r="E18" i="26"/>
  <c r="F18" i="26"/>
  <c r="G18" i="26"/>
  <c r="H18" i="26"/>
  <c r="I18" i="26"/>
  <c r="J18" i="26"/>
  <c r="K18" i="26"/>
  <c r="L18" i="26"/>
  <c r="M18" i="26"/>
  <c r="N18" i="26"/>
  <c r="O18" i="26"/>
  <c r="P18" i="26"/>
  <c r="Q18" i="26"/>
  <c r="T18" i="26"/>
  <c r="U18" i="26"/>
  <c r="AC18" i="26"/>
  <c r="AQ18" i="26"/>
  <c r="AQ18" i="26" a="1"/>
  <c r="AR18" i="26"/>
  <c r="AR18" i="26" a="1"/>
  <c r="AT18" i="26"/>
  <c r="AU18" i="26"/>
  <c r="AV18" i="26"/>
  <c r="AW18" i="26"/>
  <c r="AX18" i="26"/>
  <c r="AY18" i="26"/>
  <c r="AZ18" i="26"/>
  <c r="BA18" i="26"/>
  <c r="BB18" i="26"/>
  <c r="BD18" i="26"/>
  <c r="BF18" i="26"/>
  <c r="BG18" i="26"/>
  <c r="BH18" i="26"/>
  <c r="BL18" i="26"/>
  <c r="BQ18" i="26"/>
  <c r="C19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T19" i="26"/>
  <c r="U19" i="26"/>
  <c r="AC19" i="26"/>
  <c r="AQ19" i="26"/>
  <c r="AQ19" i="26" a="1"/>
  <c r="AR19" i="26"/>
  <c r="AR19" i="26" a="1"/>
  <c r="AT19" i="26"/>
  <c r="AU19" i="26"/>
  <c r="AV19" i="26"/>
  <c r="AW19" i="26"/>
  <c r="AX19" i="26"/>
  <c r="AY19" i="26"/>
  <c r="AZ19" i="26"/>
  <c r="BA19" i="26"/>
  <c r="BB19" i="26"/>
  <c r="BD19" i="26"/>
  <c r="BF19" i="26"/>
  <c r="BG19" i="26"/>
  <c r="BH19" i="26"/>
  <c r="BL19" i="26"/>
  <c r="BQ19" i="26"/>
  <c r="C20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T20" i="26"/>
  <c r="U20" i="26"/>
  <c r="AC20" i="26"/>
  <c r="AQ20" i="26"/>
  <c r="AQ20" i="26" a="1"/>
  <c r="AR20" i="26"/>
  <c r="AR20" i="26" a="1"/>
  <c r="AT20" i="26"/>
  <c r="AU20" i="26"/>
  <c r="AV20" i="26"/>
  <c r="AW20" i="26"/>
  <c r="AX20" i="26"/>
  <c r="AY20" i="26"/>
  <c r="AZ20" i="26"/>
  <c r="BA20" i="26"/>
  <c r="BB20" i="26"/>
  <c r="BD20" i="26"/>
  <c r="BF20" i="26"/>
  <c r="BG20" i="26"/>
  <c r="BH20" i="26"/>
  <c r="BL20" i="26"/>
  <c r="C21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T21" i="26"/>
  <c r="U21" i="26"/>
  <c r="AC21" i="26"/>
  <c r="AQ21" i="26"/>
  <c r="AQ21" i="26" a="1"/>
  <c r="AR21" i="26"/>
  <c r="AR21" i="26" a="1"/>
  <c r="AT21" i="26"/>
  <c r="AU21" i="26"/>
  <c r="AV21" i="26"/>
  <c r="AW21" i="26"/>
  <c r="AX21" i="26"/>
  <c r="AY21" i="26"/>
  <c r="AZ21" i="26"/>
  <c r="BA21" i="26"/>
  <c r="BB21" i="26"/>
  <c r="BD21" i="26"/>
  <c r="BF21" i="26"/>
  <c r="BG21" i="26"/>
  <c r="BH21" i="26"/>
  <c r="BL21" i="26"/>
  <c r="BQ21" i="26"/>
  <c r="C22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T22" i="26"/>
  <c r="U22" i="26"/>
  <c r="AC22" i="26"/>
  <c r="AQ22" i="26"/>
  <c r="AQ22" i="26" a="1"/>
  <c r="AR22" i="26"/>
  <c r="AR22" i="26" a="1"/>
  <c r="AT22" i="26"/>
  <c r="AU22" i="26"/>
  <c r="AV22" i="26"/>
  <c r="AW22" i="26"/>
  <c r="AX22" i="26"/>
  <c r="AY22" i="26"/>
  <c r="AZ22" i="26"/>
  <c r="BA22" i="26"/>
  <c r="BB22" i="26"/>
  <c r="BD22" i="26"/>
  <c r="BF22" i="26"/>
  <c r="BG22" i="26"/>
  <c r="BH22" i="26"/>
  <c r="C23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T23" i="26"/>
  <c r="U23" i="26"/>
  <c r="AC23" i="26"/>
  <c r="AQ23" i="26"/>
  <c r="AQ23" i="26" a="1"/>
  <c r="AR23" i="26"/>
  <c r="AR23" i="26" a="1"/>
  <c r="AT23" i="26"/>
  <c r="AU23" i="26"/>
  <c r="AV23" i="26"/>
  <c r="AW23" i="26"/>
  <c r="AX23" i="26"/>
  <c r="AY23" i="26"/>
  <c r="AZ23" i="26"/>
  <c r="BA23" i="26"/>
  <c r="BB23" i="26"/>
  <c r="BD23" i="26"/>
  <c r="BF23" i="26"/>
  <c r="BG23" i="26"/>
  <c r="BH23" i="26"/>
  <c r="C24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T24" i="26"/>
  <c r="U24" i="26"/>
  <c r="AC24" i="26"/>
  <c r="AQ24" i="26"/>
  <c r="AQ24" i="26" a="1"/>
  <c r="AR24" i="26"/>
  <c r="AR24" i="26" a="1"/>
  <c r="AT24" i="26"/>
  <c r="AU24" i="26"/>
  <c r="AV24" i="26"/>
  <c r="AW24" i="26"/>
  <c r="AX24" i="26"/>
  <c r="AY24" i="26"/>
  <c r="AZ24" i="26"/>
  <c r="BA24" i="26"/>
  <c r="BB24" i="26"/>
  <c r="BD24" i="26"/>
  <c r="BF24" i="26"/>
  <c r="BG24" i="26"/>
  <c r="BH24" i="26"/>
  <c r="C25" i="26"/>
  <c r="D25" i="26"/>
  <c r="E25" i="26"/>
  <c r="F25" i="26"/>
  <c r="G25" i="26"/>
  <c r="H25" i="26"/>
  <c r="I25" i="26"/>
  <c r="J25" i="26"/>
  <c r="K25" i="26"/>
  <c r="L25" i="26"/>
  <c r="M25" i="26"/>
  <c r="N25" i="26"/>
  <c r="O25" i="26"/>
  <c r="P25" i="26"/>
  <c r="Q25" i="26"/>
  <c r="T25" i="26"/>
  <c r="U25" i="26"/>
  <c r="AC25" i="26"/>
  <c r="AQ25" i="26"/>
  <c r="AQ25" i="26" a="1"/>
  <c r="AR25" i="26"/>
  <c r="AR25" i="26" a="1"/>
  <c r="AT25" i="26"/>
  <c r="AU25" i="26"/>
  <c r="AV25" i="26"/>
  <c r="AW25" i="26"/>
  <c r="AX25" i="26"/>
  <c r="AY25" i="26"/>
  <c r="AZ25" i="26"/>
  <c r="BA25" i="26"/>
  <c r="BB25" i="26"/>
  <c r="BD25" i="26"/>
  <c r="BF25" i="26"/>
  <c r="BG25" i="26"/>
  <c r="BH25" i="26"/>
  <c r="BL25" i="26"/>
  <c r="BQ25" i="26"/>
  <c r="C26" i="26"/>
  <c r="D26" i="26"/>
  <c r="E26" i="26"/>
  <c r="F26" i="26"/>
  <c r="G26" i="26"/>
  <c r="H26" i="26"/>
  <c r="I26" i="26"/>
  <c r="J26" i="26"/>
  <c r="K26" i="26"/>
  <c r="L26" i="26"/>
  <c r="M26" i="26"/>
  <c r="N26" i="26"/>
  <c r="O26" i="26"/>
  <c r="P26" i="26"/>
  <c r="Q26" i="26"/>
  <c r="T26" i="26"/>
  <c r="U26" i="26"/>
  <c r="AC26" i="26"/>
  <c r="AQ26" i="26"/>
  <c r="AQ26" i="26" a="1"/>
  <c r="AR26" i="26"/>
  <c r="AR26" i="26" a="1"/>
  <c r="AT26" i="26"/>
  <c r="AU26" i="26"/>
  <c r="AV26" i="26"/>
  <c r="AW26" i="26"/>
  <c r="AX26" i="26"/>
  <c r="AY26" i="26"/>
  <c r="AZ26" i="26"/>
  <c r="BA26" i="26"/>
  <c r="BB26" i="26"/>
  <c r="BD26" i="26"/>
  <c r="BF26" i="26"/>
  <c r="BG26" i="26"/>
  <c r="BH26" i="26"/>
  <c r="C27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T27" i="26"/>
  <c r="U27" i="26"/>
  <c r="AC27" i="26"/>
  <c r="AQ27" i="26"/>
  <c r="AQ27" i="26" a="1"/>
  <c r="AR27" i="26"/>
  <c r="AR27" i="26" a="1"/>
  <c r="AT27" i="26"/>
  <c r="AU27" i="26"/>
  <c r="AV27" i="26"/>
  <c r="AW27" i="26"/>
  <c r="AX27" i="26"/>
  <c r="AY27" i="26"/>
  <c r="AZ27" i="26"/>
  <c r="BA27" i="26"/>
  <c r="BB27" i="26"/>
  <c r="BD27" i="26"/>
  <c r="BF27" i="26"/>
  <c r="BG27" i="26"/>
  <c r="BH27" i="26"/>
  <c r="BL27" i="26"/>
  <c r="BQ27" i="26"/>
  <c r="C28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U28" i="26"/>
  <c r="AC28" i="26"/>
  <c r="AQ28" i="26"/>
  <c r="AQ28" i="26" a="1"/>
  <c r="AR28" i="26"/>
  <c r="AR28" i="26" a="1"/>
  <c r="AT28" i="26"/>
  <c r="AU28" i="26"/>
  <c r="AV28" i="26"/>
  <c r="AW28" i="26"/>
  <c r="AX28" i="26"/>
  <c r="AY28" i="26"/>
  <c r="AZ28" i="26"/>
  <c r="BA28" i="26"/>
  <c r="BB28" i="26"/>
  <c r="BD28" i="26"/>
  <c r="BF28" i="26"/>
  <c r="BG28" i="26"/>
  <c r="BH28" i="26"/>
  <c r="C29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U29" i="26"/>
  <c r="AC29" i="26"/>
  <c r="AQ29" i="26"/>
  <c r="AQ29" i="26" a="1"/>
  <c r="AR29" i="26"/>
  <c r="AR29" i="26" a="1"/>
  <c r="AT29" i="26"/>
  <c r="AU29" i="26"/>
  <c r="AV29" i="26"/>
  <c r="AW29" i="26"/>
  <c r="AX29" i="26"/>
  <c r="AY29" i="26"/>
  <c r="AZ29" i="26"/>
  <c r="BA29" i="26"/>
  <c r="BB29" i="26"/>
  <c r="BD29" i="26"/>
  <c r="BF29" i="26"/>
  <c r="BG29" i="26"/>
  <c r="BH29" i="26"/>
  <c r="BL29" i="26"/>
  <c r="BQ29" i="26"/>
  <c r="C30" i="26"/>
  <c r="D30" i="26"/>
  <c r="E30" i="26"/>
  <c r="F30" i="26"/>
  <c r="G30" i="26"/>
  <c r="H30" i="26"/>
  <c r="I30" i="26"/>
  <c r="J30" i="26"/>
  <c r="K30" i="26"/>
  <c r="L30" i="26"/>
  <c r="M30" i="26"/>
  <c r="N30" i="26"/>
  <c r="O30" i="26"/>
  <c r="P30" i="26"/>
  <c r="Q30" i="26"/>
  <c r="T30" i="26"/>
  <c r="U30" i="26"/>
  <c r="AC30" i="26"/>
  <c r="AQ30" i="26"/>
  <c r="AQ30" i="26" a="1"/>
  <c r="AR30" i="26"/>
  <c r="AR30" i="26" a="1"/>
  <c r="AT30" i="26"/>
  <c r="AU30" i="26"/>
  <c r="AV30" i="26"/>
  <c r="AW30" i="26"/>
  <c r="AX30" i="26"/>
  <c r="AY30" i="26"/>
  <c r="AZ30" i="26"/>
  <c r="BA30" i="26"/>
  <c r="BB30" i="26"/>
  <c r="BD30" i="26"/>
  <c r="BF30" i="26"/>
  <c r="BG30" i="26"/>
  <c r="BH30" i="26"/>
  <c r="C31" i="26"/>
  <c r="D31" i="26"/>
  <c r="E31" i="26"/>
  <c r="F31" i="26"/>
  <c r="G31" i="26"/>
  <c r="H31" i="26"/>
  <c r="I31" i="26"/>
  <c r="J31" i="26"/>
  <c r="K31" i="26"/>
  <c r="L31" i="26"/>
  <c r="M31" i="26"/>
  <c r="N31" i="26"/>
  <c r="O31" i="26"/>
  <c r="P31" i="26"/>
  <c r="Q31" i="26"/>
  <c r="T31" i="26"/>
  <c r="U31" i="26"/>
  <c r="W31" i="26"/>
  <c r="Y31" i="26"/>
  <c r="AA31" i="26"/>
  <c r="AE31" i="26"/>
  <c r="AH31" i="26"/>
  <c r="AK31" i="26"/>
  <c r="AN31" i="26"/>
  <c r="AT31" i="26"/>
  <c r="AU31" i="26"/>
  <c r="AV31" i="26"/>
  <c r="AW31" i="26"/>
  <c r="AX31" i="26"/>
  <c r="AY31" i="26"/>
  <c r="AZ31" i="26"/>
  <c r="BA31" i="26"/>
  <c r="BB31" i="26"/>
  <c r="BC31" i="26"/>
  <c r="BD31" i="26"/>
  <c r="BF31" i="26"/>
  <c r="BG31" i="26"/>
  <c r="BH31" i="26"/>
  <c r="E32" i="26"/>
  <c r="BL32" i="26"/>
  <c r="BQ32" i="26"/>
  <c r="BL33" i="26"/>
  <c r="BQ33" i="26"/>
  <c r="BL35" i="26"/>
  <c r="BQ35" i="26"/>
  <c r="AT38" i="26"/>
  <c r="AU38" i="26"/>
  <c r="AV38" i="26"/>
  <c r="AW38" i="26"/>
  <c r="AX38" i="26"/>
  <c r="AY38" i="26"/>
  <c r="AZ38" i="26"/>
  <c r="BA38" i="26"/>
  <c r="AE39" i="26"/>
  <c r="AF39" i="26"/>
  <c r="AG39" i="26"/>
  <c r="AH39" i="26"/>
  <c r="AJ39" i="26"/>
  <c r="AK39" i="26"/>
  <c r="AL39" i="26"/>
  <c r="AM39" i="26"/>
  <c r="AT39" i="26"/>
  <c r="AU39" i="26"/>
  <c r="AV39" i="26"/>
  <c r="AW39" i="26"/>
  <c r="AX39" i="26"/>
  <c r="AY39" i="26"/>
  <c r="AZ39" i="26"/>
  <c r="BA39" i="26"/>
  <c r="AT40" i="26"/>
  <c r="AU40" i="26"/>
  <c r="AV40" i="26"/>
  <c r="AW40" i="26"/>
  <c r="AX40" i="26"/>
  <c r="AY40" i="26"/>
  <c r="AZ40" i="26"/>
  <c r="BA40" i="26"/>
  <c r="AT41" i="26"/>
  <c r="AU41" i="26"/>
  <c r="AV41" i="26"/>
  <c r="AW41" i="26"/>
  <c r="AX41" i="26"/>
  <c r="AY41" i="26"/>
  <c r="AZ41" i="26"/>
  <c r="BA41" i="26"/>
  <c r="AT42" i="26"/>
  <c r="AU42" i="26"/>
  <c r="AV42" i="26"/>
  <c r="AW42" i="26"/>
  <c r="AX42" i="26"/>
  <c r="AY42" i="26"/>
  <c r="AZ42" i="26"/>
  <c r="BA42" i="26"/>
  <c r="BK42" i="26"/>
  <c r="AT43" i="26"/>
  <c r="AU43" i="26"/>
  <c r="AV43" i="26"/>
  <c r="AW43" i="26"/>
  <c r="AX43" i="26"/>
  <c r="AY43" i="26"/>
  <c r="AZ43" i="26"/>
  <c r="BA43" i="26"/>
  <c r="BL43" i="26"/>
  <c r="AT44" i="26"/>
  <c r="AU44" i="26"/>
  <c r="AV44" i="26"/>
  <c r="AW44" i="26"/>
  <c r="AX44" i="26"/>
  <c r="AY44" i="26"/>
  <c r="AZ44" i="26"/>
  <c r="BA44" i="26"/>
  <c r="AT45" i="26"/>
  <c r="AU45" i="26"/>
  <c r="AV45" i="26"/>
  <c r="AW45" i="26"/>
  <c r="AX45" i="26"/>
  <c r="AY45" i="26"/>
  <c r="AZ45" i="26"/>
  <c r="BA45" i="26"/>
  <c r="AE46" i="26"/>
  <c r="AF46" i="26"/>
  <c r="AG46" i="26"/>
  <c r="AH46" i="26"/>
  <c r="AJ46" i="26"/>
  <c r="AK46" i="26"/>
  <c r="AL46" i="26"/>
  <c r="AM46" i="26"/>
  <c r="AT46" i="26"/>
  <c r="AU46" i="26"/>
  <c r="AV46" i="26"/>
  <c r="AW46" i="26"/>
  <c r="AX46" i="26"/>
  <c r="AY46" i="26"/>
  <c r="AZ46" i="26"/>
  <c r="BA46" i="26"/>
  <c r="BK46" i="26"/>
  <c r="BL46" i="26"/>
  <c r="AT47" i="26"/>
  <c r="AU47" i="26"/>
  <c r="AV47" i="26"/>
  <c r="AW47" i="26"/>
  <c r="AX47" i="26"/>
  <c r="AY47" i="26"/>
  <c r="AZ47" i="26"/>
  <c r="BA47" i="26"/>
  <c r="BL47" i="26"/>
  <c r="AT48" i="26"/>
  <c r="AU48" i="26"/>
  <c r="AV48" i="26"/>
  <c r="AW48" i="26"/>
  <c r="AX48" i="26"/>
  <c r="AY48" i="26"/>
  <c r="AZ48" i="26"/>
  <c r="BA48" i="26"/>
  <c r="AT49" i="26"/>
  <c r="AU49" i="26"/>
  <c r="AV49" i="26"/>
  <c r="AW49" i="26"/>
  <c r="AX49" i="26"/>
  <c r="AY49" i="26"/>
  <c r="AZ49" i="26"/>
  <c r="BA49" i="26"/>
  <c r="BL49" i="26"/>
  <c r="AT50" i="26"/>
  <c r="AU50" i="26"/>
  <c r="AV50" i="26"/>
  <c r="AW50" i="26"/>
  <c r="AX50" i="26"/>
  <c r="AY50" i="26"/>
  <c r="AZ50" i="26"/>
  <c r="BA50" i="26"/>
  <c r="AT51" i="26"/>
  <c r="AU51" i="26"/>
  <c r="AV51" i="26"/>
  <c r="AW51" i="26"/>
  <c r="AX51" i="26"/>
  <c r="AY51" i="26"/>
  <c r="AZ51" i="26"/>
  <c r="BA51" i="26"/>
  <c r="AT52" i="26"/>
  <c r="AU52" i="26"/>
  <c r="AV52" i="26"/>
  <c r="AW52" i="26"/>
  <c r="AX52" i="26"/>
  <c r="AY52" i="26"/>
  <c r="AZ52" i="26"/>
  <c r="BA52" i="26"/>
  <c r="AT53" i="26"/>
  <c r="AU53" i="26"/>
  <c r="AV53" i="26"/>
  <c r="AW53" i="26"/>
  <c r="AX53" i="26"/>
  <c r="AY53" i="26"/>
  <c r="AZ53" i="26"/>
  <c r="BA53" i="26"/>
  <c r="AT54" i="26"/>
  <c r="AU54" i="26"/>
  <c r="AV54" i="26"/>
  <c r="AW54" i="26"/>
  <c r="AX54" i="26"/>
  <c r="AY54" i="26"/>
  <c r="AZ54" i="26"/>
  <c r="BA54" i="26"/>
  <c r="AT55" i="26"/>
  <c r="AU55" i="26"/>
  <c r="AV55" i="26"/>
  <c r="AW55" i="26"/>
  <c r="AX55" i="26"/>
  <c r="AY55" i="26"/>
  <c r="AZ55" i="26"/>
  <c r="BA55" i="26"/>
  <c r="AT56" i="26"/>
  <c r="AU56" i="26"/>
  <c r="AV56" i="26"/>
  <c r="AW56" i="26"/>
  <c r="AX56" i="26"/>
  <c r="AY56" i="26"/>
  <c r="AZ56" i="26"/>
  <c r="BA56" i="26"/>
  <c r="AT57" i="26"/>
  <c r="AU57" i="26"/>
  <c r="AV57" i="26"/>
  <c r="AW57" i="26"/>
  <c r="AX57" i="26"/>
  <c r="AY57" i="26"/>
  <c r="AZ57" i="26"/>
  <c r="BA57" i="26"/>
  <c r="AT58" i="26"/>
  <c r="AU58" i="26"/>
  <c r="AV58" i="26"/>
  <c r="AW58" i="26"/>
  <c r="AX58" i="26"/>
  <c r="AY58" i="26"/>
  <c r="AZ58" i="26"/>
  <c r="BA58" i="26"/>
  <c r="AT59" i="26"/>
  <c r="AU59" i="26"/>
  <c r="AV59" i="26"/>
  <c r="AW59" i="26"/>
  <c r="AX59" i="26"/>
  <c r="AY59" i="26"/>
  <c r="AZ59" i="26"/>
  <c r="BA59" i="26"/>
  <c r="AT60" i="26"/>
  <c r="AU60" i="26"/>
  <c r="AV60" i="26"/>
  <c r="AW60" i="26"/>
  <c r="AX60" i="26"/>
  <c r="AY60" i="26"/>
  <c r="AZ60" i="26"/>
  <c r="BA60" i="26"/>
  <c r="AT61" i="26"/>
  <c r="AU61" i="26"/>
  <c r="AV61" i="26"/>
  <c r="AW61" i="26"/>
  <c r="AX61" i="26"/>
  <c r="AY61" i="26"/>
  <c r="AZ61" i="26"/>
  <c r="BA61" i="26"/>
  <c r="AT62" i="26"/>
  <c r="AZ63" i="26"/>
  <c r="BA63" i="26"/>
  <c r="A1" i="27"/>
  <c r="AQ1" i="27"/>
  <c r="BC1" i="27"/>
  <c r="BL3" i="27"/>
  <c r="BQ3" i="27"/>
  <c r="A4" i="27"/>
  <c r="BQ4" i="27"/>
  <c r="BL5" i="27"/>
  <c r="BQ5" i="27"/>
  <c r="F6" i="27"/>
  <c r="BQ6" i="27"/>
  <c r="AC7" i="27"/>
  <c r="AQ7" i="27"/>
  <c r="AQ7" i="27" a="1"/>
  <c r="AR7" i="27"/>
  <c r="AR7" i="27" a="1"/>
  <c r="AT7" i="27"/>
  <c r="AU7" i="27"/>
  <c r="AV7" i="27"/>
  <c r="AW7" i="27"/>
  <c r="AX7" i="27"/>
  <c r="AY7" i="27"/>
  <c r="AZ7" i="27"/>
  <c r="BA7" i="27"/>
  <c r="BB7" i="27"/>
  <c r="BD7" i="27"/>
  <c r="BF7" i="27"/>
  <c r="BG7" i="27"/>
  <c r="BH7" i="27"/>
  <c r="BL7" i="27"/>
  <c r="BQ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T8" i="27"/>
  <c r="U8" i="27"/>
  <c r="AC8" i="27"/>
  <c r="AQ8" i="27"/>
  <c r="AQ8" i="27" a="1"/>
  <c r="AR8" i="27"/>
  <c r="AR8" i="27" a="1"/>
  <c r="AT8" i="27"/>
  <c r="AU8" i="27"/>
  <c r="AV8" i="27"/>
  <c r="AW8" i="27"/>
  <c r="AX8" i="27"/>
  <c r="AY8" i="27"/>
  <c r="AZ8" i="27"/>
  <c r="BA8" i="27"/>
  <c r="BB8" i="27"/>
  <c r="BD8" i="27"/>
  <c r="BF8" i="27"/>
  <c r="BG8" i="27"/>
  <c r="BH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T9" i="27"/>
  <c r="U9" i="27"/>
  <c r="AC9" i="27"/>
  <c r="AQ9" i="27"/>
  <c r="AQ9" i="27" a="1"/>
  <c r="AR9" i="27"/>
  <c r="AR9" i="27" a="1"/>
  <c r="AT9" i="27"/>
  <c r="AU9" i="27"/>
  <c r="AV9" i="27"/>
  <c r="AW9" i="27"/>
  <c r="AX9" i="27"/>
  <c r="AY9" i="27"/>
  <c r="AZ9" i="27"/>
  <c r="BA9" i="27"/>
  <c r="BB9" i="27"/>
  <c r="BD9" i="27"/>
  <c r="BF9" i="27"/>
  <c r="BG9" i="27"/>
  <c r="BH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T10" i="27"/>
  <c r="U10" i="27"/>
  <c r="AC10" i="27"/>
  <c r="AQ10" i="27"/>
  <c r="AQ10" i="27" a="1"/>
  <c r="AR10" i="27"/>
  <c r="AR10" i="27" a="1"/>
  <c r="AT10" i="27"/>
  <c r="AU10" i="27"/>
  <c r="AV10" i="27"/>
  <c r="AW10" i="27"/>
  <c r="AX10" i="27"/>
  <c r="AY10" i="27"/>
  <c r="AZ10" i="27"/>
  <c r="BA10" i="27"/>
  <c r="BB10" i="27"/>
  <c r="BD10" i="27"/>
  <c r="BF10" i="27"/>
  <c r="BG10" i="27"/>
  <c r="BH10" i="27"/>
  <c r="C11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T11" i="27"/>
  <c r="U11" i="27"/>
  <c r="AC11" i="27"/>
  <c r="AQ11" i="27"/>
  <c r="AQ11" i="27" a="1"/>
  <c r="AR11" i="27"/>
  <c r="AR11" i="27" a="1"/>
  <c r="AT11" i="27"/>
  <c r="AU11" i="27"/>
  <c r="AV11" i="27"/>
  <c r="AW11" i="27"/>
  <c r="AX11" i="27"/>
  <c r="AY11" i="27"/>
  <c r="AZ11" i="27"/>
  <c r="BA11" i="27"/>
  <c r="BB11" i="27"/>
  <c r="BD11" i="27"/>
  <c r="BF11" i="27"/>
  <c r="BG11" i="27"/>
  <c r="BH11" i="27"/>
  <c r="BL11" i="27"/>
  <c r="BQ11" i="27"/>
  <c r="C12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T12" i="27"/>
  <c r="U12" i="27"/>
  <c r="AC12" i="27"/>
  <c r="AQ12" i="27"/>
  <c r="AQ12" i="27" a="1"/>
  <c r="AR12" i="27"/>
  <c r="AR12" i="27" a="1"/>
  <c r="AT12" i="27"/>
  <c r="AU12" i="27"/>
  <c r="AV12" i="27"/>
  <c r="AW12" i="27"/>
  <c r="AX12" i="27"/>
  <c r="AY12" i="27"/>
  <c r="AZ12" i="27"/>
  <c r="BA12" i="27"/>
  <c r="BB12" i="27"/>
  <c r="BD12" i="27"/>
  <c r="BF12" i="27"/>
  <c r="BG12" i="27"/>
  <c r="BH12" i="27"/>
  <c r="C13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T13" i="27"/>
  <c r="U13" i="27"/>
  <c r="AC13" i="27"/>
  <c r="AQ13" i="27"/>
  <c r="AQ13" i="27" a="1"/>
  <c r="AR13" i="27"/>
  <c r="AR13" i="27" a="1"/>
  <c r="AT13" i="27"/>
  <c r="AU13" i="27"/>
  <c r="AV13" i="27"/>
  <c r="AW13" i="27"/>
  <c r="AX13" i="27"/>
  <c r="AY13" i="27"/>
  <c r="AZ13" i="27"/>
  <c r="BA13" i="27"/>
  <c r="BB13" i="27"/>
  <c r="BD13" i="27"/>
  <c r="BF13" i="27"/>
  <c r="BG13" i="27"/>
  <c r="BH13" i="27"/>
  <c r="BL13" i="27"/>
  <c r="BQ13" i="27"/>
  <c r="C14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T14" i="27"/>
  <c r="U14" i="27"/>
  <c r="AC14" i="27"/>
  <c r="AQ14" i="27"/>
  <c r="AQ14" i="27" a="1"/>
  <c r="AR14" i="27"/>
  <c r="AR14" i="27" a="1"/>
  <c r="AT14" i="27"/>
  <c r="AU14" i="27"/>
  <c r="AV14" i="27"/>
  <c r="AW14" i="27"/>
  <c r="AX14" i="27"/>
  <c r="AY14" i="27"/>
  <c r="AZ14" i="27"/>
  <c r="BA14" i="27"/>
  <c r="BB14" i="27"/>
  <c r="BD14" i="27"/>
  <c r="BF14" i="27"/>
  <c r="BG14" i="27"/>
  <c r="BH14" i="27"/>
  <c r="BL14" i="27"/>
  <c r="BQ14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T15" i="27"/>
  <c r="U15" i="27"/>
  <c r="AC15" i="27"/>
  <c r="AQ15" i="27"/>
  <c r="AQ15" i="27" a="1"/>
  <c r="AR15" i="27"/>
  <c r="AR15" i="27" a="1"/>
  <c r="AT15" i="27"/>
  <c r="AU15" i="27"/>
  <c r="AV15" i="27"/>
  <c r="AW15" i="27"/>
  <c r="AX15" i="27"/>
  <c r="AY15" i="27"/>
  <c r="AZ15" i="27"/>
  <c r="BA15" i="27"/>
  <c r="BB15" i="27"/>
  <c r="BD15" i="27"/>
  <c r="BF15" i="27"/>
  <c r="BG15" i="27"/>
  <c r="BH15" i="27"/>
  <c r="BL15" i="27"/>
  <c r="BQ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T16" i="27"/>
  <c r="U16" i="27"/>
  <c r="AC16" i="27"/>
  <c r="AQ16" i="27"/>
  <c r="AQ16" i="27" a="1"/>
  <c r="AR16" i="27"/>
  <c r="AR16" i="27" a="1"/>
  <c r="AT16" i="27"/>
  <c r="AU16" i="27"/>
  <c r="AV16" i="27"/>
  <c r="AW16" i="27"/>
  <c r="AX16" i="27"/>
  <c r="AY16" i="27"/>
  <c r="AZ16" i="27"/>
  <c r="BA16" i="27"/>
  <c r="BB16" i="27"/>
  <c r="BD16" i="27"/>
  <c r="BF16" i="27"/>
  <c r="BG16" i="27"/>
  <c r="BH16" i="27"/>
  <c r="BL16" i="27"/>
  <c r="BQ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T17" i="27"/>
  <c r="U17" i="27"/>
  <c r="AC17" i="27"/>
  <c r="AQ17" i="27"/>
  <c r="AQ17" i="27" a="1"/>
  <c r="AR17" i="27"/>
  <c r="AR17" i="27" a="1"/>
  <c r="AT17" i="27"/>
  <c r="AU17" i="27"/>
  <c r="AV17" i="27"/>
  <c r="AW17" i="27"/>
  <c r="AX17" i="27"/>
  <c r="AY17" i="27"/>
  <c r="AZ17" i="27"/>
  <c r="BA17" i="27"/>
  <c r="BB17" i="27"/>
  <c r="BD17" i="27"/>
  <c r="BF17" i="27"/>
  <c r="BG17" i="27"/>
  <c r="BH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T18" i="27"/>
  <c r="U18" i="27"/>
  <c r="AC18" i="27"/>
  <c r="AQ18" i="27"/>
  <c r="AQ18" i="27" a="1"/>
  <c r="AR18" i="27"/>
  <c r="AR18" i="27" a="1"/>
  <c r="AT18" i="27"/>
  <c r="AU18" i="27"/>
  <c r="AV18" i="27"/>
  <c r="AW18" i="27"/>
  <c r="AX18" i="27"/>
  <c r="AY18" i="27"/>
  <c r="AZ18" i="27"/>
  <c r="BA18" i="27"/>
  <c r="BB18" i="27"/>
  <c r="BD18" i="27"/>
  <c r="BF18" i="27"/>
  <c r="BG18" i="27"/>
  <c r="BH18" i="27"/>
  <c r="BL18" i="27"/>
  <c r="BQ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T19" i="27"/>
  <c r="U19" i="27"/>
  <c r="AC19" i="27"/>
  <c r="AQ19" i="27"/>
  <c r="AQ19" i="27" a="1"/>
  <c r="AR19" i="27"/>
  <c r="AR19" i="27" a="1"/>
  <c r="AT19" i="27"/>
  <c r="AU19" i="27"/>
  <c r="AV19" i="27"/>
  <c r="AW19" i="27"/>
  <c r="AX19" i="27"/>
  <c r="AY19" i="27"/>
  <c r="AZ19" i="27"/>
  <c r="BA19" i="27"/>
  <c r="BB19" i="27"/>
  <c r="BD19" i="27"/>
  <c r="BF19" i="27"/>
  <c r="BG19" i="27"/>
  <c r="BH19" i="27"/>
  <c r="BL19" i="27"/>
  <c r="BQ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T20" i="27"/>
  <c r="U20" i="27"/>
  <c r="AC20" i="27"/>
  <c r="AQ20" i="27"/>
  <c r="AQ20" i="27" a="1"/>
  <c r="AR20" i="27"/>
  <c r="AR20" i="27" a="1"/>
  <c r="AT20" i="27"/>
  <c r="AU20" i="27"/>
  <c r="AV20" i="27"/>
  <c r="AW20" i="27"/>
  <c r="AX20" i="27"/>
  <c r="AY20" i="27"/>
  <c r="AZ20" i="27"/>
  <c r="BA20" i="27"/>
  <c r="BB20" i="27"/>
  <c r="BD20" i="27"/>
  <c r="BF20" i="27"/>
  <c r="BG20" i="27"/>
  <c r="BH20" i="27"/>
  <c r="BL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T21" i="27"/>
  <c r="U21" i="27"/>
  <c r="AC21" i="27"/>
  <c r="AQ21" i="27"/>
  <c r="AQ21" i="27" a="1"/>
  <c r="AR21" i="27"/>
  <c r="AR21" i="27" a="1"/>
  <c r="AT21" i="27"/>
  <c r="AU21" i="27"/>
  <c r="AV21" i="27"/>
  <c r="AW21" i="27"/>
  <c r="AX21" i="27"/>
  <c r="AY21" i="27"/>
  <c r="AZ21" i="27"/>
  <c r="BA21" i="27"/>
  <c r="BB21" i="27"/>
  <c r="BD21" i="27"/>
  <c r="BF21" i="27"/>
  <c r="BG21" i="27"/>
  <c r="BH21" i="27"/>
  <c r="BL21" i="27"/>
  <c r="BQ21" i="27"/>
  <c r="C22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T22" i="27"/>
  <c r="U22" i="27"/>
  <c r="AC22" i="27"/>
  <c r="AQ22" i="27"/>
  <c r="AQ22" i="27" a="1"/>
  <c r="AR22" i="27"/>
  <c r="AR22" i="27" a="1"/>
  <c r="AT22" i="27"/>
  <c r="AU22" i="27"/>
  <c r="AV22" i="27"/>
  <c r="AW22" i="27"/>
  <c r="AX22" i="27"/>
  <c r="AY22" i="27"/>
  <c r="AZ22" i="27"/>
  <c r="BA22" i="27"/>
  <c r="BB22" i="27"/>
  <c r="BD22" i="27"/>
  <c r="BF22" i="27"/>
  <c r="BG22" i="27"/>
  <c r="BH22" i="27"/>
  <c r="C23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T23" i="27"/>
  <c r="U23" i="27"/>
  <c r="AC23" i="27"/>
  <c r="AQ23" i="27"/>
  <c r="AQ23" i="27" a="1"/>
  <c r="AR23" i="27"/>
  <c r="AR23" i="27" a="1"/>
  <c r="AT23" i="27"/>
  <c r="AU23" i="27"/>
  <c r="AV23" i="27"/>
  <c r="AW23" i="27"/>
  <c r="AX23" i="27"/>
  <c r="AY23" i="27"/>
  <c r="AZ23" i="27"/>
  <c r="BA23" i="27"/>
  <c r="BB23" i="27"/>
  <c r="BD23" i="27"/>
  <c r="BF23" i="27"/>
  <c r="BG23" i="27"/>
  <c r="BH23" i="27"/>
  <c r="C24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T24" i="27"/>
  <c r="U24" i="27"/>
  <c r="AC24" i="27"/>
  <c r="AQ24" i="27"/>
  <c r="AQ24" i="27" a="1"/>
  <c r="AR24" i="27"/>
  <c r="AR24" i="27" a="1"/>
  <c r="AT24" i="27"/>
  <c r="AU24" i="27"/>
  <c r="AV24" i="27"/>
  <c r="AW24" i="27"/>
  <c r="AX24" i="27"/>
  <c r="AY24" i="27"/>
  <c r="AZ24" i="27"/>
  <c r="BA24" i="27"/>
  <c r="BB24" i="27"/>
  <c r="BD24" i="27"/>
  <c r="BF24" i="27"/>
  <c r="BG24" i="27"/>
  <c r="BH24" i="27"/>
  <c r="C25" i="27"/>
  <c r="D25" i="27"/>
  <c r="E25" i="27"/>
  <c r="F25" i="27"/>
  <c r="G25" i="27"/>
  <c r="H25" i="27"/>
  <c r="I25" i="27"/>
  <c r="J25" i="27"/>
  <c r="K25" i="27"/>
  <c r="L25" i="27"/>
  <c r="M25" i="27"/>
  <c r="N25" i="27"/>
  <c r="O25" i="27"/>
  <c r="P25" i="27"/>
  <c r="Q25" i="27"/>
  <c r="T25" i="27"/>
  <c r="U25" i="27"/>
  <c r="AC25" i="27"/>
  <c r="AQ25" i="27"/>
  <c r="AQ25" i="27" a="1"/>
  <c r="AR25" i="27"/>
  <c r="AR25" i="27" a="1"/>
  <c r="AT25" i="27"/>
  <c r="AU25" i="27"/>
  <c r="AV25" i="27"/>
  <c r="AW25" i="27"/>
  <c r="AX25" i="27"/>
  <c r="AY25" i="27"/>
  <c r="AZ25" i="27"/>
  <c r="BA25" i="27"/>
  <c r="BB25" i="27"/>
  <c r="BD25" i="27"/>
  <c r="BF25" i="27"/>
  <c r="BG25" i="27"/>
  <c r="BH25" i="27"/>
  <c r="BL25" i="27"/>
  <c r="BQ25" i="27"/>
  <c r="C26" i="27"/>
  <c r="D26" i="27"/>
  <c r="E26" i="27"/>
  <c r="F26" i="27"/>
  <c r="G26" i="27"/>
  <c r="H26" i="27"/>
  <c r="I26" i="27"/>
  <c r="J26" i="27"/>
  <c r="K26" i="27"/>
  <c r="L26" i="27"/>
  <c r="M26" i="27"/>
  <c r="N26" i="27"/>
  <c r="O26" i="27"/>
  <c r="P26" i="27"/>
  <c r="Q26" i="27"/>
  <c r="T26" i="27"/>
  <c r="U26" i="27"/>
  <c r="AC26" i="27"/>
  <c r="AQ26" i="27"/>
  <c r="AQ26" i="27" a="1"/>
  <c r="AR26" i="27"/>
  <c r="AR26" i="27" a="1"/>
  <c r="AT26" i="27"/>
  <c r="AU26" i="27"/>
  <c r="AV26" i="27"/>
  <c r="AW26" i="27"/>
  <c r="AX26" i="27"/>
  <c r="AY26" i="27"/>
  <c r="AZ26" i="27"/>
  <c r="BA26" i="27"/>
  <c r="BB26" i="27"/>
  <c r="BD26" i="27"/>
  <c r="BF26" i="27"/>
  <c r="BG26" i="27"/>
  <c r="BH26" i="27"/>
  <c r="C27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T27" i="27"/>
  <c r="U27" i="27"/>
  <c r="AC27" i="27"/>
  <c r="AQ27" i="27"/>
  <c r="AQ27" i="27" a="1"/>
  <c r="AR27" i="27"/>
  <c r="AR27" i="27" a="1"/>
  <c r="AT27" i="27"/>
  <c r="AU27" i="27"/>
  <c r="AV27" i="27"/>
  <c r="AW27" i="27"/>
  <c r="AX27" i="27"/>
  <c r="AY27" i="27"/>
  <c r="AZ27" i="27"/>
  <c r="BA27" i="27"/>
  <c r="BB27" i="27"/>
  <c r="BD27" i="27"/>
  <c r="BF27" i="27"/>
  <c r="BG27" i="27"/>
  <c r="BH27" i="27"/>
  <c r="BL27" i="27"/>
  <c r="BQ27" i="27"/>
  <c r="C28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U28" i="27"/>
  <c r="AC28" i="27"/>
  <c r="AQ28" i="27"/>
  <c r="AQ28" i="27" a="1"/>
  <c r="AR28" i="27"/>
  <c r="AR28" i="27" a="1"/>
  <c r="AT28" i="27"/>
  <c r="AU28" i="27"/>
  <c r="AV28" i="27"/>
  <c r="AW28" i="27"/>
  <c r="AX28" i="27"/>
  <c r="AY28" i="27"/>
  <c r="AZ28" i="27"/>
  <c r="BA28" i="27"/>
  <c r="BB28" i="27"/>
  <c r="BD28" i="27"/>
  <c r="BF28" i="27"/>
  <c r="BG28" i="27"/>
  <c r="BH28" i="27"/>
  <c r="C29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U29" i="27"/>
  <c r="AC29" i="27"/>
  <c r="AQ29" i="27"/>
  <c r="AQ29" i="27" a="1"/>
  <c r="AR29" i="27"/>
  <c r="AR29" i="27" a="1"/>
  <c r="AT29" i="27"/>
  <c r="AU29" i="27"/>
  <c r="AV29" i="27"/>
  <c r="AW29" i="27"/>
  <c r="AX29" i="27"/>
  <c r="AY29" i="27"/>
  <c r="AZ29" i="27"/>
  <c r="BA29" i="27"/>
  <c r="BB29" i="27"/>
  <c r="BD29" i="27"/>
  <c r="BF29" i="27"/>
  <c r="BG29" i="27"/>
  <c r="BH29" i="27"/>
  <c r="BL29" i="27"/>
  <c r="BQ29" i="27"/>
  <c r="C30" i="27"/>
  <c r="D30" i="27"/>
  <c r="E30" i="27"/>
  <c r="F30" i="27"/>
  <c r="G30" i="27"/>
  <c r="H30" i="27"/>
  <c r="I30" i="27"/>
  <c r="J30" i="27"/>
  <c r="K30" i="27"/>
  <c r="L30" i="27"/>
  <c r="M30" i="27"/>
  <c r="N30" i="27"/>
  <c r="O30" i="27"/>
  <c r="P30" i="27"/>
  <c r="Q30" i="27"/>
  <c r="T30" i="27"/>
  <c r="U30" i="27"/>
  <c r="AC30" i="27"/>
  <c r="AQ30" i="27"/>
  <c r="AQ30" i="27" a="1"/>
  <c r="AR30" i="27"/>
  <c r="AR30" i="27" a="1"/>
  <c r="AT30" i="27"/>
  <c r="AU30" i="27"/>
  <c r="AV30" i="27"/>
  <c r="AW30" i="27"/>
  <c r="AX30" i="27"/>
  <c r="AY30" i="27"/>
  <c r="AZ30" i="27"/>
  <c r="BA30" i="27"/>
  <c r="BB30" i="27"/>
  <c r="BD30" i="27"/>
  <c r="BF30" i="27"/>
  <c r="BG30" i="27"/>
  <c r="BH30" i="27"/>
  <c r="C31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T31" i="27"/>
  <c r="U31" i="27"/>
  <c r="W31" i="27"/>
  <c r="Y31" i="27"/>
  <c r="AA31" i="27"/>
  <c r="AE31" i="27"/>
  <c r="AH31" i="27"/>
  <c r="AK31" i="27"/>
  <c r="AN31" i="27"/>
  <c r="AT31" i="27"/>
  <c r="AU31" i="27"/>
  <c r="AV31" i="27"/>
  <c r="AW31" i="27"/>
  <c r="AX31" i="27"/>
  <c r="AY31" i="27"/>
  <c r="AZ31" i="27"/>
  <c r="BA31" i="27"/>
  <c r="BB31" i="27"/>
  <c r="BC31" i="27"/>
  <c r="BD31" i="27"/>
  <c r="BF31" i="27"/>
  <c r="BG31" i="27"/>
  <c r="BH31" i="27"/>
  <c r="E32" i="27"/>
  <c r="BL32" i="27"/>
  <c r="BQ32" i="27"/>
  <c r="BL33" i="27"/>
  <c r="BQ33" i="27"/>
  <c r="BL35" i="27"/>
  <c r="BQ35" i="27"/>
  <c r="AT38" i="27"/>
  <c r="AU38" i="27"/>
  <c r="AV38" i="27"/>
  <c r="AW38" i="27"/>
  <c r="AX38" i="27"/>
  <c r="AY38" i="27"/>
  <c r="AZ38" i="27"/>
  <c r="BA38" i="27"/>
  <c r="AE39" i="27"/>
  <c r="AF39" i="27"/>
  <c r="AG39" i="27"/>
  <c r="AH39" i="27"/>
  <c r="AJ39" i="27"/>
  <c r="AK39" i="27"/>
  <c r="AL39" i="27"/>
  <c r="AM39" i="27"/>
  <c r="AT39" i="27"/>
  <c r="AU39" i="27"/>
  <c r="AV39" i="27"/>
  <c r="AW39" i="27"/>
  <c r="AX39" i="27"/>
  <c r="AY39" i="27"/>
  <c r="AZ39" i="27"/>
  <c r="BA39" i="27"/>
  <c r="AT40" i="27"/>
  <c r="AU40" i="27"/>
  <c r="AV40" i="27"/>
  <c r="AW40" i="27"/>
  <c r="AX40" i="27"/>
  <c r="AY40" i="27"/>
  <c r="AZ40" i="27"/>
  <c r="BA40" i="27"/>
  <c r="AT41" i="27"/>
  <c r="AU41" i="27"/>
  <c r="AV41" i="27"/>
  <c r="AW41" i="27"/>
  <c r="AX41" i="27"/>
  <c r="AY41" i="27"/>
  <c r="AZ41" i="27"/>
  <c r="BA41" i="27"/>
  <c r="AT42" i="27"/>
  <c r="AU42" i="27"/>
  <c r="AV42" i="27"/>
  <c r="AW42" i="27"/>
  <c r="AX42" i="27"/>
  <c r="AY42" i="27"/>
  <c r="AZ42" i="27"/>
  <c r="BA42" i="27"/>
  <c r="BK42" i="27"/>
  <c r="AT43" i="27"/>
  <c r="AU43" i="27"/>
  <c r="AV43" i="27"/>
  <c r="AW43" i="27"/>
  <c r="AX43" i="27"/>
  <c r="AY43" i="27"/>
  <c r="AZ43" i="27"/>
  <c r="BA43" i="27"/>
  <c r="BL43" i="27"/>
  <c r="AT44" i="27"/>
  <c r="AU44" i="27"/>
  <c r="AV44" i="27"/>
  <c r="AW44" i="27"/>
  <c r="AX44" i="27"/>
  <c r="AY44" i="27"/>
  <c r="AZ44" i="27"/>
  <c r="BA44" i="27"/>
  <c r="AT45" i="27"/>
  <c r="AU45" i="27"/>
  <c r="AV45" i="27"/>
  <c r="AW45" i="27"/>
  <c r="AX45" i="27"/>
  <c r="AY45" i="27"/>
  <c r="AZ45" i="27"/>
  <c r="BA45" i="27"/>
  <c r="AE46" i="27"/>
  <c r="AF46" i="27"/>
  <c r="AG46" i="27"/>
  <c r="AH46" i="27"/>
  <c r="AJ46" i="27"/>
  <c r="AK46" i="27"/>
  <c r="AL46" i="27"/>
  <c r="AM46" i="27"/>
  <c r="AT46" i="27"/>
  <c r="AU46" i="27"/>
  <c r="AV46" i="27"/>
  <c r="AW46" i="27"/>
  <c r="AX46" i="27"/>
  <c r="AY46" i="27"/>
  <c r="AZ46" i="27"/>
  <c r="BA46" i="27"/>
  <c r="BK46" i="27"/>
  <c r="BL46" i="27"/>
  <c r="AT47" i="27"/>
  <c r="AU47" i="27"/>
  <c r="AV47" i="27"/>
  <c r="AW47" i="27"/>
  <c r="AX47" i="27"/>
  <c r="AY47" i="27"/>
  <c r="AZ47" i="27"/>
  <c r="BA47" i="27"/>
  <c r="BL47" i="27"/>
  <c r="AT48" i="27"/>
  <c r="AU48" i="27"/>
  <c r="AV48" i="27"/>
  <c r="AW48" i="27"/>
  <c r="AX48" i="27"/>
  <c r="AY48" i="27"/>
  <c r="AZ48" i="27"/>
  <c r="BA48" i="27"/>
  <c r="AT49" i="27"/>
  <c r="AU49" i="27"/>
  <c r="AV49" i="27"/>
  <c r="AW49" i="27"/>
  <c r="AX49" i="27"/>
  <c r="AY49" i="27"/>
  <c r="AZ49" i="27"/>
  <c r="BA49" i="27"/>
  <c r="BL49" i="27"/>
  <c r="AT50" i="27"/>
  <c r="AU50" i="27"/>
  <c r="AV50" i="27"/>
  <c r="AW50" i="27"/>
  <c r="AX50" i="27"/>
  <c r="AY50" i="27"/>
  <c r="AZ50" i="27"/>
  <c r="BA50" i="27"/>
  <c r="AT51" i="27"/>
  <c r="AU51" i="27"/>
  <c r="AV51" i="27"/>
  <c r="AW51" i="27"/>
  <c r="AX51" i="27"/>
  <c r="AY51" i="27"/>
  <c r="AZ51" i="27"/>
  <c r="BA51" i="27"/>
  <c r="AT52" i="27"/>
  <c r="AU52" i="27"/>
  <c r="AV52" i="27"/>
  <c r="AW52" i="27"/>
  <c r="AX52" i="27"/>
  <c r="AY52" i="27"/>
  <c r="AZ52" i="27"/>
  <c r="BA52" i="27"/>
  <c r="AT53" i="27"/>
  <c r="AU53" i="27"/>
  <c r="AV53" i="27"/>
  <c r="AW53" i="27"/>
  <c r="AX53" i="27"/>
  <c r="AY53" i="27"/>
  <c r="AZ53" i="27"/>
  <c r="BA53" i="27"/>
  <c r="AT54" i="27"/>
  <c r="AU54" i="27"/>
  <c r="AV54" i="27"/>
  <c r="AW54" i="27"/>
  <c r="AX54" i="27"/>
  <c r="AY54" i="27"/>
  <c r="AZ54" i="27"/>
  <c r="BA54" i="27"/>
  <c r="AT55" i="27"/>
  <c r="AU55" i="27"/>
  <c r="AV55" i="27"/>
  <c r="AW55" i="27"/>
  <c r="AX55" i="27"/>
  <c r="AY55" i="27"/>
  <c r="AZ55" i="27"/>
  <c r="BA55" i="27"/>
  <c r="AT56" i="27"/>
  <c r="AU56" i="27"/>
  <c r="AV56" i="27"/>
  <c r="AW56" i="27"/>
  <c r="AX56" i="27"/>
  <c r="AY56" i="27"/>
  <c r="AZ56" i="27"/>
  <c r="BA56" i="27"/>
  <c r="AT57" i="27"/>
  <c r="AU57" i="27"/>
  <c r="AV57" i="27"/>
  <c r="AW57" i="27"/>
  <c r="AX57" i="27"/>
  <c r="AY57" i="27"/>
  <c r="AZ57" i="27"/>
  <c r="BA57" i="27"/>
  <c r="AT58" i="27"/>
  <c r="AU58" i="27"/>
  <c r="AV58" i="27"/>
  <c r="AW58" i="27"/>
  <c r="AX58" i="27"/>
  <c r="AY58" i="27"/>
  <c r="AZ58" i="27"/>
  <c r="BA58" i="27"/>
  <c r="AT59" i="27"/>
  <c r="AU59" i="27"/>
  <c r="AV59" i="27"/>
  <c r="AW59" i="27"/>
  <c r="AX59" i="27"/>
  <c r="AY59" i="27"/>
  <c r="AZ59" i="27"/>
  <c r="BA59" i="27"/>
  <c r="AT60" i="27"/>
  <c r="AU60" i="27"/>
  <c r="AV60" i="27"/>
  <c r="AW60" i="27"/>
  <c r="AX60" i="27"/>
  <c r="AY60" i="27"/>
  <c r="AZ60" i="27"/>
  <c r="BA60" i="27"/>
  <c r="AT61" i="27"/>
  <c r="AU61" i="27"/>
  <c r="AV61" i="27"/>
  <c r="AW61" i="27"/>
  <c r="AX61" i="27"/>
  <c r="AY61" i="27"/>
  <c r="AZ61" i="27"/>
  <c r="BA61" i="27"/>
  <c r="AT62" i="27"/>
  <c r="AZ63" i="27"/>
  <c r="BA63" i="27"/>
  <c r="A1" i="28"/>
  <c r="AQ1" i="28"/>
  <c r="BC1" i="28"/>
  <c r="BL3" i="28"/>
  <c r="BQ3" i="28"/>
  <c r="A4" i="28"/>
  <c r="BQ4" i="28"/>
  <c r="BL5" i="28"/>
  <c r="BQ5" i="28"/>
  <c r="F6" i="28"/>
  <c r="BQ6" i="28"/>
  <c r="AC7" i="28"/>
  <c r="AQ7" i="28"/>
  <c r="AQ7" i="28" a="1"/>
  <c r="AR7" i="28"/>
  <c r="AR7" i="28" a="1"/>
  <c r="AT7" i="28"/>
  <c r="AU7" i="28"/>
  <c r="AV7" i="28"/>
  <c r="AW7" i="28"/>
  <c r="AX7" i="28"/>
  <c r="AY7" i="28"/>
  <c r="AZ7" i="28"/>
  <c r="BA7" i="28"/>
  <c r="BB7" i="28"/>
  <c r="BD7" i="28"/>
  <c r="BF7" i="28"/>
  <c r="BG7" i="28"/>
  <c r="BH7" i="28"/>
  <c r="BL7" i="28"/>
  <c r="BQ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T8" i="28"/>
  <c r="U8" i="28"/>
  <c r="AC8" i="28"/>
  <c r="AQ8" i="28"/>
  <c r="AQ8" i="28" a="1"/>
  <c r="AR8" i="28"/>
  <c r="AR8" i="28" a="1"/>
  <c r="AT8" i="28"/>
  <c r="AU8" i="28"/>
  <c r="AV8" i="28"/>
  <c r="AW8" i="28"/>
  <c r="AX8" i="28"/>
  <c r="AY8" i="28"/>
  <c r="AZ8" i="28"/>
  <c r="BA8" i="28"/>
  <c r="BB8" i="28"/>
  <c r="BD8" i="28"/>
  <c r="BF8" i="28"/>
  <c r="BG8" i="28"/>
  <c r="BH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T9" i="28"/>
  <c r="U9" i="28"/>
  <c r="AC9" i="28"/>
  <c r="AQ9" i="28"/>
  <c r="AQ9" i="28" a="1"/>
  <c r="AR9" i="28"/>
  <c r="AR9" i="28" a="1"/>
  <c r="AT9" i="28"/>
  <c r="AU9" i="28"/>
  <c r="AV9" i="28"/>
  <c r="AW9" i="28"/>
  <c r="AX9" i="28"/>
  <c r="AY9" i="28"/>
  <c r="AZ9" i="28"/>
  <c r="BA9" i="28"/>
  <c r="BB9" i="28"/>
  <c r="BD9" i="28"/>
  <c r="BF9" i="28"/>
  <c r="BG9" i="28"/>
  <c r="BH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T10" i="28"/>
  <c r="U10" i="28"/>
  <c r="AC10" i="28"/>
  <c r="AQ10" i="28"/>
  <c r="AQ10" i="28" a="1"/>
  <c r="AR10" i="28"/>
  <c r="AR10" i="28" a="1"/>
  <c r="AT10" i="28"/>
  <c r="AU10" i="28"/>
  <c r="AV10" i="28"/>
  <c r="AW10" i="28"/>
  <c r="AX10" i="28"/>
  <c r="AY10" i="28"/>
  <c r="AZ10" i="28"/>
  <c r="BA10" i="28"/>
  <c r="BB10" i="28"/>
  <c r="BD10" i="28"/>
  <c r="BF10" i="28"/>
  <c r="BG10" i="28"/>
  <c r="BH10" i="28"/>
  <c r="C11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T11" i="28"/>
  <c r="U11" i="28"/>
  <c r="AC11" i="28"/>
  <c r="AQ11" i="28"/>
  <c r="AQ11" i="28" a="1"/>
  <c r="AR11" i="28"/>
  <c r="AR11" i="28" a="1"/>
  <c r="AT11" i="28"/>
  <c r="AU11" i="28"/>
  <c r="AV11" i="28"/>
  <c r="AW11" i="28"/>
  <c r="AX11" i="28"/>
  <c r="AY11" i="28"/>
  <c r="AZ11" i="28"/>
  <c r="BA11" i="28"/>
  <c r="BB11" i="28"/>
  <c r="BD11" i="28"/>
  <c r="BF11" i="28"/>
  <c r="BG11" i="28"/>
  <c r="BH11" i="28"/>
  <c r="BL11" i="28"/>
  <c r="BQ11" i="28"/>
  <c r="C12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T12" i="28"/>
  <c r="U12" i="28"/>
  <c r="AC12" i="28"/>
  <c r="AQ12" i="28"/>
  <c r="AQ12" i="28" a="1"/>
  <c r="AR12" i="28"/>
  <c r="AR12" i="28" a="1"/>
  <c r="AT12" i="28"/>
  <c r="AU12" i="28"/>
  <c r="AV12" i="28"/>
  <c r="AW12" i="28"/>
  <c r="AX12" i="28"/>
  <c r="AY12" i="28"/>
  <c r="AZ12" i="28"/>
  <c r="BA12" i="28"/>
  <c r="BB12" i="28"/>
  <c r="BD12" i="28"/>
  <c r="BF12" i="28"/>
  <c r="BG12" i="28"/>
  <c r="BH12" i="28"/>
  <c r="C13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T13" i="28"/>
  <c r="U13" i="28"/>
  <c r="AC13" i="28"/>
  <c r="AQ13" i="28"/>
  <c r="AQ13" i="28" a="1"/>
  <c r="AR13" i="28"/>
  <c r="AR13" i="28" a="1"/>
  <c r="AT13" i="28"/>
  <c r="AU13" i="28"/>
  <c r="AV13" i="28"/>
  <c r="AW13" i="28"/>
  <c r="AX13" i="28"/>
  <c r="AY13" i="28"/>
  <c r="AZ13" i="28"/>
  <c r="BA13" i="28"/>
  <c r="BB13" i="28"/>
  <c r="BD13" i="28"/>
  <c r="BF13" i="28"/>
  <c r="BG13" i="28"/>
  <c r="BH13" i="28"/>
  <c r="BL13" i="28"/>
  <c r="BQ13" i="28"/>
  <c r="C14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T14" i="28"/>
  <c r="U14" i="28"/>
  <c r="AC14" i="28"/>
  <c r="AQ14" i="28"/>
  <c r="AQ14" i="28" a="1"/>
  <c r="AR14" i="28"/>
  <c r="AR14" i="28" a="1"/>
  <c r="AT14" i="28"/>
  <c r="AU14" i="28"/>
  <c r="AV14" i="28"/>
  <c r="AW14" i="28"/>
  <c r="AX14" i="28"/>
  <c r="AY14" i="28"/>
  <c r="AZ14" i="28"/>
  <c r="BA14" i="28"/>
  <c r="BB14" i="28"/>
  <c r="BD14" i="28"/>
  <c r="BF14" i="28"/>
  <c r="BG14" i="28"/>
  <c r="BH14" i="28"/>
  <c r="BL14" i="28"/>
  <c r="BQ14" i="28"/>
  <c r="C15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T15" i="28"/>
  <c r="U15" i="28"/>
  <c r="AC15" i="28"/>
  <c r="AQ15" i="28"/>
  <c r="AQ15" i="28" a="1"/>
  <c r="AR15" i="28"/>
  <c r="AR15" i="28" a="1"/>
  <c r="AT15" i="28"/>
  <c r="AU15" i="28"/>
  <c r="AV15" i="28"/>
  <c r="AW15" i="28"/>
  <c r="AX15" i="28"/>
  <c r="AY15" i="28"/>
  <c r="AZ15" i="28"/>
  <c r="BA15" i="28"/>
  <c r="BB15" i="28"/>
  <c r="BD15" i="28"/>
  <c r="BF15" i="28"/>
  <c r="BG15" i="28"/>
  <c r="BH15" i="28"/>
  <c r="BL15" i="28"/>
  <c r="BQ15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T16" i="28"/>
  <c r="U16" i="28"/>
  <c r="AC16" i="28"/>
  <c r="AQ16" i="28"/>
  <c r="AQ16" i="28" a="1"/>
  <c r="AR16" i="28"/>
  <c r="AR16" i="28" a="1"/>
  <c r="AT16" i="28"/>
  <c r="AU16" i="28"/>
  <c r="AV16" i="28"/>
  <c r="AW16" i="28"/>
  <c r="AX16" i="28"/>
  <c r="AY16" i="28"/>
  <c r="AZ16" i="28"/>
  <c r="BA16" i="28"/>
  <c r="BB16" i="28"/>
  <c r="BD16" i="28"/>
  <c r="BF16" i="28"/>
  <c r="BG16" i="28"/>
  <c r="BH16" i="28"/>
  <c r="BL16" i="28"/>
  <c r="BQ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T17" i="28"/>
  <c r="U17" i="28"/>
  <c r="AC17" i="28"/>
  <c r="AQ17" i="28"/>
  <c r="AQ17" i="28" a="1"/>
  <c r="AR17" i="28"/>
  <c r="AR17" i="28" a="1"/>
  <c r="AT17" i="28"/>
  <c r="AU17" i="28"/>
  <c r="AV17" i="28"/>
  <c r="AW17" i="28"/>
  <c r="AX17" i="28"/>
  <c r="AY17" i="28"/>
  <c r="AZ17" i="28"/>
  <c r="BA17" i="28"/>
  <c r="BB17" i="28"/>
  <c r="BD17" i="28"/>
  <c r="BF17" i="28"/>
  <c r="BG17" i="28"/>
  <c r="BH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T18" i="28"/>
  <c r="U18" i="28"/>
  <c r="AC18" i="28"/>
  <c r="AQ18" i="28"/>
  <c r="AQ18" i="28" a="1"/>
  <c r="AR18" i="28"/>
  <c r="AR18" i="28" a="1"/>
  <c r="AT18" i="28"/>
  <c r="AU18" i="28"/>
  <c r="AV18" i="28"/>
  <c r="AW18" i="28"/>
  <c r="AX18" i="28"/>
  <c r="AY18" i="28"/>
  <c r="AZ18" i="28"/>
  <c r="BA18" i="28"/>
  <c r="BB18" i="28"/>
  <c r="BD18" i="28"/>
  <c r="BF18" i="28"/>
  <c r="BG18" i="28"/>
  <c r="BH18" i="28"/>
  <c r="BL18" i="28"/>
  <c r="BQ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T19" i="28"/>
  <c r="U19" i="28"/>
  <c r="AC19" i="28"/>
  <c r="AQ19" i="28"/>
  <c r="AQ19" i="28" a="1"/>
  <c r="AR19" i="28"/>
  <c r="AR19" i="28" a="1"/>
  <c r="AT19" i="28"/>
  <c r="AU19" i="28"/>
  <c r="AV19" i="28"/>
  <c r="AW19" i="28"/>
  <c r="AX19" i="28"/>
  <c r="AY19" i="28"/>
  <c r="AZ19" i="28"/>
  <c r="BA19" i="28"/>
  <c r="BB19" i="28"/>
  <c r="BD19" i="28"/>
  <c r="BF19" i="28"/>
  <c r="BG19" i="28"/>
  <c r="BH19" i="28"/>
  <c r="BL19" i="28"/>
  <c r="BQ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T20" i="28"/>
  <c r="U20" i="28"/>
  <c r="AC20" i="28"/>
  <c r="AQ20" i="28"/>
  <c r="AQ20" i="28" a="1"/>
  <c r="AR20" i="28"/>
  <c r="AR20" i="28" a="1"/>
  <c r="AT20" i="28"/>
  <c r="AU20" i="28"/>
  <c r="AV20" i="28"/>
  <c r="AW20" i="28"/>
  <c r="AX20" i="28"/>
  <c r="AY20" i="28"/>
  <c r="AZ20" i="28"/>
  <c r="BA20" i="28"/>
  <c r="BB20" i="28"/>
  <c r="BD20" i="28"/>
  <c r="BF20" i="28"/>
  <c r="BG20" i="28"/>
  <c r="BH20" i="28"/>
  <c r="BL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T21" i="28"/>
  <c r="U21" i="28"/>
  <c r="AC21" i="28"/>
  <c r="AQ21" i="28"/>
  <c r="AQ21" i="28" a="1"/>
  <c r="AR21" i="28"/>
  <c r="AR21" i="28" a="1"/>
  <c r="AT21" i="28"/>
  <c r="AU21" i="28"/>
  <c r="AV21" i="28"/>
  <c r="AW21" i="28"/>
  <c r="AX21" i="28"/>
  <c r="AY21" i="28"/>
  <c r="AZ21" i="28"/>
  <c r="BA21" i="28"/>
  <c r="BB21" i="28"/>
  <c r="BD21" i="28"/>
  <c r="BF21" i="28"/>
  <c r="BG21" i="28"/>
  <c r="BH21" i="28"/>
  <c r="BL21" i="28"/>
  <c r="BQ21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T22" i="28"/>
  <c r="U22" i="28"/>
  <c r="AC22" i="28"/>
  <c r="AQ22" i="28"/>
  <c r="AQ22" i="28" a="1"/>
  <c r="AR22" i="28"/>
  <c r="AR22" i="28" a="1"/>
  <c r="AT22" i="28"/>
  <c r="AU22" i="28"/>
  <c r="AV22" i="28"/>
  <c r="AW22" i="28"/>
  <c r="AX22" i="28"/>
  <c r="AY22" i="28"/>
  <c r="AZ22" i="28"/>
  <c r="BA22" i="28"/>
  <c r="BB22" i="28"/>
  <c r="BD22" i="28"/>
  <c r="BF22" i="28"/>
  <c r="BG22" i="28"/>
  <c r="BH22" i="28"/>
  <c r="C23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T23" i="28"/>
  <c r="U23" i="28"/>
  <c r="AC23" i="28"/>
  <c r="AQ23" i="28"/>
  <c r="AQ23" i="28" a="1"/>
  <c r="AR23" i="28"/>
  <c r="AR23" i="28" a="1"/>
  <c r="AT23" i="28"/>
  <c r="AU23" i="28"/>
  <c r="AV23" i="28"/>
  <c r="AW23" i="28"/>
  <c r="AX23" i="28"/>
  <c r="AY23" i="28"/>
  <c r="AZ23" i="28"/>
  <c r="BA23" i="28"/>
  <c r="BB23" i="28"/>
  <c r="BD23" i="28"/>
  <c r="BF23" i="28"/>
  <c r="BG23" i="28"/>
  <c r="BH23" i="28"/>
  <c r="C24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T24" i="28"/>
  <c r="U24" i="28"/>
  <c r="AC24" i="28"/>
  <c r="AQ24" i="28"/>
  <c r="AQ24" i="28" a="1"/>
  <c r="AR24" i="28"/>
  <c r="AR24" i="28" a="1"/>
  <c r="AT24" i="28"/>
  <c r="AU24" i="28"/>
  <c r="AV24" i="28"/>
  <c r="AW24" i="28"/>
  <c r="AX24" i="28"/>
  <c r="AY24" i="28"/>
  <c r="AZ24" i="28"/>
  <c r="BA24" i="28"/>
  <c r="BB24" i="28"/>
  <c r="BD24" i="28"/>
  <c r="BF24" i="28"/>
  <c r="BG24" i="28"/>
  <c r="BH24" i="28"/>
  <c r="C25" i="28"/>
  <c r="D25" i="28"/>
  <c r="E25" i="28"/>
  <c r="F25" i="28"/>
  <c r="G25" i="28"/>
  <c r="H25" i="28"/>
  <c r="I25" i="28"/>
  <c r="J25" i="28"/>
  <c r="K25" i="28"/>
  <c r="L25" i="28"/>
  <c r="M25" i="28"/>
  <c r="N25" i="28"/>
  <c r="O25" i="28"/>
  <c r="P25" i="28"/>
  <c r="Q25" i="28"/>
  <c r="T25" i="28"/>
  <c r="U25" i="28"/>
  <c r="AC25" i="28"/>
  <c r="AQ25" i="28"/>
  <c r="AQ25" i="28" a="1"/>
  <c r="AR25" i="28"/>
  <c r="AR25" i="28" a="1"/>
  <c r="AT25" i="28"/>
  <c r="AU25" i="28"/>
  <c r="AV25" i="28"/>
  <c r="AW25" i="28"/>
  <c r="AX25" i="28"/>
  <c r="AY25" i="28"/>
  <c r="AZ25" i="28"/>
  <c r="BA25" i="28"/>
  <c r="BB25" i="28"/>
  <c r="BD25" i="28"/>
  <c r="BF25" i="28"/>
  <c r="BG25" i="28"/>
  <c r="BH25" i="28"/>
  <c r="BL25" i="28"/>
  <c r="BQ25" i="28"/>
  <c r="C26" i="28"/>
  <c r="D26" i="28"/>
  <c r="E26" i="28"/>
  <c r="F26" i="28"/>
  <c r="G26" i="28"/>
  <c r="H26" i="28"/>
  <c r="I26" i="28"/>
  <c r="J26" i="28"/>
  <c r="K26" i="28"/>
  <c r="L26" i="28"/>
  <c r="M26" i="28"/>
  <c r="N26" i="28"/>
  <c r="O26" i="28"/>
  <c r="P26" i="28"/>
  <c r="Q26" i="28"/>
  <c r="T26" i="28"/>
  <c r="U26" i="28"/>
  <c r="AC26" i="28"/>
  <c r="AQ26" i="28"/>
  <c r="AQ26" i="28" a="1"/>
  <c r="AR26" i="28"/>
  <c r="AR26" i="28" a="1"/>
  <c r="AT26" i="28"/>
  <c r="AU26" i="28"/>
  <c r="AV26" i="28"/>
  <c r="AW26" i="28"/>
  <c r="AX26" i="28"/>
  <c r="AY26" i="28"/>
  <c r="AZ26" i="28"/>
  <c r="BA26" i="28"/>
  <c r="BB26" i="28"/>
  <c r="BD26" i="28"/>
  <c r="BF26" i="28"/>
  <c r="BG26" i="28"/>
  <c r="BH26" i="28"/>
  <c r="C27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T27" i="28"/>
  <c r="U27" i="28"/>
  <c r="AC27" i="28"/>
  <c r="AQ27" i="28"/>
  <c r="AQ27" i="28" a="1"/>
  <c r="AR27" i="28"/>
  <c r="AR27" i="28" a="1"/>
  <c r="AT27" i="28"/>
  <c r="AU27" i="28"/>
  <c r="AV27" i="28"/>
  <c r="AW27" i="28"/>
  <c r="AX27" i="28"/>
  <c r="AY27" i="28"/>
  <c r="AZ27" i="28"/>
  <c r="BA27" i="28"/>
  <c r="BB27" i="28"/>
  <c r="BD27" i="28"/>
  <c r="BF27" i="28"/>
  <c r="BG27" i="28"/>
  <c r="BH27" i="28"/>
  <c r="BL27" i="28"/>
  <c r="BQ27" i="28"/>
  <c r="C28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U28" i="28"/>
  <c r="AC28" i="28"/>
  <c r="AQ28" i="28"/>
  <c r="AQ28" i="28" a="1"/>
  <c r="AR28" i="28"/>
  <c r="AR28" i="28" a="1"/>
  <c r="AT28" i="28"/>
  <c r="AU28" i="28"/>
  <c r="AV28" i="28"/>
  <c r="AW28" i="28"/>
  <c r="AX28" i="28"/>
  <c r="AY28" i="28"/>
  <c r="AZ28" i="28"/>
  <c r="BA28" i="28"/>
  <c r="BB28" i="28"/>
  <c r="BD28" i="28"/>
  <c r="BF28" i="28"/>
  <c r="BG28" i="28"/>
  <c r="BH28" i="28"/>
  <c r="C29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U29" i="28"/>
  <c r="AC29" i="28"/>
  <c r="AQ29" i="28"/>
  <c r="AQ29" i="28" a="1"/>
  <c r="AR29" i="28"/>
  <c r="AR29" i="28" a="1"/>
  <c r="AT29" i="28"/>
  <c r="AU29" i="28"/>
  <c r="AV29" i="28"/>
  <c r="AW29" i="28"/>
  <c r="AX29" i="28"/>
  <c r="AY29" i="28"/>
  <c r="AZ29" i="28"/>
  <c r="BA29" i="28"/>
  <c r="BB29" i="28"/>
  <c r="BD29" i="28"/>
  <c r="BF29" i="28"/>
  <c r="BG29" i="28"/>
  <c r="BH29" i="28"/>
  <c r="BL29" i="28"/>
  <c r="BQ29" i="28"/>
  <c r="C30" i="28"/>
  <c r="D30" i="28"/>
  <c r="E30" i="28"/>
  <c r="F30" i="28"/>
  <c r="G30" i="28"/>
  <c r="H30" i="28"/>
  <c r="I30" i="28"/>
  <c r="J30" i="28"/>
  <c r="K30" i="28"/>
  <c r="L30" i="28"/>
  <c r="M30" i="28"/>
  <c r="N30" i="28"/>
  <c r="O30" i="28"/>
  <c r="P30" i="28"/>
  <c r="Q30" i="28"/>
  <c r="T30" i="28"/>
  <c r="U30" i="28"/>
  <c r="AC30" i="28"/>
  <c r="AQ30" i="28"/>
  <c r="AQ30" i="28" a="1"/>
  <c r="AR30" i="28"/>
  <c r="AR30" i="28" a="1"/>
  <c r="AT30" i="28"/>
  <c r="AU30" i="28"/>
  <c r="AV30" i="28"/>
  <c r="AW30" i="28"/>
  <c r="AX30" i="28"/>
  <c r="AY30" i="28"/>
  <c r="AZ30" i="28"/>
  <c r="BA30" i="28"/>
  <c r="BB30" i="28"/>
  <c r="BD30" i="28"/>
  <c r="BF30" i="28"/>
  <c r="BG30" i="28"/>
  <c r="BH30" i="28"/>
  <c r="C31" i="28"/>
  <c r="D31" i="28"/>
  <c r="E31" i="28"/>
  <c r="F31" i="28"/>
  <c r="G31" i="28"/>
  <c r="H31" i="28"/>
  <c r="I31" i="28"/>
  <c r="J31" i="28"/>
  <c r="K31" i="28"/>
  <c r="L31" i="28"/>
  <c r="M31" i="28"/>
  <c r="N31" i="28"/>
  <c r="O31" i="28"/>
  <c r="P31" i="28"/>
  <c r="Q31" i="28"/>
  <c r="T31" i="28"/>
  <c r="U31" i="28"/>
  <c r="W31" i="28"/>
  <c r="Y31" i="28"/>
  <c r="AA31" i="28"/>
  <c r="AE31" i="28"/>
  <c r="AH31" i="28"/>
  <c r="AK31" i="28"/>
  <c r="AN31" i="28"/>
  <c r="AT31" i="28"/>
  <c r="AU31" i="28"/>
  <c r="AV31" i="28"/>
  <c r="AW31" i="28"/>
  <c r="AX31" i="28"/>
  <c r="AY31" i="28"/>
  <c r="AZ31" i="28"/>
  <c r="BA31" i="28"/>
  <c r="BB31" i="28"/>
  <c r="BC31" i="28"/>
  <c r="BD31" i="28"/>
  <c r="BF31" i="28"/>
  <c r="BG31" i="28"/>
  <c r="BH31" i="28"/>
  <c r="E32" i="28"/>
  <c r="BL32" i="28"/>
  <c r="BQ32" i="28"/>
  <c r="BL33" i="28"/>
  <c r="BQ33" i="28"/>
  <c r="BL35" i="28"/>
  <c r="BQ35" i="28"/>
  <c r="AT38" i="28"/>
  <c r="AU38" i="28"/>
  <c r="AV38" i="28"/>
  <c r="AW38" i="28"/>
  <c r="AX38" i="28"/>
  <c r="AY38" i="28"/>
  <c r="AZ38" i="28"/>
  <c r="BA38" i="28"/>
  <c r="AE39" i="28"/>
  <c r="AF39" i="28"/>
  <c r="AG39" i="28"/>
  <c r="AH39" i="28"/>
  <c r="AJ39" i="28"/>
  <c r="AK39" i="28"/>
  <c r="AL39" i="28"/>
  <c r="AM39" i="28"/>
  <c r="AT39" i="28"/>
  <c r="AU39" i="28"/>
  <c r="AV39" i="28"/>
  <c r="AW39" i="28"/>
  <c r="AX39" i="28"/>
  <c r="AY39" i="28"/>
  <c r="AZ39" i="28"/>
  <c r="BA39" i="28"/>
  <c r="AT40" i="28"/>
  <c r="AU40" i="28"/>
  <c r="AV40" i="28"/>
  <c r="AW40" i="28"/>
  <c r="AX40" i="28"/>
  <c r="AY40" i="28"/>
  <c r="AZ40" i="28"/>
  <c r="BA40" i="28"/>
  <c r="AT41" i="28"/>
  <c r="AU41" i="28"/>
  <c r="AV41" i="28"/>
  <c r="AW41" i="28"/>
  <c r="AX41" i="28"/>
  <c r="AY41" i="28"/>
  <c r="AZ41" i="28"/>
  <c r="BA41" i="28"/>
  <c r="AT42" i="28"/>
  <c r="AU42" i="28"/>
  <c r="AV42" i="28"/>
  <c r="AW42" i="28"/>
  <c r="AX42" i="28"/>
  <c r="AY42" i="28"/>
  <c r="AZ42" i="28"/>
  <c r="BA42" i="28"/>
  <c r="BK42" i="28"/>
  <c r="AT43" i="28"/>
  <c r="AU43" i="28"/>
  <c r="AV43" i="28"/>
  <c r="AW43" i="28"/>
  <c r="AX43" i="28"/>
  <c r="AY43" i="28"/>
  <c r="AZ43" i="28"/>
  <c r="BA43" i="28"/>
  <c r="BL43" i="28"/>
  <c r="AT44" i="28"/>
  <c r="AU44" i="28"/>
  <c r="AV44" i="28"/>
  <c r="AW44" i="28"/>
  <c r="AX44" i="28"/>
  <c r="AY44" i="28"/>
  <c r="AZ44" i="28"/>
  <c r="BA44" i="28"/>
  <c r="AT45" i="28"/>
  <c r="AU45" i="28"/>
  <c r="AV45" i="28"/>
  <c r="AW45" i="28"/>
  <c r="AX45" i="28"/>
  <c r="AY45" i="28"/>
  <c r="AZ45" i="28"/>
  <c r="BA45" i="28"/>
  <c r="AE46" i="28"/>
  <c r="AF46" i="28"/>
  <c r="AG46" i="28"/>
  <c r="AH46" i="28"/>
  <c r="AJ46" i="28"/>
  <c r="AK46" i="28"/>
  <c r="AL46" i="28"/>
  <c r="AM46" i="28"/>
  <c r="AT46" i="28"/>
  <c r="AU46" i="28"/>
  <c r="AV46" i="28"/>
  <c r="AW46" i="28"/>
  <c r="AX46" i="28"/>
  <c r="AY46" i="28"/>
  <c r="AZ46" i="28"/>
  <c r="BA46" i="28"/>
  <c r="BK46" i="28"/>
  <c r="BL46" i="28"/>
  <c r="AT47" i="28"/>
  <c r="AU47" i="28"/>
  <c r="AV47" i="28"/>
  <c r="AW47" i="28"/>
  <c r="AX47" i="28"/>
  <c r="AY47" i="28"/>
  <c r="AZ47" i="28"/>
  <c r="BA47" i="28"/>
  <c r="BL47" i="28"/>
  <c r="AT48" i="28"/>
  <c r="AU48" i="28"/>
  <c r="AV48" i="28"/>
  <c r="AW48" i="28"/>
  <c r="AX48" i="28"/>
  <c r="AY48" i="28"/>
  <c r="AZ48" i="28"/>
  <c r="BA48" i="28"/>
  <c r="AT49" i="28"/>
  <c r="AU49" i="28"/>
  <c r="AV49" i="28"/>
  <c r="AW49" i="28"/>
  <c r="AX49" i="28"/>
  <c r="AY49" i="28"/>
  <c r="AZ49" i="28"/>
  <c r="BA49" i="28"/>
  <c r="BL49" i="28"/>
  <c r="AT50" i="28"/>
  <c r="AU50" i="28"/>
  <c r="AV50" i="28"/>
  <c r="AW50" i="28"/>
  <c r="AX50" i="28"/>
  <c r="AY50" i="28"/>
  <c r="AZ50" i="28"/>
  <c r="BA50" i="28"/>
  <c r="AT51" i="28"/>
  <c r="AU51" i="28"/>
  <c r="AV51" i="28"/>
  <c r="AW51" i="28"/>
  <c r="AX51" i="28"/>
  <c r="AY51" i="28"/>
  <c r="AZ51" i="28"/>
  <c r="BA51" i="28"/>
  <c r="AT52" i="28"/>
  <c r="AU52" i="28"/>
  <c r="AV52" i="28"/>
  <c r="AW52" i="28"/>
  <c r="AX52" i="28"/>
  <c r="AY52" i="28"/>
  <c r="AZ52" i="28"/>
  <c r="BA52" i="28"/>
  <c r="AT53" i="28"/>
  <c r="AU53" i="28"/>
  <c r="AV53" i="28"/>
  <c r="AW53" i="28"/>
  <c r="AX53" i="28"/>
  <c r="AY53" i="28"/>
  <c r="AZ53" i="28"/>
  <c r="BA53" i="28"/>
  <c r="AT54" i="28"/>
  <c r="AU54" i="28"/>
  <c r="AV54" i="28"/>
  <c r="AW54" i="28"/>
  <c r="AX54" i="28"/>
  <c r="AY54" i="28"/>
  <c r="AZ54" i="28"/>
  <c r="BA54" i="28"/>
  <c r="AT55" i="28"/>
  <c r="AU55" i="28"/>
  <c r="AV55" i="28"/>
  <c r="AW55" i="28"/>
  <c r="AX55" i="28"/>
  <c r="AY55" i="28"/>
  <c r="AZ55" i="28"/>
  <c r="BA55" i="28"/>
  <c r="AT56" i="28"/>
  <c r="AU56" i="28"/>
  <c r="AV56" i="28"/>
  <c r="AW56" i="28"/>
  <c r="AX56" i="28"/>
  <c r="AY56" i="28"/>
  <c r="AZ56" i="28"/>
  <c r="BA56" i="28"/>
  <c r="AT57" i="28"/>
  <c r="AU57" i="28"/>
  <c r="AV57" i="28"/>
  <c r="AW57" i="28"/>
  <c r="AX57" i="28"/>
  <c r="AY57" i="28"/>
  <c r="AZ57" i="28"/>
  <c r="BA57" i="28"/>
  <c r="AT58" i="28"/>
  <c r="AU58" i="28"/>
  <c r="AV58" i="28"/>
  <c r="AW58" i="28"/>
  <c r="AX58" i="28"/>
  <c r="AY58" i="28"/>
  <c r="AZ58" i="28"/>
  <c r="BA58" i="28"/>
  <c r="AT59" i="28"/>
  <c r="AU59" i="28"/>
  <c r="AV59" i="28"/>
  <c r="AW59" i="28"/>
  <c r="AX59" i="28"/>
  <c r="AY59" i="28"/>
  <c r="AZ59" i="28"/>
  <c r="BA59" i="28"/>
  <c r="AT60" i="28"/>
  <c r="AU60" i="28"/>
  <c r="AV60" i="28"/>
  <c r="AW60" i="28"/>
  <c r="AX60" i="28"/>
  <c r="AY60" i="28"/>
  <c r="AZ60" i="28"/>
  <c r="BA60" i="28"/>
  <c r="AT61" i="28"/>
  <c r="AU61" i="28"/>
  <c r="AV61" i="28"/>
  <c r="AW61" i="28"/>
  <c r="AX61" i="28"/>
  <c r="AY61" i="28"/>
  <c r="AZ61" i="28"/>
  <c r="BA61" i="28"/>
  <c r="AT62" i="28"/>
  <c r="AZ63" i="28"/>
  <c r="BA63" i="28"/>
  <c r="A1" i="29"/>
  <c r="AQ1" i="29"/>
  <c r="BC1" i="29"/>
  <c r="BL3" i="29"/>
  <c r="BQ3" i="29"/>
  <c r="A4" i="29"/>
  <c r="BQ4" i="29"/>
  <c r="BL5" i="29"/>
  <c r="BQ5" i="29"/>
  <c r="F6" i="29"/>
  <c r="BQ6" i="29"/>
  <c r="AC7" i="29"/>
  <c r="AQ7" i="29"/>
  <c r="AQ7" i="29" a="1"/>
  <c r="AR7" i="29"/>
  <c r="AR7" i="29" a="1"/>
  <c r="AT7" i="29"/>
  <c r="AU7" i="29"/>
  <c r="AV7" i="29"/>
  <c r="AW7" i="29"/>
  <c r="AX7" i="29"/>
  <c r="AY7" i="29"/>
  <c r="AZ7" i="29"/>
  <c r="BA7" i="29"/>
  <c r="BB7" i="29"/>
  <c r="BD7" i="29"/>
  <c r="BF7" i="29"/>
  <c r="BG7" i="29"/>
  <c r="BH7" i="29"/>
  <c r="BL7" i="29"/>
  <c r="BQ7" i="29"/>
  <c r="C8" i="29"/>
  <c r="D8" i="29"/>
  <c r="E8" i="29"/>
  <c r="F8" i="29"/>
  <c r="G8" i="29"/>
  <c r="H8" i="29"/>
  <c r="I8" i="29"/>
  <c r="J8" i="29"/>
  <c r="K8" i="29"/>
  <c r="L8" i="29"/>
  <c r="M8" i="29"/>
  <c r="N8" i="29"/>
  <c r="O8" i="29"/>
  <c r="P8" i="29"/>
  <c r="Q8" i="29"/>
  <c r="T8" i="29"/>
  <c r="U8" i="29"/>
  <c r="AC8" i="29"/>
  <c r="AQ8" i="29"/>
  <c r="AQ8" i="29" a="1"/>
  <c r="AR8" i="29"/>
  <c r="AR8" i="29" a="1"/>
  <c r="AT8" i="29"/>
  <c r="AU8" i="29"/>
  <c r="AV8" i="29"/>
  <c r="AW8" i="29"/>
  <c r="AX8" i="29"/>
  <c r="AY8" i="29"/>
  <c r="AZ8" i="29"/>
  <c r="BA8" i="29"/>
  <c r="BB8" i="29"/>
  <c r="BD8" i="29"/>
  <c r="BF8" i="29"/>
  <c r="BG8" i="29"/>
  <c r="BH8" i="29"/>
  <c r="C9" i="29"/>
  <c r="D9" i="29"/>
  <c r="E9" i="29"/>
  <c r="F9" i="29"/>
  <c r="G9" i="29"/>
  <c r="H9" i="29"/>
  <c r="I9" i="29"/>
  <c r="J9" i="29"/>
  <c r="K9" i="29"/>
  <c r="L9" i="29"/>
  <c r="M9" i="29"/>
  <c r="N9" i="29"/>
  <c r="O9" i="29"/>
  <c r="P9" i="29"/>
  <c r="Q9" i="29"/>
  <c r="T9" i="29"/>
  <c r="U9" i="29"/>
  <c r="AC9" i="29"/>
  <c r="AQ9" i="29"/>
  <c r="AQ9" i="29" a="1"/>
  <c r="AR9" i="29"/>
  <c r="AR9" i="29" a="1"/>
  <c r="AT9" i="29"/>
  <c r="AU9" i="29"/>
  <c r="AV9" i="29"/>
  <c r="AW9" i="29"/>
  <c r="AX9" i="29"/>
  <c r="AY9" i="29"/>
  <c r="AZ9" i="29"/>
  <c r="BA9" i="29"/>
  <c r="BB9" i="29"/>
  <c r="BD9" i="29"/>
  <c r="BF9" i="29"/>
  <c r="BG9" i="29"/>
  <c r="BH9" i="29"/>
  <c r="C10" i="29"/>
  <c r="D10" i="29"/>
  <c r="E10" i="29"/>
  <c r="F10" i="29"/>
  <c r="G10" i="29"/>
  <c r="H10" i="29"/>
  <c r="I10" i="29"/>
  <c r="J10" i="29"/>
  <c r="K10" i="29"/>
  <c r="L10" i="29"/>
  <c r="M10" i="29"/>
  <c r="N10" i="29"/>
  <c r="O10" i="29"/>
  <c r="P10" i="29"/>
  <c r="Q10" i="29"/>
  <c r="T10" i="29"/>
  <c r="U10" i="29"/>
  <c r="AC10" i="29"/>
  <c r="AQ10" i="29"/>
  <c r="AQ10" i="29" a="1"/>
  <c r="AR10" i="29"/>
  <c r="AR10" i="29" a="1"/>
  <c r="AT10" i="29"/>
  <c r="AU10" i="29"/>
  <c r="AV10" i="29"/>
  <c r="AW10" i="29"/>
  <c r="AX10" i="29"/>
  <c r="AY10" i="29"/>
  <c r="AZ10" i="29"/>
  <c r="BA10" i="29"/>
  <c r="BB10" i="29"/>
  <c r="BD10" i="29"/>
  <c r="BF10" i="29"/>
  <c r="BG10" i="29"/>
  <c r="BH10" i="29"/>
  <c r="C11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T11" i="29"/>
  <c r="U11" i="29"/>
  <c r="AC11" i="29"/>
  <c r="AQ11" i="29"/>
  <c r="AQ11" i="29" a="1"/>
  <c r="AR11" i="29"/>
  <c r="AR11" i="29" a="1"/>
  <c r="AT11" i="29"/>
  <c r="AU11" i="29"/>
  <c r="AV11" i="29"/>
  <c r="AW11" i="29"/>
  <c r="AX11" i="29"/>
  <c r="AY11" i="29"/>
  <c r="AZ11" i="29"/>
  <c r="BA11" i="29"/>
  <c r="BB11" i="29"/>
  <c r="BD11" i="29"/>
  <c r="BF11" i="29"/>
  <c r="BG11" i="29"/>
  <c r="BH11" i="29"/>
  <c r="BL11" i="29"/>
  <c r="BQ11" i="29"/>
  <c r="C12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T12" i="29"/>
  <c r="U12" i="29"/>
  <c r="AC12" i="29"/>
  <c r="AQ12" i="29"/>
  <c r="AQ12" i="29" a="1"/>
  <c r="AR12" i="29"/>
  <c r="AR12" i="29" a="1"/>
  <c r="AT12" i="29"/>
  <c r="AU12" i="29"/>
  <c r="AV12" i="29"/>
  <c r="AW12" i="29"/>
  <c r="AX12" i="29"/>
  <c r="AY12" i="29"/>
  <c r="AZ12" i="29"/>
  <c r="BA12" i="29"/>
  <c r="BB12" i="29"/>
  <c r="BD12" i="29"/>
  <c r="BF12" i="29"/>
  <c r="BG12" i="29"/>
  <c r="BH12" i="29"/>
  <c r="C13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T13" i="29"/>
  <c r="U13" i="29"/>
  <c r="AC13" i="29"/>
  <c r="AQ13" i="29"/>
  <c r="AQ13" i="29" a="1"/>
  <c r="AR13" i="29"/>
  <c r="AR13" i="29" a="1"/>
  <c r="AT13" i="29"/>
  <c r="AU13" i="29"/>
  <c r="AV13" i="29"/>
  <c r="AW13" i="29"/>
  <c r="AX13" i="29"/>
  <c r="AY13" i="29"/>
  <c r="AZ13" i="29"/>
  <c r="BA13" i="29"/>
  <c r="BB13" i="29"/>
  <c r="BD13" i="29"/>
  <c r="BF13" i="29"/>
  <c r="BG13" i="29"/>
  <c r="BH13" i="29"/>
  <c r="BL13" i="29"/>
  <c r="BQ13" i="29"/>
  <c r="C14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T14" i="29"/>
  <c r="U14" i="29"/>
  <c r="AC14" i="29"/>
  <c r="AQ14" i="29"/>
  <c r="AQ14" i="29" a="1"/>
  <c r="AR14" i="29"/>
  <c r="AR14" i="29" a="1"/>
  <c r="AT14" i="29"/>
  <c r="AU14" i="29"/>
  <c r="AV14" i="29"/>
  <c r="AW14" i="29"/>
  <c r="AX14" i="29"/>
  <c r="AY14" i="29"/>
  <c r="AZ14" i="29"/>
  <c r="BA14" i="29"/>
  <c r="BB14" i="29"/>
  <c r="BD14" i="29"/>
  <c r="BF14" i="29"/>
  <c r="BG14" i="29"/>
  <c r="BH14" i="29"/>
  <c r="BL14" i="29"/>
  <c r="BQ14" i="29"/>
  <c r="C15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T15" i="29"/>
  <c r="U15" i="29"/>
  <c r="AC15" i="29"/>
  <c r="AQ15" i="29"/>
  <c r="AQ15" i="29" a="1"/>
  <c r="AR15" i="29"/>
  <c r="AR15" i="29" a="1"/>
  <c r="AT15" i="29"/>
  <c r="AU15" i="29"/>
  <c r="AV15" i="29"/>
  <c r="AW15" i="29"/>
  <c r="AX15" i="29"/>
  <c r="AY15" i="29"/>
  <c r="AZ15" i="29"/>
  <c r="BA15" i="29"/>
  <c r="BB15" i="29"/>
  <c r="BD15" i="29"/>
  <c r="BF15" i="29"/>
  <c r="BG15" i="29"/>
  <c r="BH15" i="29"/>
  <c r="BL15" i="29"/>
  <c r="BQ15" i="29"/>
  <c r="C16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T16" i="29"/>
  <c r="U16" i="29"/>
  <c r="AC16" i="29"/>
  <c r="AQ16" i="29"/>
  <c r="AQ16" i="29" a="1"/>
  <c r="AR16" i="29"/>
  <c r="AR16" i="29" a="1"/>
  <c r="AT16" i="29"/>
  <c r="AU16" i="29"/>
  <c r="AV16" i="29"/>
  <c r="AW16" i="29"/>
  <c r="AX16" i="29"/>
  <c r="AY16" i="29"/>
  <c r="AZ16" i="29"/>
  <c r="BA16" i="29"/>
  <c r="BB16" i="29"/>
  <c r="BD16" i="29"/>
  <c r="BF16" i="29"/>
  <c r="BG16" i="29"/>
  <c r="BH16" i="29"/>
  <c r="BL16" i="29"/>
  <c r="BQ16" i="29"/>
  <c r="C17" i="29"/>
  <c r="D17" i="29"/>
  <c r="E17" i="29"/>
  <c r="F17" i="29"/>
  <c r="G17" i="29"/>
  <c r="H17" i="29"/>
  <c r="I17" i="29"/>
  <c r="J17" i="29"/>
  <c r="K17" i="29"/>
  <c r="L17" i="29"/>
  <c r="M17" i="29"/>
  <c r="N17" i="29"/>
  <c r="O17" i="29"/>
  <c r="P17" i="29"/>
  <c r="Q17" i="29"/>
  <c r="T17" i="29"/>
  <c r="U17" i="29"/>
  <c r="AC17" i="29"/>
  <c r="AQ17" i="29"/>
  <c r="AQ17" i="29" a="1"/>
  <c r="AR17" i="29"/>
  <c r="AR17" i="29" a="1"/>
  <c r="AT17" i="29"/>
  <c r="AU17" i="29"/>
  <c r="AV17" i="29"/>
  <c r="AW17" i="29"/>
  <c r="AX17" i="29"/>
  <c r="AY17" i="29"/>
  <c r="AZ17" i="29"/>
  <c r="BA17" i="29"/>
  <c r="BB17" i="29"/>
  <c r="BD17" i="29"/>
  <c r="BF17" i="29"/>
  <c r="BG17" i="29"/>
  <c r="BH17" i="29"/>
  <c r="C18" i="29"/>
  <c r="D18" i="29"/>
  <c r="E18" i="29"/>
  <c r="F18" i="29"/>
  <c r="G18" i="29"/>
  <c r="H18" i="29"/>
  <c r="I18" i="29"/>
  <c r="J18" i="29"/>
  <c r="K18" i="29"/>
  <c r="L18" i="29"/>
  <c r="M18" i="29"/>
  <c r="N18" i="29"/>
  <c r="O18" i="29"/>
  <c r="P18" i="29"/>
  <c r="Q18" i="29"/>
  <c r="T18" i="29"/>
  <c r="U18" i="29"/>
  <c r="AC18" i="29"/>
  <c r="AQ18" i="29"/>
  <c r="AQ18" i="29" a="1"/>
  <c r="AR18" i="29"/>
  <c r="AR18" i="29" a="1"/>
  <c r="AT18" i="29"/>
  <c r="AU18" i="29"/>
  <c r="AV18" i="29"/>
  <c r="AW18" i="29"/>
  <c r="AX18" i="29"/>
  <c r="AY18" i="29"/>
  <c r="AZ18" i="29"/>
  <c r="BA18" i="29"/>
  <c r="BB18" i="29"/>
  <c r="BD18" i="29"/>
  <c r="BF18" i="29"/>
  <c r="BG18" i="29"/>
  <c r="BH18" i="29"/>
  <c r="BL18" i="29"/>
  <c r="BQ18" i="29"/>
  <c r="C19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T19" i="29"/>
  <c r="U19" i="29"/>
  <c r="AC19" i="29"/>
  <c r="AQ19" i="29"/>
  <c r="AQ19" i="29" a="1"/>
  <c r="AR19" i="29"/>
  <c r="AR19" i="29" a="1"/>
  <c r="AT19" i="29"/>
  <c r="AU19" i="29"/>
  <c r="AV19" i="29"/>
  <c r="AW19" i="29"/>
  <c r="AX19" i="29"/>
  <c r="AY19" i="29"/>
  <c r="AZ19" i="29"/>
  <c r="BA19" i="29"/>
  <c r="BB19" i="29"/>
  <c r="BD19" i="29"/>
  <c r="BF19" i="29"/>
  <c r="BG19" i="29"/>
  <c r="BH19" i="29"/>
  <c r="BL19" i="29"/>
  <c r="BQ19" i="29"/>
  <c r="C20" i="29"/>
  <c r="D20" i="29"/>
  <c r="E20" i="29"/>
  <c r="F20" i="29"/>
  <c r="G20" i="29"/>
  <c r="H20" i="29"/>
  <c r="I20" i="29"/>
  <c r="J20" i="29"/>
  <c r="K20" i="29"/>
  <c r="L20" i="29"/>
  <c r="M20" i="29"/>
  <c r="N20" i="29"/>
  <c r="O20" i="29"/>
  <c r="P20" i="29"/>
  <c r="Q20" i="29"/>
  <c r="T20" i="29"/>
  <c r="U20" i="29"/>
  <c r="AC20" i="29"/>
  <c r="AQ20" i="29"/>
  <c r="AQ20" i="29" a="1"/>
  <c r="AR20" i="29"/>
  <c r="AR20" i="29" a="1"/>
  <c r="AT20" i="29"/>
  <c r="AU20" i="29"/>
  <c r="AV20" i="29"/>
  <c r="AW20" i="29"/>
  <c r="AX20" i="29"/>
  <c r="AY20" i="29"/>
  <c r="AZ20" i="29"/>
  <c r="BA20" i="29"/>
  <c r="BB20" i="29"/>
  <c r="BD20" i="29"/>
  <c r="BF20" i="29"/>
  <c r="BG20" i="29"/>
  <c r="BH20" i="29"/>
  <c r="BL20" i="29"/>
  <c r="C21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T21" i="29"/>
  <c r="U21" i="29"/>
  <c r="AC21" i="29"/>
  <c r="AQ21" i="29"/>
  <c r="AQ21" i="29" a="1"/>
  <c r="AR21" i="29"/>
  <c r="AR21" i="29" a="1"/>
  <c r="AT21" i="29"/>
  <c r="AU21" i="29"/>
  <c r="AV21" i="29"/>
  <c r="AW21" i="29"/>
  <c r="AX21" i="29"/>
  <c r="AY21" i="29"/>
  <c r="AZ21" i="29"/>
  <c r="BA21" i="29"/>
  <c r="BB21" i="29"/>
  <c r="BD21" i="29"/>
  <c r="BF21" i="29"/>
  <c r="BG21" i="29"/>
  <c r="BH21" i="29"/>
  <c r="BL21" i="29"/>
  <c r="BQ21" i="29"/>
  <c r="C22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T22" i="29"/>
  <c r="U22" i="29"/>
  <c r="AC22" i="29"/>
  <c r="AQ22" i="29"/>
  <c r="AQ22" i="29" a="1"/>
  <c r="AR22" i="29"/>
  <c r="AR22" i="29" a="1"/>
  <c r="AT22" i="29"/>
  <c r="AU22" i="29"/>
  <c r="AV22" i="29"/>
  <c r="AW22" i="29"/>
  <c r="AX22" i="29"/>
  <c r="AY22" i="29"/>
  <c r="AZ22" i="29"/>
  <c r="BA22" i="29"/>
  <c r="BB22" i="29"/>
  <c r="BD22" i="29"/>
  <c r="BF22" i="29"/>
  <c r="BG22" i="29"/>
  <c r="BH22" i="29"/>
  <c r="C23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T23" i="29"/>
  <c r="U23" i="29"/>
  <c r="AC23" i="29"/>
  <c r="AQ23" i="29"/>
  <c r="AQ23" i="29" a="1"/>
  <c r="AR23" i="29"/>
  <c r="AR23" i="29" a="1"/>
  <c r="AT23" i="29"/>
  <c r="AU23" i="29"/>
  <c r="AV23" i="29"/>
  <c r="AW23" i="29"/>
  <c r="AX23" i="29"/>
  <c r="AY23" i="29"/>
  <c r="AZ23" i="29"/>
  <c r="BA23" i="29"/>
  <c r="BB23" i="29"/>
  <c r="BD23" i="29"/>
  <c r="BF23" i="29"/>
  <c r="BG23" i="29"/>
  <c r="BH23" i="29"/>
  <c r="C24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T24" i="29"/>
  <c r="U24" i="29"/>
  <c r="AC24" i="29"/>
  <c r="AQ24" i="29"/>
  <c r="AQ24" i="29" a="1"/>
  <c r="AR24" i="29"/>
  <c r="AR24" i="29" a="1"/>
  <c r="AT24" i="29"/>
  <c r="AU24" i="29"/>
  <c r="AV24" i="29"/>
  <c r="AW24" i="29"/>
  <c r="AX24" i="29"/>
  <c r="AY24" i="29"/>
  <c r="AZ24" i="29"/>
  <c r="BA24" i="29"/>
  <c r="BB24" i="29"/>
  <c r="BD24" i="29"/>
  <c r="BF24" i="29"/>
  <c r="BG24" i="29"/>
  <c r="BH24" i="29"/>
  <c r="C25" i="29"/>
  <c r="D25" i="29"/>
  <c r="E25" i="29"/>
  <c r="F25" i="29"/>
  <c r="G25" i="29"/>
  <c r="H25" i="29"/>
  <c r="I25" i="29"/>
  <c r="J25" i="29"/>
  <c r="K25" i="29"/>
  <c r="L25" i="29"/>
  <c r="M25" i="29"/>
  <c r="N25" i="29"/>
  <c r="O25" i="29"/>
  <c r="P25" i="29"/>
  <c r="Q25" i="29"/>
  <c r="T25" i="29"/>
  <c r="U25" i="29"/>
  <c r="AC25" i="29"/>
  <c r="AQ25" i="29"/>
  <c r="AQ25" i="29" a="1"/>
  <c r="AR25" i="29"/>
  <c r="AR25" i="29" a="1"/>
  <c r="AT25" i="29"/>
  <c r="AU25" i="29"/>
  <c r="AV25" i="29"/>
  <c r="AW25" i="29"/>
  <c r="AX25" i="29"/>
  <c r="AY25" i="29"/>
  <c r="AZ25" i="29"/>
  <c r="BA25" i="29"/>
  <c r="BB25" i="29"/>
  <c r="BD25" i="29"/>
  <c r="BF25" i="29"/>
  <c r="BG25" i="29"/>
  <c r="BH25" i="29"/>
  <c r="BL25" i="29"/>
  <c r="BQ25" i="29"/>
  <c r="C26" i="29"/>
  <c r="D26" i="29"/>
  <c r="E26" i="29"/>
  <c r="F26" i="29"/>
  <c r="G26" i="29"/>
  <c r="H26" i="29"/>
  <c r="I26" i="29"/>
  <c r="J26" i="29"/>
  <c r="K26" i="29"/>
  <c r="L26" i="29"/>
  <c r="M26" i="29"/>
  <c r="N26" i="29"/>
  <c r="O26" i="29"/>
  <c r="P26" i="29"/>
  <c r="Q26" i="29"/>
  <c r="T26" i="29"/>
  <c r="U26" i="29"/>
  <c r="AC26" i="29"/>
  <c r="AQ26" i="29"/>
  <c r="AQ26" i="29" a="1"/>
  <c r="AR26" i="29"/>
  <c r="AR26" i="29" a="1"/>
  <c r="AT26" i="29"/>
  <c r="AU26" i="29"/>
  <c r="AV26" i="29"/>
  <c r="AW26" i="29"/>
  <c r="AX26" i="29"/>
  <c r="AY26" i="29"/>
  <c r="AZ26" i="29"/>
  <c r="BA26" i="29"/>
  <c r="BB26" i="29"/>
  <c r="BD26" i="29"/>
  <c r="BF26" i="29"/>
  <c r="BG26" i="29"/>
  <c r="BH26" i="29"/>
  <c r="C27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T27" i="29"/>
  <c r="U27" i="29"/>
  <c r="AC27" i="29"/>
  <c r="AQ27" i="29"/>
  <c r="AQ27" i="29" a="1"/>
  <c r="AR27" i="29"/>
  <c r="AR27" i="29" a="1"/>
  <c r="AT27" i="29"/>
  <c r="AU27" i="29"/>
  <c r="AV27" i="29"/>
  <c r="AW27" i="29"/>
  <c r="AX27" i="29"/>
  <c r="AY27" i="29"/>
  <c r="AZ27" i="29"/>
  <c r="BA27" i="29"/>
  <c r="BB27" i="29"/>
  <c r="BD27" i="29"/>
  <c r="BF27" i="29"/>
  <c r="BG27" i="29"/>
  <c r="BH27" i="29"/>
  <c r="BL27" i="29"/>
  <c r="BQ2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U28" i="29"/>
  <c r="AC28" i="29"/>
  <c r="AQ28" i="29"/>
  <c r="AQ28" i="29" a="1"/>
  <c r="AR28" i="29"/>
  <c r="AR28" i="29" a="1"/>
  <c r="AT28" i="29"/>
  <c r="AU28" i="29"/>
  <c r="AV28" i="29"/>
  <c r="AW28" i="29"/>
  <c r="AX28" i="29"/>
  <c r="AY28" i="29"/>
  <c r="AZ28" i="29"/>
  <c r="BA28" i="29"/>
  <c r="BB28" i="29"/>
  <c r="BD28" i="29"/>
  <c r="BF28" i="29"/>
  <c r="BG28" i="29"/>
  <c r="BH28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U29" i="29"/>
  <c r="AC29" i="29"/>
  <c r="AQ29" i="29"/>
  <c r="AQ29" i="29" a="1"/>
  <c r="AR29" i="29"/>
  <c r="AR29" i="29" a="1"/>
  <c r="AT29" i="29"/>
  <c r="AU29" i="29"/>
  <c r="AV29" i="29"/>
  <c r="AW29" i="29"/>
  <c r="AX29" i="29"/>
  <c r="AY29" i="29"/>
  <c r="AZ29" i="29"/>
  <c r="BA29" i="29"/>
  <c r="BB29" i="29"/>
  <c r="BD29" i="29"/>
  <c r="BF29" i="29"/>
  <c r="BG29" i="29"/>
  <c r="BH29" i="29"/>
  <c r="BL29" i="29"/>
  <c r="BQ29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T30" i="29"/>
  <c r="U30" i="29"/>
  <c r="AC30" i="29"/>
  <c r="AQ30" i="29"/>
  <c r="AQ30" i="29" a="1"/>
  <c r="AR30" i="29"/>
  <c r="AR30" i="29" a="1"/>
  <c r="AT30" i="29"/>
  <c r="AU30" i="29"/>
  <c r="AV30" i="29"/>
  <c r="AW30" i="29"/>
  <c r="AX30" i="29"/>
  <c r="AY30" i="29"/>
  <c r="AZ30" i="29"/>
  <c r="BA30" i="29"/>
  <c r="BB30" i="29"/>
  <c r="BD30" i="29"/>
  <c r="BF30" i="29"/>
  <c r="BG30" i="29"/>
  <c r="BH30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T31" i="29"/>
  <c r="U31" i="29"/>
  <c r="W31" i="29"/>
  <c r="Y31" i="29"/>
  <c r="AA31" i="29"/>
  <c r="AE31" i="29"/>
  <c r="AH31" i="29"/>
  <c r="AK31" i="29"/>
  <c r="AN31" i="29"/>
  <c r="AT31" i="29"/>
  <c r="AU31" i="29"/>
  <c r="AV31" i="29"/>
  <c r="AW31" i="29"/>
  <c r="AX31" i="29"/>
  <c r="AY31" i="29"/>
  <c r="AZ31" i="29"/>
  <c r="BA31" i="29"/>
  <c r="BB31" i="29"/>
  <c r="BC31" i="29"/>
  <c r="BD31" i="29"/>
  <c r="BF31" i="29"/>
  <c r="BG31" i="29"/>
  <c r="BH31" i="29"/>
  <c r="E32" i="29"/>
  <c r="BL32" i="29"/>
  <c r="BQ32" i="29"/>
  <c r="BL33" i="29"/>
  <c r="BQ33" i="29"/>
  <c r="BL35" i="29"/>
  <c r="BQ35" i="29"/>
  <c r="AT38" i="29"/>
  <c r="AU38" i="29"/>
  <c r="AV38" i="29"/>
  <c r="AW38" i="29"/>
  <c r="AX38" i="29"/>
  <c r="AY38" i="29"/>
  <c r="AZ38" i="29"/>
  <c r="BA38" i="29"/>
  <c r="AE39" i="29"/>
  <c r="AF39" i="29"/>
  <c r="AG39" i="29"/>
  <c r="AH39" i="29"/>
  <c r="AJ39" i="29"/>
  <c r="AK39" i="29"/>
  <c r="AL39" i="29"/>
  <c r="AM39" i="29"/>
  <c r="AT39" i="29"/>
  <c r="AU39" i="29"/>
  <c r="AV39" i="29"/>
  <c r="AW39" i="29"/>
  <c r="AX39" i="29"/>
  <c r="AY39" i="29"/>
  <c r="AZ39" i="29"/>
  <c r="BA39" i="29"/>
  <c r="AT40" i="29"/>
  <c r="AU40" i="29"/>
  <c r="AV40" i="29"/>
  <c r="AW40" i="29"/>
  <c r="AX40" i="29"/>
  <c r="AY40" i="29"/>
  <c r="AZ40" i="29"/>
  <c r="BA40" i="29"/>
  <c r="AT41" i="29"/>
  <c r="AU41" i="29"/>
  <c r="AV41" i="29"/>
  <c r="AW41" i="29"/>
  <c r="AX41" i="29"/>
  <c r="AY41" i="29"/>
  <c r="AZ41" i="29"/>
  <c r="BA41" i="29"/>
  <c r="AT42" i="29"/>
  <c r="AU42" i="29"/>
  <c r="AV42" i="29"/>
  <c r="AW42" i="29"/>
  <c r="AX42" i="29"/>
  <c r="AY42" i="29"/>
  <c r="AZ42" i="29"/>
  <c r="BA42" i="29"/>
  <c r="BK42" i="29"/>
  <c r="AT43" i="29"/>
  <c r="AU43" i="29"/>
  <c r="AV43" i="29"/>
  <c r="AW43" i="29"/>
  <c r="AX43" i="29"/>
  <c r="AY43" i="29"/>
  <c r="AZ43" i="29"/>
  <c r="BA43" i="29"/>
  <c r="BL43" i="29"/>
  <c r="AT44" i="29"/>
  <c r="AU44" i="29"/>
  <c r="AV44" i="29"/>
  <c r="AW44" i="29"/>
  <c r="AX44" i="29"/>
  <c r="AY44" i="29"/>
  <c r="AZ44" i="29"/>
  <c r="BA44" i="29"/>
  <c r="AT45" i="29"/>
  <c r="AU45" i="29"/>
  <c r="AV45" i="29"/>
  <c r="AW45" i="29"/>
  <c r="AX45" i="29"/>
  <c r="AY45" i="29"/>
  <c r="AZ45" i="29"/>
  <c r="BA45" i="29"/>
  <c r="AE46" i="29"/>
  <c r="AF46" i="29"/>
  <c r="AG46" i="29"/>
  <c r="AH46" i="29"/>
  <c r="AJ46" i="29"/>
  <c r="AK46" i="29"/>
  <c r="AL46" i="29"/>
  <c r="AM46" i="29"/>
  <c r="AT46" i="29"/>
  <c r="AU46" i="29"/>
  <c r="AV46" i="29"/>
  <c r="AW46" i="29"/>
  <c r="AX46" i="29"/>
  <c r="AY46" i="29"/>
  <c r="AZ46" i="29"/>
  <c r="BA46" i="29"/>
  <c r="BK46" i="29"/>
  <c r="BL46" i="29"/>
  <c r="AT47" i="29"/>
  <c r="AU47" i="29"/>
  <c r="AV47" i="29"/>
  <c r="AW47" i="29"/>
  <c r="AX47" i="29"/>
  <c r="AY47" i="29"/>
  <c r="AZ47" i="29"/>
  <c r="BA47" i="29"/>
  <c r="BL47" i="29"/>
  <c r="AT48" i="29"/>
  <c r="AU48" i="29"/>
  <c r="AV48" i="29"/>
  <c r="AW48" i="29"/>
  <c r="AX48" i="29"/>
  <c r="AY48" i="29"/>
  <c r="AZ48" i="29"/>
  <c r="BA48" i="29"/>
  <c r="AT49" i="29"/>
  <c r="AU49" i="29"/>
  <c r="AV49" i="29"/>
  <c r="AW49" i="29"/>
  <c r="AX49" i="29"/>
  <c r="AY49" i="29"/>
  <c r="AZ49" i="29"/>
  <c r="BA49" i="29"/>
  <c r="BL49" i="29"/>
  <c r="AT50" i="29"/>
  <c r="AU50" i="29"/>
  <c r="AV50" i="29"/>
  <c r="AW50" i="29"/>
  <c r="AX50" i="29"/>
  <c r="AY50" i="29"/>
  <c r="AZ50" i="29"/>
  <c r="BA50" i="29"/>
  <c r="AT51" i="29"/>
  <c r="AU51" i="29"/>
  <c r="AV51" i="29"/>
  <c r="AW51" i="29"/>
  <c r="AX51" i="29"/>
  <c r="AY51" i="29"/>
  <c r="AZ51" i="29"/>
  <c r="BA51" i="29"/>
  <c r="AT52" i="29"/>
  <c r="AU52" i="29"/>
  <c r="AV52" i="29"/>
  <c r="AW52" i="29"/>
  <c r="AX52" i="29"/>
  <c r="AY52" i="29"/>
  <c r="AZ52" i="29"/>
  <c r="BA52" i="29"/>
  <c r="AT53" i="29"/>
  <c r="AU53" i="29"/>
  <c r="AV53" i="29"/>
  <c r="AW53" i="29"/>
  <c r="AX53" i="29"/>
  <c r="AY53" i="29"/>
  <c r="AZ53" i="29"/>
  <c r="BA53" i="29"/>
  <c r="AT54" i="29"/>
  <c r="AU54" i="29"/>
  <c r="AV54" i="29"/>
  <c r="AW54" i="29"/>
  <c r="AX54" i="29"/>
  <c r="AY54" i="29"/>
  <c r="AZ54" i="29"/>
  <c r="BA54" i="29"/>
  <c r="AT55" i="29"/>
  <c r="AU55" i="29"/>
  <c r="AV55" i="29"/>
  <c r="AW55" i="29"/>
  <c r="AX55" i="29"/>
  <c r="AY55" i="29"/>
  <c r="AZ55" i="29"/>
  <c r="BA55" i="29"/>
  <c r="AT56" i="29"/>
  <c r="AU56" i="29"/>
  <c r="AV56" i="29"/>
  <c r="AW56" i="29"/>
  <c r="AX56" i="29"/>
  <c r="AY56" i="29"/>
  <c r="AZ56" i="29"/>
  <c r="BA56" i="29"/>
  <c r="AT57" i="29"/>
  <c r="AU57" i="29"/>
  <c r="AV57" i="29"/>
  <c r="AW57" i="29"/>
  <c r="AX57" i="29"/>
  <c r="AY57" i="29"/>
  <c r="AZ57" i="29"/>
  <c r="BA57" i="29"/>
  <c r="AT58" i="29"/>
  <c r="AU58" i="29"/>
  <c r="AV58" i="29"/>
  <c r="AW58" i="29"/>
  <c r="AX58" i="29"/>
  <c r="AY58" i="29"/>
  <c r="AZ58" i="29"/>
  <c r="BA58" i="29"/>
  <c r="AT59" i="29"/>
  <c r="AU59" i="29"/>
  <c r="AV59" i="29"/>
  <c r="AW59" i="29"/>
  <c r="AX59" i="29"/>
  <c r="AY59" i="29"/>
  <c r="AZ59" i="29"/>
  <c r="BA59" i="29"/>
  <c r="AT60" i="29"/>
  <c r="AU60" i="29"/>
  <c r="AV60" i="29"/>
  <c r="AW60" i="29"/>
  <c r="AX60" i="29"/>
  <c r="AY60" i="29"/>
  <c r="AZ60" i="29"/>
  <c r="BA60" i="29"/>
  <c r="AT61" i="29"/>
  <c r="AU61" i="29"/>
  <c r="AV61" i="29"/>
  <c r="AW61" i="29"/>
  <c r="AX61" i="29"/>
  <c r="AY61" i="29"/>
  <c r="AZ61" i="29"/>
  <c r="BA61" i="29"/>
  <c r="AT62" i="29"/>
  <c r="AZ63" i="29"/>
  <c r="BA63" i="29"/>
  <c r="A1" i="30"/>
  <c r="AQ1" i="30"/>
  <c r="BC1" i="30"/>
  <c r="BL3" i="30"/>
  <c r="BQ3" i="30"/>
  <c r="A4" i="30"/>
  <c r="BQ4" i="30"/>
  <c r="BL5" i="30"/>
  <c r="BQ5" i="30"/>
  <c r="F6" i="30"/>
  <c r="BQ6" i="30"/>
  <c r="AC7" i="30"/>
  <c r="AQ7" i="30"/>
  <c r="AQ7" i="30" a="1"/>
  <c r="AR7" i="30"/>
  <c r="AR7" i="30" a="1"/>
  <c r="AT7" i="30"/>
  <c r="AU7" i="30"/>
  <c r="AV7" i="30"/>
  <c r="AW7" i="30"/>
  <c r="AX7" i="30"/>
  <c r="AY7" i="30"/>
  <c r="AZ7" i="30"/>
  <c r="BA7" i="30"/>
  <c r="BB7" i="30"/>
  <c r="BD7" i="30"/>
  <c r="BF7" i="30"/>
  <c r="BG7" i="30"/>
  <c r="BH7" i="30"/>
  <c r="BL7" i="30"/>
  <c r="BQ7" i="30"/>
  <c r="C8" i="30"/>
  <c r="D8" i="30"/>
  <c r="E8" i="30"/>
  <c r="F8" i="30"/>
  <c r="G8" i="30"/>
  <c r="H8" i="30"/>
  <c r="I8" i="30"/>
  <c r="J8" i="30"/>
  <c r="K8" i="30"/>
  <c r="L8" i="30"/>
  <c r="M8" i="30"/>
  <c r="N8" i="30"/>
  <c r="O8" i="30"/>
  <c r="P8" i="30"/>
  <c r="Q8" i="30"/>
  <c r="T8" i="30"/>
  <c r="U8" i="30"/>
  <c r="AC8" i="30"/>
  <c r="AQ8" i="30"/>
  <c r="AQ8" i="30" a="1"/>
  <c r="AR8" i="30"/>
  <c r="AR8" i="30" a="1"/>
  <c r="AT8" i="30"/>
  <c r="AU8" i="30"/>
  <c r="AV8" i="30"/>
  <c r="AW8" i="30"/>
  <c r="AX8" i="30"/>
  <c r="AY8" i="30"/>
  <c r="AZ8" i="30"/>
  <c r="BA8" i="30"/>
  <c r="BB8" i="30"/>
  <c r="BD8" i="30"/>
  <c r="BF8" i="30"/>
  <c r="BG8" i="30"/>
  <c r="BH8" i="30"/>
  <c r="C9" i="30"/>
  <c r="D9" i="30"/>
  <c r="E9" i="30"/>
  <c r="F9" i="30"/>
  <c r="G9" i="30"/>
  <c r="H9" i="30"/>
  <c r="I9" i="30"/>
  <c r="J9" i="30"/>
  <c r="K9" i="30"/>
  <c r="L9" i="30"/>
  <c r="M9" i="30"/>
  <c r="N9" i="30"/>
  <c r="O9" i="30"/>
  <c r="P9" i="30"/>
  <c r="Q9" i="30"/>
  <c r="T9" i="30"/>
  <c r="U9" i="30"/>
  <c r="AC9" i="30"/>
  <c r="AQ9" i="30"/>
  <c r="AQ9" i="30" a="1"/>
  <c r="AR9" i="30"/>
  <c r="AR9" i="30" a="1"/>
  <c r="AT9" i="30"/>
  <c r="AU9" i="30"/>
  <c r="AV9" i="30"/>
  <c r="AW9" i="30"/>
  <c r="AX9" i="30"/>
  <c r="AY9" i="30"/>
  <c r="AZ9" i="30"/>
  <c r="BA9" i="30"/>
  <c r="BB9" i="30"/>
  <c r="BD9" i="30"/>
  <c r="BF9" i="30"/>
  <c r="BG9" i="30"/>
  <c r="BH9" i="30"/>
  <c r="C10" i="30"/>
  <c r="D10" i="30"/>
  <c r="E10" i="30"/>
  <c r="F10" i="30"/>
  <c r="G10" i="30"/>
  <c r="H10" i="30"/>
  <c r="I10" i="30"/>
  <c r="J10" i="30"/>
  <c r="K10" i="30"/>
  <c r="L10" i="30"/>
  <c r="M10" i="30"/>
  <c r="N10" i="30"/>
  <c r="O10" i="30"/>
  <c r="P10" i="30"/>
  <c r="Q10" i="30"/>
  <c r="T10" i="30"/>
  <c r="U10" i="30"/>
  <c r="AC10" i="30"/>
  <c r="AQ10" i="30"/>
  <c r="AQ10" i="30" a="1"/>
  <c r="AR10" i="30"/>
  <c r="AR10" i="30" a="1"/>
  <c r="AT10" i="30"/>
  <c r="AU10" i="30"/>
  <c r="AV10" i="30"/>
  <c r="AW10" i="30"/>
  <c r="AX10" i="30"/>
  <c r="AY10" i="30"/>
  <c r="AZ10" i="30"/>
  <c r="BA10" i="30"/>
  <c r="BB10" i="30"/>
  <c r="BD10" i="30"/>
  <c r="BF10" i="30"/>
  <c r="BG10" i="30"/>
  <c r="BH10" i="30"/>
  <c r="C11" i="30"/>
  <c r="D11" i="30"/>
  <c r="E11" i="30"/>
  <c r="F11" i="30"/>
  <c r="G11" i="30"/>
  <c r="H11" i="30"/>
  <c r="I11" i="30"/>
  <c r="J11" i="30"/>
  <c r="K11" i="30"/>
  <c r="L11" i="30"/>
  <c r="M11" i="30"/>
  <c r="N11" i="30"/>
  <c r="O11" i="30"/>
  <c r="P11" i="30"/>
  <c r="Q11" i="30"/>
  <c r="T11" i="30"/>
  <c r="U11" i="30"/>
  <c r="AC11" i="30"/>
  <c r="AQ11" i="30"/>
  <c r="AQ11" i="30" a="1"/>
  <c r="AR11" i="30"/>
  <c r="AR11" i="30" a="1"/>
  <c r="AT11" i="30"/>
  <c r="AU11" i="30"/>
  <c r="AV11" i="30"/>
  <c r="AW11" i="30"/>
  <c r="AX11" i="30"/>
  <c r="AY11" i="30"/>
  <c r="AZ11" i="30"/>
  <c r="BA11" i="30"/>
  <c r="BB11" i="30"/>
  <c r="BD11" i="30"/>
  <c r="BF11" i="30"/>
  <c r="BG11" i="30"/>
  <c r="BH11" i="30"/>
  <c r="BL11" i="30"/>
  <c r="BQ11" i="30"/>
  <c r="C12" i="30"/>
  <c r="D12" i="30"/>
  <c r="E12" i="30"/>
  <c r="F12" i="30"/>
  <c r="G12" i="30"/>
  <c r="H12" i="30"/>
  <c r="I12" i="30"/>
  <c r="J12" i="30"/>
  <c r="K12" i="30"/>
  <c r="L12" i="30"/>
  <c r="M12" i="30"/>
  <c r="N12" i="30"/>
  <c r="O12" i="30"/>
  <c r="P12" i="30"/>
  <c r="Q12" i="30"/>
  <c r="T12" i="30"/>
  <c r="U12" i="30"/>
  <c r="AC12" i="30"/>
  <c r="AQ12" i="30"/>
  <c r="AQ12" i="30" a="1"/>
  <c r="AR12" i="30"/>
  <c r="AR12" i="30" a="1"/>
  <c r="AT12" i="30"/>
  <c r="AU12" i="30"/>
  <c r="AV12" i="30"/>
  <c r="AW12" i="30"/>
  <c r="AX12" i="30"/>
  <c r="AY12" i="30"/>
  <c r="AZ12" i="30"/>
  <c r="BA12" i="30"/>
  <c r="BB12" i="30"/>
  <c r="BD12" i="30"/>
  <c r="BF12" i="30"/>
  <c r="BG12" i="30"/>
  <c r="BH12" i="30"/>
  <c r="C13" i="30"/>
  <c r="D13" i="30"/>
  <c r="E13" i="30"/>
  <c r="F13" i="30"/>
  <c r="G13" i="30"/>
  <c r="H13" i="30"/>
  <c r="I13" i="30"/>
  <c r="J13" i="30"/>
  <c r="K13" i="30"/>
  <c r="L13" i="30"/>
  <c r="M13" i="30"/>
  <c r="N13" i="30"/>
  <c r="O13" i="30"/>
  <c r="P13" i="30"/>
  <c r="Q13" i="30"/>
  <c r="T13" i="30"/>
  <c r="U13" i="30"/>
  <c r="AC13" i="30"/>
  <c r="AQ13" i="30"/>
  <c r="AQ13" i="30" a="1"/>
  <c r="AR13" i="30"/>
  <c r="AR13" i="30" a="1"/>
  <c r="AT13" i="30"/>
  <c r="AU13" i="30"/>
  <c r="AV13" i="30"/>
  <c r="AW13" i="30"/>
  <c r="AX13" i="30"/>
  <c r="AY13" i="30"/>
  <c r="AZ13" i="30"/>
  <c r="BA13" i="30"/>
  <c r="BB13" i="30"/>
  <c r="BD13" i="30"/>
  <c r="BF13" i="30"/>
  <c r="BG13" i="30"/>
  <c r="BH13" i="30"/>
  <c r="BL13" i="30"/>
  <c r="BQ13" i="30"/>
  <c r="C14" i="30"/>
  <c r="D14" i="30"/>
  <c r="E14" i="30"/>
  <c r="F14" i="30"/>
  <c r="G14" i="30"/>
  <c r="H14" i="30"/>
  <c r="I14" i="30"/>
  <c r="J14" i="30"/>
  <c r="K14" i="30"/>
  <c r="L14" i="30"/>
  <c r="M14" i="30"/>
  <c r="N14" i="30"/>
  <c r="O14" i="30"/>
  <c r="P14" i="30"/>
  <c r="Q14" i="30"/>
  <c r="T14" i="30"/>
  <c r="U14" i="30"/>
  <c r="AC14" i="30"/>
  <c r="AQ14" i="30"/>
  <c r="AQ14" i="30" a="1"/>
  <c r="AR14" i="30"/>
  <c r="AR14" i="30" a="1"/>
  <c r="AT14" i="30"/>
  <c r="AU14" i="30"/>
  <c r="AV14" i="30"/>
  <c r="AW14" i="30"/>
  <c r="AX14" i="30"/>
  <c r="AY14" i="30"/>
  <c r="AZ14" i="30"/>
  <c r="BA14" i="30"/>
  <c r="BB14" i="30"/>
  <c r="BD14" i="30"/>
  <c r="BF14" i="30"/>
  <c r="BG14" i="30"/>
  <c r="BH14" i="30"/>
  <c r="BL14" i="30"/>
  <c r="BQ14" i="30"/>
  <c r="C15" i="30"/>
  <c r="D15" i="30"/>
  <c r="E15" i="30"/>
  <c r="F15" i="30"/>
  <c r="G15" i="30"/>
  <c r="H15" i="30"/>
  <c r="I15" i="30"/>
  <c r="J15" i="30"/>
  <c r="K15" i="30"/>
  <c r="L15" i="30"/>
  <c r="M15" i="30"/>
  <c r="N15" i="30"/>
  <c r="O15" i="30"/>
  <c r="P15" i="30"/>
  <c r="Q15" i="30"/>
  <c r="T15" i="30"/>
  <c r="U15" i="30"/>
  <c r="AC15" i="30"/>
  <c r="AQ15" i="30"/>
  <c r="AQ15" i="30" a="1"/>
  <c r="AR15" i="30"/>
  <c r="AR15" i="30" a="1"/>
  <c r="AT15" i="30"/>
  <c r="AU15" i="30"/>
  <c r="AV15" i="30"/>
  <c r="AW15" i="30"/>
  <c r="AX15" i="30"/>
  <c r="AY15" i="30"/>
  <c r="AZ15" i="30"/>
  <c r="BA15" i="30"/>
  <c r="BB15" i="30"/>
  <c r="BD15" i="30"/>
  <c r="BF15" i="30"/>
  <c r="BG15" i="30"/>
  <c r="BH15" i="30"/>
  <c r="BL15" i="30"/>
  <c r="BQ15" i="30"/>
  <c r="C16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T16" i="30"/>
  <c r="U16" i="30"/>
  <c r="AC16" i="30"/>
  <c r="AQ16" i="30"/>
  <c r="AQ16" i="30" a="1"/>
  <c r="AR16" i="30"/>
  <c r="AR16" i="30" a="1"/>
  <c r="AT16" i="30"/>
  <c r="AU16" i="30"/>
  <c r="AV16" i="30"/>
  <c r="AW16" i="30"/>
  <c r="AX16" i="30"/>
  <c r="AY16" i="30"/>
  <c r="AZ16" i="30"/>
  <c r="BA16" i="30"/>
  <c r="BB16" i="30"/>
  <c r="BD16" i="30"/>
  <c r="BF16" i="30"/>
  <c r="BG16" i="30"/>
  <c r="BH16" i="30"/>
  <c r="BL16" i="30"/>
  <c r="BQ16" i="30"/>
  <c r="C17" i="30"/>
  <c r="D17" i="30"/>
  <c r="E17" i="30"/>
  <c r="F17" i="30"/>
  <c r="G17" i="30"/>
  <c r="H17" i="30"/>
  <c r="I17" i="30"/>
  <c r="J17" i="30"/>
  <c r="K17" i="30"/>
  <c r="L17" i="30"/>
  <c r="M17" i="30"/>
  <c r="N17" i="30"/>
  <c r="O17" i="30"/>
  <c r="P17" i="30"/>
  <c r="Q17" i="30"/>
  <c r="T17" i="30"/>
  <c r="U17" i="30"/>
  <c r="AC17" i="30"/>
  <c r="AQ17" i="30"/>
  <c r="AQ17" i="30" a="1"/>
  <c r="AR17" i="30"/>
  <c r="AR17" i="30" a="1"/>
  <c r="AT17" i="30"/>
  <c r="AU17" i="30"/>
  <c r="AV17" i="30"/>
  <c r="AW17" i="30"/>
  <c r="AX17" i="30"/>
  <c r="AY17" i="30"/>
  <c r="AZ17" i="30"/>
  <c r="BA17" i="30"/>
  <c r="BB17" i="30"/>
  <c r="BD17" i="30"/>
  <c r="BF17" i="30"/>
  <c r="BG17" i="30"/>
  <c r="BH17" i="30"/>
  <c r="C18" i="30"/>
  <c r="D18" i="30"/>
  <c r="E18" i="30"/>
  <c r="F18" i="30"/>
  <c r="G18" i="30"/>
  <c r="H18" i="30"/>
  <c r="I18" i="30"/>
  <c r="J18" i="30"/>
  <c r="K18" i="30"/>
  <c r="L18" i="30"/>
  <c r="M18" i="30"/>
  <c r="N18" i="30"/>
  <c r="O18" i="30"/>
  <c r="P18" i="30"/>
  <c r="Q18" i="30"/>
  <c r="T18" i="30"/>
  <c r="U18" i="30"/>
  <c r="AC18" i="30"/>
  <c r="AQ18" i="30"/>
  <c r="AQ18" i="30" a="1"/>
  <c r="AR18" i="30"/>
  <c r="AR18" i="30" a="1"/>
  <c r="AT18" i="30"/>
  <c r="AU18" i="30"/>
  <c r="AV18" i="30"/>
  <c r="AW18" i="30"/>
  <c r="AX18" i="30"/>
  <c r="AY18" i="30"/>
  <c r="AZ18" i="30"/>
  <c r="BA18" i="30"/>
  <c r="BB18" i="30"/>
  <c r="BD18" i="30"/>
  <c r="BF18" i="30"/>
  <c r="BG18" i="30"/>
  <c r="BH18" i="30"/>
  <c r="BL18" i="30"/>
  <c r="BQ18" i="30"/>
  <c r="C19" i="30"/>
  <c r="D19" i="30"/>
  <c r="E19" i="30"/>
  <c r="F19" i="30"/>
  <c r="G19" i="30"/>
  <c r="H19" i="30"/>
  <c r="I19" i="30"/>
  <c r="J19" i="30"/>
  <c r="K19" i="30"/>
  <c r="L19" i="30"/>
  <c r="M19" i="30"/>
  <c r="N19" i="30"/>
  <c r="O19" i="30"/>
  <c r="P19" i="30"/>
  <c r="Q19" i="30"/>
  <c r="T19" i="30"/>
  <c r="U19" i="30"/>
  <c r="AC19" i="30"/>
  <c r="AQ19" i="30"/>
  <c r="AQ19" i="30" a="1"/>
  <c r="AR19" i="30"/>
  <c r="AR19" i="30" a="1"/>
  <c r="AT19" i="30"/>
  <c r="AU19" i="30"/>
  <c r="AV19" i="30"/>
  <c r="AW19" i="30"/>
  <c r="AX19" i="30"/>
  <c r="AY19" i="30"/>
  <c r="AZ19" i="30"/>
  <c r="BA19" i="30"/>
  <c r="BB19" i="30"/>
  <c r="BD19" i="30"/>
  <c r="BF19" i="30"/>
  <c r="BG19" i="30"/>
  <c r="BH19" i="30"/>
  <c r="BL19" i="30"/>
  <c r="BQ19" i="30"/>
  <c r="C20" i="30"/>
  <c r="D20" i="30"/>
  <c r="E20" i="30"/>
  <c r="F20" i="30"/>
  <c r="G20" i="30"/>
  <c r="H20" i="30"/>
  <c r="I20" i="30"/>
  <c r="J20" i="30"/>
  <c r="K20" i="30"/>
  <c r="L20" i="30"/>
  <c r="M20" i="30"/>
  <c r="N20" i="30"/>
  <c r="O20" i="30"/>
  <c r="P20" i="30"/>
  <c r="Q20" i="30"/>
  <c r="T20" i="30"/>
  <c r="U20" i="30"/>
  <c r="AC20" i="30"/>
  <c r="AQ20" i="30"/>
  <c r="AQ20" i="30" a="1"/>
  <c r="AR20" i="30"/>
  <c r="AR20" i="30" a="1"/>
  <c r="AT20" i="30"/>
  <c r="AU20" i="30"/>
  <c r="AV20" i="30"/>
  <c r="AW20" i="30"/>
  <c r="AX20" i="30"/>
  <c r="AY20" i="30"/>
  <c r="AZ20" i="30"/>
  <c r="BA20" i="30"/>
  <c r="BB20" i="30"/>
  <c r="BD20" i="30"/>
  <c r="BF20" i="30"/>
  <c r="BG20" i="30"/>
  <c r="BH20" i="30"/>
  <c r="BL20" i="30"/>
  <c r="C21" i="30"/>
  <c r="D21" i="30"/>
  <c r="E21" i="30"/>
  <c r="F21" i="30"/>
  <c r="G21" i="30"/>
  <c r="H21" i="30"/>
  <c r="I21" i="30"/>
  <c r="J21" i="30"/>
  <c r="K21" i="30"/>
  <c r="L21" i="30"/>
  <c r="M21" i="30"/>
  <c r="N21" i="30"/>
  <c r="O21" i="30"/>
  <c r="P21" i="30"/>
  <c r="Q21" i="30"/>
  <c r="T21" i="30"/>
  <c r="U21" i="30"/>
  <c r="AC21" i="30"/>
  <c r="AQ21" i="30"/>
  <c r="AQ21" i="30" a="1"/>
  <c r="AR21" i="30"/>
  <c r="AR21" i="30" a="1"/>
  <c r="AT21" i="30"/>
  <c r="AU21" i="30"/>
  <c r="AV21" i="30"/>
  <c r="AW21" i="30"/>
  <c r="AX21" i="30"/>
  <c r="AY21" i="30"/>
  <c r="AZ21" i="30"/>
  <c r="BA21" i="30"/>
  <c r="BB21" i="30"/>
  <c r="BD21" i="30"/>
  <c r="BF21" i="30"/>
  <c r="BG21" i="30"/>
  <c r="BH21" i="30"/>
  <c r="BL21" i="30"/>
  <c r="BQ21" i="30"/>
  <c r="C22" i="30"/>
  <c r="D22" i="30"/>
  <c r="E22" i="30"/>
  <c r="F22" i="30"/>
  <c r="G22" i="30"/>
  <c r="H22" i="30"/>
  <c r="I22" i="30"/>
  <c r="J22" i="30"/>
  <c r="K22" i="30"/>
  <c r="L22" i="30"/>
  <c r="M22" i="30"/>
  <c r="N22" i="30"/>
  <c r="O22" i="30"/>
  <c r="P22" i="30"/>
  <c r="Q22" i="30"/>
  <c r="T22" i="30"/>
  <c r="U22" i="30"/>
  <c r="AC22" i="30"/>
  <c r="AQ22" i="30"/>
  <c r="AQ22" i="30" a="1"/>
  <c r="AR22" i="30"/>
  <c r="AR22" i="30" a="1"/>
  <c r="AT22" i="30"/>
  <c r="AU22" i="30"/>
  <c r="AV22" i="30"/>
  <c r="AW22" i="30"/>
  <c r="AX22" i="30"/>
  <c r="AY22" i="30"/>
  <c r="AZ22" i="30"/>
  <c r="BA22" i="30"/>
  <c r="BB22" i="30"/>
  <c r="BD22" i="30"/>
  <c r="BF22" i="30"/>
  <c r="BG22" i="30"/>
  <c r="BH22" i="30"/>
  <c r="C23" i="30"/>
  <c r="D23" i="30"/>
  <c r="E23" i="30"/>
  <c r="F23" i="30"/>
  <c r="G23" i="30"/>
  <c r="H23" i="30"/>
  <c r="I23" i="30"/>
  <c r="J23" i="30"/>
  <c r="K23" i="30"/>
  <c r="L23" i="30"/>
  <c r="M23" i="30"/>
  <c r="N23" i="30"/>
  <c r="O23" i="30"/>
  <c r="P23" i="30"/>
  <c r="Q23" i="30"/>
  <c r="T23" i="30"/>
  <c r="U23" i="30"/>
  <c r="AC23" i="30"/>
  <c r="AQ23" i="30"/>
  <c r="AQ23" i="30" a="1"/>
  <c r="AR23" i="30"/>
  <c r="AR23" i="30" a="1"/>
  <c r="AT23" i="30"/>
  <c r="AU23" i="30"/>
  <c r="AV23" i="30"/>
  <c r="AW23" i="30"/>
  <c r="AX23" i="30"/>
  <c r="AY23" i="30"/>
  <c r="AZ23" i="30"/>
  <c r="BA23" i="30"/>
  <c r="BB23" i="30"/>
  <c r="BD23" i="30"/>
  <c r="BF23" i="30"/>
  <c r="BG23" i="30"/>
  <c r="BH23" i="30"/>
  <c r="C24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T24" i="30"/>
  <c r="U24" i="30"/>
  <c r="AC24" i="30"/>
  <c r="AQ24" i="30"/>
  <c r="AQ24" i="30" a="1"/>
  <c r="AR24" i="30"/>
  <c r="AR24" i="30" a="1"/>
  <c r="AT24" i="30"/>
  <c r="AU24" i="30"/>
  <c r="AV24" i="30"/>
  <c r="AW24" i="30"/>
  <c r="AX24" i="30"/>
  <c r="AY24" i="30"/>
  <c r="AZ24" i="30"/>
  <c r="BA24" i="30"/>
  <c r="BB24" i="30"/>
  <c r="BD24" i="30"/>
  <c r="BF24" i="30"/>
  <c r="BG24" i="30"/>
  <c r="BH24" i="30"/>
  <c r="C25" i="30"/>
  <c r="D25" i="30"/>
  <c r="E25" i="30"/>
  <c r="F25" i="30"/>
  <c r="G25" i="30"/>
  <c r="H25" i="30"/>
  <c r="I25" i="30"/>
  <c r="J25" i="30"/>
  <c r="K25" i="30"/>
  <c r="L25" i="30"/>
  <c r="M25" i="30"/>
  <c r="N25" i="30"/>
  <c r="O25" i="30"/>
  <c r="P25" i="30"/>
  <c r="Q25" i="30"/>
  <c r="T25" i="30"/>
  <c r="U25" i="30"/>
  <c r="AC25" i="30"/>
  <c r="AQ25" i="30"/>
  <c r="AQ25" i="30" a="1"/>
  <c r="AR25" i="30"/>
  <c r="AR25" i="30" a="1"/>
  <c r="AT25" i="30"/>
  <c r="AU25" i="30"/>
  <c r="AV25" i="30"/>
  <c r="AW25" i="30"/>
  <c r="AX25" i="30"/>
  <c r="AY25" i="30"/>
  <c r="AZ25" i="30"/>
  <c r="BA25" i="30"/>
  <c r="BB25" i="30"/>
  <c r="BD25" i="30"/>
  <c r="BF25" i="30"/>
  <c r="BG25" i="30"/>
  <c r="BH25" i="30"/>
  <c r="BL25" i="30"/>
  <c r="BQ25" i="30"/>
  <c r="C26" i="30"/>
  <c r="D26" i="30"/>
  <c r="E26" i="30"/>
  <c r="F26" i="30"/>
  <c r="G26" i="30"/>
  <c r="H26" i="30"/>
  <c r="I26" i="30"/>
  <c r="J26" i="30"/>
  <c r="K26" i="30"/>
  <c r="L26" i="30"/>
  <c r="M26" i="30"/>
  <c r="N26" i="30"/>
  <c r="O26" i="30"/>
  <c r="P26" i="30"/>
  <c r="Q26" i="30"/>
  <c r="T26" i="30"/>
  <c r="U26" i="30"/>
  <c r="AC26" i="30"/>
  <c r="AQ26" i="30"/>
  <c r="AQ26" i="30" a="1"/>
  <c r="AR26" i="30"/>
  <c r="AR26" i="30" a="1"/>
  <c r="AT26" i="30"/>
  <c r="AU26" i="30"/>
  <c r="AV26" i="30"/>
  <c r="AW26" i="30"/>
  <c r="AX26" i="30"/>
  <c r="AY26" i="30"/>
  <c r="AZ26" i="30"/>
  <c r="BA26" i="30"/>
  <c r="BB26" i="30"/>
  <c r="BD26" i="30"/>
  <c r="BF26" i="30"/>
  <c r="BG26" i="30"/>
  <c r="BH26" i="30"/>
  <c r="C27" i="30"/>
  <c r="D27" i="30"/>
  <c r="E27" i="30"/>
  <c r="F27" i="30"/>
  <c r="G27" i="30"/>
  <c r="H27" i="30"/>
  <c r="I27" i="30"/>
  <c r="J27" i="30"/>
  <c r="K27" i="30"/>
  <c r="L27" i="30"/>
  <c r="M27" i="30"/>
  <c r="N27" i="30"/>
  <c r="O27" i="30"/>
  <c r="P27" i="30"/>
  <c r="Q27" i="30"/>
  <c r="T27" i="30"/>
  <c r="U27" i="30"/>
  <c r="AC27" i="30"/>
  <c r="AQ27" i="30"/>
  <c r="AQ27" i="30" a="1"/>
  <c r="AR27" i="30"/>
  <c r="AR27" i="30" a="1"/>
  <c r="AT27" i="30"/>
  <c r="AU27" i="30"/>
  <c r="AV27" i="30"/>
  <c r="AW27" i="30"/>
  <c r="AX27" i="30"/>
  <c r="AY27" i="30"/>
  <c r="AZ27" i="30"/>
  <c r="BA27" i="30"/>
  <c r="BB27" i="30"/>
  <c r="BD27" i="30"/>
  <c r="BF27" i="30"/>
  <c r="BG27" i="30"/>
  <c r="BH27" i="30"/>
  <c r="BL27" i="30"/>
  <c r="BQ27" i="30"/>
  <c r="C28" i="30"/>
  <c r="D28" i="30"/>
  <c r="E28" i="30"/>
  <c r="F28" i="30"/>
  <c r="G28" i="30"/>
  <c r="H28" i="30"/>
  <c r="I28" i="30"/>
  <c r="J28" i="30"/>
  <c r="K28" i="30"/>
  <c r="L28" i="30"/>
  <c r="M28" i="30"/>
  <c r="N28" i="30"/>
  <c r="O28" i="30"/>
  <c r="P28" i="30"/>
  <c r="Q28" i="30"/>
  <c r="U28" i="30"/>
  <c r="AC28" i="30"/>
  <c r="AQ28" i="30"/>
  <c r="AQ28" i="30" a="1"/>
  <c r="AR28" i="30"/>
  <c r="AR28" i="30" a="1"/>
  <c r="AT28" i="30"/>
  <c r="AU28" i="30"/>
  <c r="AV28" i="30"/>
  <c r="AW28" i="30"/>
  <c r="AX28" i="30"/>
  <c r="AY28" i="30"/>
  <c r="AZ28" i="30"/>
  <c r="BA28" i="30"/>
  <c r="BB28" i="30"/>
  <c r="BD28" i="30"/>
  <c r="BF28" i="30"/>
  <c r="BG28" i="30"/>
  <c r="BH28" i="30"/>
  <c r="C29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U29" i="30"/>
  <c r="AC29" i="30"/>
  <c r="AQ29" i="30"/>
  <c r="AQ29" i="30" a="1"/>
  <c r="AR29" i="30"/>
  <c r="AR29" i="30" a="1"/>
  <c r="AT29" i="30"/>
  <c r="AU29" i="30"/>
  <c r="AV29" i="30"/>
  <c r="AW29" i="30"/>
  <c r="AX29" i="30"/>
  <c r="AY29" i="30"/>
  <c r="AZ29" i="30"/>
  <c r="BA29" i="30"/>
  <c r="BB29" i="30"/>
  <c r="BD29" i="30"/>
  <c r="BF29" i="30"/>
  <c r="BG29" i="30"/>
  <c r="BH29" i="30"/>
  <c r="BL29" i="30"/>
  <c r="BQ29" i="30"/>
  <c r="C30" i="30"/>
  <c r="D30" i="30"/>
  <c r="E30" i="30"/>
  <c r="F30" i="30"/>
  <c r="G30" i="30"/>
  <c r="H30" i="30"/>
  <c r="I30" i="30"/>
  <c r="J30" i="30"/>
  <c r="K30" i="30"/>
  <c r="L30" i="30"/>
  <c r="M30" i="30"/>
  <c r="N30" i="30"/>
  <c r="O30" i="30"/>
  <c r="P30" i="30"/>
  <c r="Q30" i="30"/>
  <c r="T30" i="30"/>
  <c r="U30" i="30"/>
  <c r="AC30" i="30"/>
  <c r="AQ30" i="30"/>
  <c r="AQ30" i="30" a="1"/>
  <c r="AR30" i="30"/>
  <c r="AR30" i="30" a="1"/>
  <c r="AT30" i="30"/>
  <c r="AU30" i="30"/>
  <c r="AV30" i="30"/>
  <c r="AW30" i="30"/>
  <c r="AX30" i="30"/>
  <c r="AY30" i="30"/>
  <c r="AZ30" i="30"/>
  <c r="BA30" i="30"/>
  <c r="BB30" i="30"/>
  <c r="BD30" i="30"/>
  <c r="BF30" i="30"/>
  <c r="BG30" i="30"/>
  <c r="BH30" i="30"/>
  <c r="C31" i="30"/>
  <c r="D31" i="30"/>
  <c r="E31" i="30"/>
  <c r="F31" i="30"/>
  <c r="G31" i="30"/>
  <c r="H31" i="30"/>
  <c r="I31" i="30"/>
  <c r="J31" i="30"/>
  <c r="K31" i="30"/>
  <c r="L31" i="30"/>
  <c r="M31" i="30"/>
  <c r="N31" i="30"/>
  <c r="O31" i="30"/>
  <c r="P31" i="30"/>
  <c r="Q31" i="30"/>
  <c r="T31" i="30"/>
  <c r="U31" i="30"/>
  <c r="W31" i="30"/>
  <c r="Y31" i="30"/>
  <c r="AA31" i="30"/>
  <c r="AE31" i="30"/>
  <c r="AH31" i="30"/>
  <c r="AK31" i="30"/>
  <c r="AN31" i="30"/>
  <c r="AT31" i="30"/>
  <c r="AU31" i="30"/>
  <c r="AV31" i="30"/>
  <c r="AW31" i="30"/>
  <c r="AX31" i="30"/>
  <c r="AY31" i="30"/>
  <c r="AZ31" i="30"/>
  <c r="BA31" i="30"/>
  <c r="BB31" i="30"/>
  <c r="BC31" i="30"/>
  <c r="BD31" i="30"/>
  <c r="BF31" i="30"/>
  <c r="BG31" i="30"/>
  <c r="BH31" i="30"/>
  <c r="E32" i="30"/>
  <c r="BL32" i="30"/>
  <c r="BQ32" i="30"/>
  <c r="BL33" i="30"/>
  <c r="BQ33" i="30"/>
  <c r="BL35" i="30"/>
  <c r="BQ35" i="30"/>
  <c r="AT38" i="30"/>
  <c r="AU38" i="30"/>
  <c r="AV38" i="30"/>
  <c r="AW38" i="30"/>
  <c r="AX38" i="30"/>
  <c r="AY38" i="30"/>
  <c r="AZ38" i="30"/>
  <c r="BA38" i="30"/>
  <c r="AE39" i="30"/>
  <c r="AF39" i="30"/>
  <c r="AG39" i="30"/>
  <c r="AH39" i="30"/>
  <c r="AJ39" i="30"/>
  <c r="AK39" i="30"/>
  <c r="AL39" i="30"/>
  <c r="AM39" i="30"/>
  <c r="AT39" i="30"/>
  <c r="AU39" i="30"/>
  <c r="AV39" i="30"/>
  <c r="AW39" i="30"/>
  <c r="AX39" i="30"/>
  <c r="AY39" i="30"/>
  <c r="AZ39" i="30"/>
  <c r="BA39" i="30"/>
  <c r="AT40" i="30"/>
  <c r="AU40" i="30"/>
  <c r="AV40" i="30"/>
  <c r="AW40" i="30"/>
  <c r="AX40" i="30"/>
  <c r="AY40" i="30"/>
  <c r="AZ40" i="30"/>
  <c r="BA40" i="30"/>
  <c r="AT41" i="30"/>
  <c r="AU41" i="30"/>
  <c r="AV41" i="30"/>
  <c r="AW41" i="30"/>
  <c r="AX41" i="30"/>
  <c r="AY41" i="30"/>
  <c r="AZ41" i="30"/>
  <c r="BA41" i="30"/>
  <c r="AT42" i="30"/>
  <c r="AU42" i="30"/>
  <c r="AV42" i="30"/>
  <c r="AW42" i="30"/>
  <c r="AX42" i="30"/>
  <c r="AY42" i="30"/>
  <c r="AZ42" i="30"/>
  <c r="BA42" i="30"/>
  <c r="BK42" i="30"/>
  <c r="AT43" i="30"/>
  <c r="AU43" i="30"/>
  <c r="AV43" i="30"/>
  <c r="AW43" i="30"/>
  <c r="AX43" i="30"/>
  <c r="AY43" i="30"/>
  <c r="AZ43" i="30"/>
  <c r="BA43" i="30"/>
  <c r="BL43" i="30"/>
  <c r="AT44" i="30"/>
  <c r="AU44" i="30"/>
  <c r="AV44" i="30"/>
  <c r="AW44" i="30"/>
  <c r="AX44" i="30"/>
  <c r="AY44" i="30"/>
  <c r="AZ44" i="30"/>
  <c r="BA44" i="30"/>
  <c r="AT45" i="30"/>
  <c r="AU45" i="30"/>
  <c r="AV45" i="30"/>
  <c r="AW45" i="30"/>
  <c r="AX45" i="30"/>
  <c r="AY45" i="30"/>
  <c r="AZ45" i="30"/>
  <c r="BA45" i="30"/>
  <c r="AE46" i="30"/>
  <c r="AF46" i="30"/>
  <c r="AG46" i="30"/>
  <c r="AH46" i="30"/>
  <c r="AJ46" i="30"/>
  <c r="AK46" i="30"/>
  <c r="AL46" i="30"/>
  <c r="AM46" i="30"/>
  <c r="AT46" i="30"/>
  <c r="AU46" i="30"/>
  <c r="AV46" i="30"/>
  <c r="AW46" i="30"/>
  <c r="AX46" i="30"/>
  <c r="AY46" i="30"/>
  <c r="AZ46" i="30"/>
  <c r="BA46" i="30"/>
  <c r="BK46" i="30"/>
  <c r="BL46" i="30"/>
  <c r="AT47" i="30"/>
  <c r="AU47" i="30"/>
  <c r="AV47" i="30"/>
  <c r="AW47" i="30"/>
  <c r="AX47" i="30"/>
  <c r="AY47" i="30"/>
  <c r="AZ47" i="30"/>
  <c r="BA47" i="30"/>
  <c r="BL47" i="30"/>
  <c r="AT48" i="30"/>
  <c r="AU48" i="30"/>
  <c r="AV48" i="30"/>
  <c r="AW48" i="30"/>
  <c r="AX48" i="30"/>
  <c r="AY48" i="30"/>
  <c r="AZ48" i="30"/>
  <c r="BA48" i="30"/>
  <c r="AT49" i="30"/>
  <c r="AU49" i="30"/>
  <c r="AV49" i="30"/>
  <c r="AW49" i="30"/>
  <c r="AX49" i="30"/>
  <c r="AY49" i="30"/>
  <c r="AZ49" i="30"/>
  <c r="BA49" i="30"/>
  <c r="BL49" i="30"/>
  <c r="AT50" i="30"/>
  <c r="AU50" i="30"/>
  <c r="AV50" i="30"/>
  <c r="AW50" i="30"/>
  <c r="AX50" i="30"/>
  <c r="AY50" i="30"/>
  <c r="AZ50" i="30"/>
  <c r="BA50" i="30"/>
  <c r="AT51" i="30"/>
  <c r="AU51" i="30"/>
  <c r="AV51" i="30"/>
  <c r="AW51" i="30"/>
  <c r="AX51" i="30"/>
  <c r="AY51" i="30"/>
  <c r="AZ51" i="30"/>
  <c r="BA51" i="30"/>
  <c r="AT52" i="30"/>
  <c r="AU52" i="30"/>
  <c r="AV52" i="30"/>
  <c r="AW52" i="30"/>
  <c r="AX52" i="30"/>
  <c r="AY52" i="30"/>
  <c r="AZ52" i="30"/>
  <c r="BA52" i="30"/>
  <c r="AT53" i="30"/>
  <c r="AU53" i="30"/>
  <c r="AV53" i="30"/>
  <c r="AW53" i="30"/>
  <c r="AX53" i="30"/>
  <c r="AY53" i="30"/>
  <c r="AZ53" i="30"/>
  <c r="BA53" i="30"/>
  <c r="AT54" i="30"/>
  <c r="AU54" i="30"/>
  <c r="AV54" i="30"/>
  <c r="AW54" i="30"/>
  <c r="AX54" i="30"/>
  <c r="AY54" i="30"/>
  <c r="AZ54" i="30"/>
  <c r="BA54" i="30"/>
  <c r="AT55" i="30"/>
  <c r="AU55" i="30"/>
  <c r="AV55" i="30"/>
  <c r="AW55" i="30"/>
  <c r="AX55" i="30"/>
  <c r="AY55" i="30"/>
  <c r="AZ55" i="30"/>
  <c r="BA55" i="30"/>
  <c r="AT56" i="30"/>
  <c r="AU56" i="30"/>
  <c r="AV56" i="30"/>
  <c r="AW56" i="30"/>
  <c r="AX56" i="30"/>
  <c r="AY56" i="30"/>
  <c r="AZ56" i="30"/>
  <c r="BA56" i="30"/>
  <c r="AT57" i="30"/>
  <c r="AU57" i="30"/>
  <c r="AV57" i="30"/>
  <c r="AW57" i="30"/>
  <c r="AX57" i="30"/>
  <c r="AY57" i="30"/>
  <c r="AZ57" i="30"/>
  <c r="BA57" i="30"/>
  <c r="AT58" i="30"/>
  <c r="AU58" i="30"/>
  <c r="AV58" i="30"/>
  <c r="AW58" i="30"/>
  <c r="AX58" i="30"/>
  <c r="AY58" i="30"/>
  <c r="AZ58" i="30"/>
  <c r="BA58" i="30"/>
  <c r="AT59" i="30"/>
  <c r="AU59" i="30"/>
  <c r="AV59" i="30"/>
  <c r="AW59" i="30"/>
  <c r="AX59" i="30"/>
  <c r="AY59" i="30"/>
  <c r="AZ59" i="30"/>
  <c r="BA59" i="30"/>
  <c r="AT60" i="30"/>
  <c r="AU60" i="30"/>
  <c r="AV60" i="30"/>
  <c r="AW60" i="30"/>
  <c r="AX60" i="30"/>
  <c r="AY60" i="30"/>
  <c r="AZ60" i="30"/>
  <c r="BA60" i="30"/>
  <c r="AT61" i="30"/>
  <c r="AU61" i="30"/>
  <c r="AV61" i="30"/>
  <c r="AW61" i="30"/>
  <c r="AX61" i="30"/>
  <c r="AY61" i="30"/>
  <c r="AZ61" i="30"/>
  <c r="BA61" i="30"/>
  <c r="AT62" i="30"/>
  <c r="AZ63" i="30"/>
  <c r="BA63" i="30"/>
  <c r="A1" i="31"/>
  <c r="AQ1" i="31"/>
  <c r="BC1" i="31"/>
  <c r="BL3" i="31"/>
  <c r="BQ3" i="31"/>
  <c r="A4" i="31"/>
  <c r="BQ4" i="31"/>
  <c r="BL5" i="31"/>
  <c r="BQ5" i="31"/>
  <c r="F6" i="31"/>
  <c r="BQ6" i="31"/>
  <c r="AC7" i="31"/>
  <c r="AQ7" i="31"/>
  <c r="AQ7" i="31" a="1"/>
  <c r="AR7" i="31"/>
  <c r="AR7" i="31" a="1"/>
  <c r="AT7" i="31"/>
  <c r="AU7" i="31"/>
  <c r="AV7" i="31"/>
  <c r="AW7" i="31"/>
  <c r="AX7" i="31"/>
  <c r="AY7" i="31"/>
  <c r="AZ7" i="31"/>
  <c r="BA7" i="31"/>
  <c r="BB7" i="31"/>
  <c r="BD7" i="31"/>
  <c r="BF7" i="31"/>
  <c r="BG7" i="31"/>
  <c r="BH7" i="31"/>
  <c r="BL7" i="31"/>
  <c r="BQ7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T8" i="31"/>
  <c r="U8" i="31"/>
  <c r="AC8" i="31"/>
  <c r="AQ8" i="31"/>
  <c r="AQ8" i="31" a="1"/>
  <c r="AR8" i="31"/>
  <c r="AR8" i="31" a="1"/>
  <c r="AT8" i="31"/>
  <c r="AU8" i="31"/>
  <c r="AV8" i="31"/>
  <c r="AW8" i="31"/>
  <c r="AX8" i="31"/>
  <c r="AY8" i="31"/>
  <c r="AZ8" i="31"/>
  <c r="BA8" i="31"/>
  <c r="BB8" i="31"/>
  <c r="BD8" i="31"/>
  <c r="BF8" i="31"/>
  <c r="BG8" i="31"/>
  <c r="BH8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T9" i="31"/>
  <c r="U9" i="31"/>
  <c r="AC9" i="31"/>
  <c r="AQ9" i="31"/>
  <c r="AQ9" i="31" a="1"/>
  <c r="AR9" i="31"/>
  <c r="AR9" i="31" a="1"/>
  <c r="AT9" i="31"/>
  <c r="AU9" i="31"/>
  <c r="AV9" i="31"/>
  <c r="AW9" i="31"/>
  <c r="AX9" i="31"/>
  <c r="AY9" i="31"/>
  <c r="AZ9" i="31"/>
  <c r="BA9" i="31"/>
  <c r="BB9" i="31"/>
  <c r="BD9" i="31"/>
  <c r="BF9" i="31"/>
  <c r="BG9" i="31"/>
  <c r="BH9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T10" i="31"/>
  <c r="U10" i="31"/>
  <c r="AC10" i="31"/>
  <c r="AQ10" i="31"/>
  <c r="AQ10" i="31" a="1"/>
  <c r="AR10" i="31"/>
  <c r="AR10" i="31" a="1"/>
  <c r="AT10" i="31"/>
  <c r="AU10" i="31"/>
  <c r="AV10" i="31"/>
  <c r="AW10" i="31"/>
  <c r="AX10" i="31"/>
  <c r="AY10" i="31"/>
  <c r="AZ10" i="31"/>
  <c r="BA10" i="31"/>
  <c r="BB10" i="31"/>
  <c r="BD10" i="31"/>
  <c r="BF10" i="31"/>
  <c r="BG10" i="31"/>
  <c r="BH10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T11" i="31"/>
  <c r="U11" i="31"/>
  <c r="AC11" i="31"/>
  <c r="AQ11" i="31"/>
  <c r="AQ11" i="31" a="1"/>
  <c r="AR11" i="31"/>
  <c r="AR11" i="31" a="1"/>
  <c r="AT11" i="31"/>
  <c r="AU11" i="31"/>
  <c r="AV11" i="31"/>
  <c r="AW11" i="31"/>
  <c r="AX11" i="31"/>
  <c r="AY11" i="31"/>
  <c r="AZ11" i="31"/>
  <c r="BA11" i="31"/>
  <c r="BB11" i="31"/>
  <c r="BD11" i="31"/>
  <c r="BF11" i="31"/>
  <c r="BG11" i="31"/>
  <c r="BH11" i="31"/>
  <c r="BL11" i="31"/>
  <c r="BQ11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T12" i="31"/>
  <c r="U12" i="31"/>
  <c r="AC12" i="31"/>
  <c r="AQ12" i="31"/>
  <c r="AQ12" i="31" a="1"/>
  <c r="AR12" i="31"/>
  <c r="AR12" i="31" a="1"/>
  <c r="AT12" i="31"/>
  <c r="AU12" i="31"/>
  <c r="AV12" i="31"/>
  <c r="AW12" i="31"/>
  <c r="AX12" i="31"/>
  <c r="AY12" i="31"/>
  <c r="AZ12" i="31"/>
  <c r="BA12" i="31"/>
  <c r="BB12" i="31"/>
  <c r="BD12" i="31"/>
  <c r="BF12" i="31"/>
  <c r="BG12" i="31"/>
  <c r="BH12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T13" i="31"/>
  <c r="U13" i="31"/>
  <c r="AC13" i="31"/>
  <c r="AQ13" i="31"/>
  <c r="AQ13" i="31" a="1"/>
  <c r="AR13" i="31"/>
  <c r="AR13" i="31" a="1"/>
  <c r="AT13" i="31"/>
  <c r="AU13" i="31"/>
  <c r="AV13" i="31"/>
  <c r="AW13" i="31"/>
  <c r="AX13" i="31"/>
  <c r="AY13" i="31"/>
  <c r="AZ13" i="31"/>
  <c r="BA13" i="31"/>
  <c r="BB13" i="31"/>
  <c r="BD13" i="31"/>
  <c r="BF13" i="31"/>
  <c r="BG13" i="31"/>
  <c r="BH13" i="31"/>
  <c r="BL13" i="31"/>
  <c r="BQ13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T14" i="31"/>
  <c r="U14" i="31"/>
  <c r="AC14" i="31"/>
  <c r="AQ14" i="31"/>
  <c r="AQ14" i="31" a="1"/>
  <c r="AR14" i="31"/>
  <c r="AR14" i="31" a="1"/>
  <c r="AT14" i="31"/>
  <c r="AU14" i="31"/>
  <c r="AV14" i="31"/>
  <c r="AW14" i="31"/>
  <c r="AX14" i="31"/>
  <c r="AY14" i="31"/>
  <c r="AZ14" i="31"/>
  <c r="BA14" i="31"/>
  <c r="BB14" i="31"/>
  <c r="BD14" i="31"/>
  <c r="BF14" i="31"/>
  <c r="BG14" i="31"/>
  <c r="BH14" i="31"/>
  <c r="BL14" i="31"/>
  <c r="BQ14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T15" i="31"/>
  <c r="U15" i="31"/>
  <c r="AC15" i="31"/>
  <c r="AQ15" i="31"/>
  <c r="AQ15" i="31" a="1"/>
  <c r="AR15" i="31"/>
  <c r="AR15" i="31" a="1"/>
  <c r="AT15" i="31"/>
  <c r="AU15" i="31"/>
  <c r="AV15" i="31"/>
  <c r="AW15" i="31"/>
  <c r="AX15" i="31"/>
  <c r="AY15" i="31"/>
  <c r="AZ15" i="31"/>
  <c r="BA15" i="31"/>
  <c r="BB15" i="31"/>
  <c r="BD15" i="31"/>
  <c r="BF15" i="31"/>
  <c r="BG15" i="31"/>
  <c r="BH15" i="31"/>
  <c r="BL15" i="31"/>
  <c r="BQ15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T16" i="31"/>
  <c r="U16" i="31"/>
  <c r="AC16" i="31"/>
  <c r="AQ16" i="31"/>
  <c r="AQ16" i="31" a="1"/>
  <c r="AR16" i="31"/>
  <c r="AR16" i="31" a="1"/>
  <c r="AT16" i="31"/>
  <c r="AU16" i="31"/>
  <c r="AV16" i="31"/>
  <c r="AW16" i="31"/>
  <c r="AX16" i="31"/>
  <c r="AY16" i="31"/>
  <c r="AZ16" i="31"/>
  <c r="BA16" i="31"/>
  <c r="BB16" i="31"/>
  <c r="BD16" i="31"/>
  <c r="BF16" i="31"/>
  <c r="BG16" i="31"/>
  <c r="BH16" i="31"/>
  <c r="BL16" i="31"/>
  <c r="BQ16" i="31"/>
  <c r="C17" i="31"/>
  <c r="D17" i="31"/>
  <c r="E17" i="31"/>
  <c r="F17" i="31"/>
  <c r="G17" i="31"/>
  <c r="H17" i="31"/>
  <c r="I17" i="31"/>
  <c r="J17" i="31"/>
  <c r="K17" i="31"/>
  <c r="L17" i="31"/>
  <c r="M17" i="31"/>
  <c r="N17" i="31"/>
  <c r="O17" i="31"/>
  <c r="P17" i="31"/>
  <c r="Q17" i="31"/>
  <c r="T17" i="31"/>
  <c r="U17" i="31"/>
  <c r="AC17" i="31"/>
  <c r="AQ17" i="31"/>
  <c r="AQ17" i="31" a="1"/>
  <c r="AR17" i="31"/>
  <c r="AR17" i="31" a="1"/>
  <c r="AT17" i="31"/>
  <c r="AU17" i="31"/>
  <c r="AV17" i="31"/>
  <c r="AW17" i="31"/>
  <c r="AX17" i="31"/>
  <c r="AY17" i="31"/>
  <c r="AZ17" i="31"/>
  <c r="BA17" i="31"/>
  <c r="BB17" i="31"/>
  <c r="BD17" i="31"/>
  <c r="BF17" i="31"/>
  <c r="BG17" i="31"/>
  <c r="BH17" i="31"/>
  <c r="C18" i="31"/>
  <c r="D18" i="31"/>
  <c r="E18" i="31"/>
  <c r="F18" i="31"/>
  <c r="G18" i="31"/>
  <c r="H18" i="31"/>
  <c r="I18" i="31"/>
  <c r="J18" i="31"/>
  <c r="K18" i="31"/>
  <c r="L18" i="31"/>
  <c r="M18" i="31"/>
  <c r="N18" i="31"/>
  <c r="O18" i="31"/>
  <c r="P18" i="31"/>
  <c r="Q18" i="31"/>
  <c r="T18" i="31"/>
  <c r="U18" i="31"/>
  <c r="AC18" i="31"/>
  <c r="AQ18" i="31"/>
  <c r="AQ18" i="31" a="1"/>
  <c r="AR18" i="31"/>
  <c r="AR18" i="31" a="1"/>
  <c r="AT18" i="31"/>
  <c r="AU18" i="31"/>
  <c r="AV18" i="31"/>
  <c r="AW18" i="31"/>
  <c r="AX18" i="31"/>
  <c r="AY18" i="31"/>
  <c r="AZ18" i="31"/>
  <c r="BA18" i="31"/>
  <c r="BB18" i="31"/>
  <c r="BD18" i="31"/>
  <c r="BF18" i="31"/>
  <c r="BG18" i="31"/>
  <c r="BH18" i="31"/>
  <c r="BL18" i="31"/>
  <c r="BQ18" i="31"/>
  <c r="C19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T19" i="31"/>
  <c r="U19" i="31"/>
  <c r="AC19" i="31"/>
  <c r="AQ19" i="31"/>
  <c r="AQ19" i="31" a="1"/>
  <c r="AR19" i="31"/>
  <c r="AR19" i="31" a="1"/>
  <c r="AT19" i="31"/>
  <c r="AU19" i="31"/>
  <c r="AV19" i="31"/>
  <c r="AW19" i="31"/>
  <c r="AX19" i="31"/>
  <c r="AY19" i="31"/>
  <c r="AZ19" i="31"/>
  <c r="BA19" i="31"/>
  <c r="BB19" i="31"/>
  <c r="BD19" i="31"/>
  <c r="BF19" i="31"/>
  <c r="BG19" i="31"/>
  <c r="BH19" i="31"/>
  <c r="BL19" i="31"/>
  <c r="BQ19" i="31"/>
  <c r="C20" i="31"/>
  <c r="D20" i="31"/>
  <c r="E20" i="31"/>
  <c r="F20" i="31"/>
  <c r="G20" i="31"/>
  <c r="H20" i="31"/>
  <c r="I20" i="31"/>
  <c r="J20" i="31"/>
  <c r="K20" i="31"/>
  <c r="L20" i="31"/>
  <c r="M20" i="31"/>
  <c r="N20" i="31"/>
  <c r="O20" i="31"/>
  <c r="P20" i="31"/>
  <c r="Q20" i="31"/>
  <c r="T20" i="31"/>
  <c r="U20" i="31"/>
  <c r="AC20" i="31"/>
  <c r="AQ20" i="31"/>
  <c r="AQ20" i="31" a="1"/>
  <c r="AR20" i="31"/>
  <c r="AR20" i="31" a="1"/>
  <c r="AT20" i="31"/>
  <c r="AU20" i="31"/>
  <c r="AV20" i="31"/>
  <c r="AW20" i="31"/>
  <c r="AX20" i="31"/>
  <c r="AY20" i="31"/>
  <c r="AZ20" i="31"/>
  <c r="BA20" i="31"/>
  <c r="BB20" i="31"/>
  <c r="BD20" i="31"/>
  <c r="BF20" i="31"/>
  <c r="BG20" i="31"/>
  <c r="BH20" i="31"/>
  <c r="BL20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T21" i="31"/>
  <c r="U21" i="31"/>
  <c r="AC21" i="31"/>
  <c r="AQ21" i="31"/>
  <c r="AQ21" i="31" a="1"/>
  <c r="AR21" i="31"/>
  <c r="AR21" i="31" a="1"/>
  <c r="AT21" i="31"/>
  <c r="AU21" i="31"/>
  <c r="AV21" i="31"/>
  <c r="AW21" i="31"/>
  <c r="AX21" i="31"/>
  <c r="AY21" i="31"/>
  <c r="AZ21" i="31"/>
  <c r="BA21" i="31"/>
  <c r="BB21" i="31"/>
  <c r="BD21" i="31"/>
  <c r="BF21" i="31"/>
  <c r="BG21" i="31"/>
  <c r="BH21" i="31"/>
  <c r="BL21" i="31"/>
  <c r="BQ21" i="31"/>
  <c r="C22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T22" i="31"/>
  <c r="U22" i="31"/>
  <c r="AC22" i="31"/>
  <c r="AQ22" i="31"/>
  <c r="AQ22" i="31" a="1"/>
  <c r="AR22" i="31"/>
  <c r="AR22" i="31" a="1"/>
  <c r="AT22" i="31"/>
  <c r="AU22" i="31"/>
  <c r="AV22" i="31"/>
  <c r="AW22" i="31"/>
  <c r="AX22" i="31"/>
  <c r="AY22" i="31"/>
  <c r="AZ22" i="31"/>
  <c r="BA22" i="31"/>
  <c r="BB22" i="31"/>
  <c r="BD22" i="31"/>
  <c r="BF22" i="31"/>
  <c r="BG22" i="31"/>
  <c r="BH22" i="31"/>
  <c r="C23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T23" i="31"/>
  <c r="U23" i="31"/>
  <c r="AC23" i="31"/>
  <c r="AQ23" i="31"/>
  <c r="AQ23" i="31" a="1"/>
  <c r="AR23" i="31"/>
  <c r="AR23" i="31" a="1"/>
  <c r="AT23" i="31"/>
  <c r="AU23" i="31"/>
  <c r="AV23" i="31"/>
  <c r="AW23" i="31"/>
  <c r="AX23" i="31"/>
  <c r="AY23" i="31"/>
  <c r="AZ23" i="31"/>
  <c r="BA23" i="31"/>
  <c r="BB23" i="31"/>
  <c r="BD23" i="31"/>
  <c r="BF23" i="31"/>
  <c r="BG23" i="31"/>
  <c r="BH23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T24" i="31"/>
  <c r="U24" i="31"/>
  <c r="AC24" i="31"/>
  <c r="AQ24" i="31"/>
  <c r="AQ24" i="31" a="1"/>
  <c r="AR24" i="31"/>
  <c r="AR24" i="31" a="1"/>
  <c r="AT24" i="31"/>
  <c r="AU24" i="31"/>
  <c r="AV24" i="31"/>
  <c r="AW24" i="31"/>
  <c r="AX24" i="31"/>
  <c r="AY24" i="31"/>
  <c r="AZ24" i="31"/>
  <c r="BA24" i="31"/>
  <c r="BB24" i="31"/>
  <c r="BD24" i="31"/>
  <c r="BF24" i="31"/>
  <c r="BG24" i="31"/>
  <c r="BH24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T25" i="31"/>
  <c r="U25" i="31"/>
  <c r="AC25" i="31"/>
  <c r="AQ25" i="31"/>
  <c r="AQ25" i="31" a="1"/>
  <c r="AR25" i="31"/>
  <c r="AR25" i="31" a="1"/>
  <c r="AT25" i="31"/>
  <c r="AU25" i="31"/>
  <c r="AV25" i="31"/>
  <c r="AW25" i="31"/>
  <c r="AX25" i="31"/>
  <c r="AY25" i="31"/>
  <c r="AZ25" i="31"/>
  <c r="BA25" i="31"/>
  <c r="BB25" i="31"/>
  <c r="BD25" i="31"/>
  <c r="BF25" i="31"/>
  <c r="BG25" i="31"/>
  <c r="BH25" i="31"/>
  <c r="BL25" i="31"/>
  <c r="BQ25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T26" i="31"/>
  <c r="U26" i="31"/>
  <c r="AC26" i="31"/>
  <c r="AQ26" i="31"/>
  <c r="AQ26" i="31" a="1"/>
  <c r="AR26" i="31"/>
  <c r="AR26" i="31" a="1"/>
  <c r="AT26" i="31"/>
  <c r="AU26" i="31"/>
  <c r="AV26" i="31"/>
  <c r="AW26" i="31"/>
  <c r="AX26" i="31"/>
  <c r="AY26" i="31"/>
  <c r="AZ26" i="31"/>
  <c r="BA26" i="31"/>
  <c r="BB26" i="31"/>
  <c r="BD26" i="31"/>
  <c r="BF26" i="31"/>
  <c r="BG26" i="31"/>
  <c r="BH26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T27" i="31"/>
  <c r="U27" i="31"/>
  <c r="AC27" i="31"/>
  <c r="AQ27" i="31"/>
  <c r="AQ27" i="31" a="1"/>
  <c r="AR27" i="31"/>
  <c r="AR27" i="31" a="1"/>
  <c r="AT27" i="31"/>
  <c r="AU27" i="31"/>
  <c r="AV27" i="31"/>
  <c r="AW27" i="31"/>
  <c r="AX27" i="31"/>
  <c r="AY27" i="31"/>
  <c r="AZ27" i="31"/>
  <c r="BA27" i="31"/>
  <c r="BB27" i="31"/>
  <c r="BD27" i="31"/>
  <c r="BF27" i="31"/>
  <c r="BG27" i="31"/>
  <c r="BH27" i="31"/>
  <c r="BL27" i="31"/>
  <c r="BQ27" i="31"/>
  <c r="C28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U28" i="31"/>
  <c r="AC28" i="31"/>
  <c r="AQ28" i="31"/>
  <c r="AQ28" i="31" a="1"/>
  <c r="AR28" i="31"/>
  <c r="AR28" i="31" a="1"/>
  <c r="AT28" i="31"/>
  <c r="AU28" i="31"/>
  <c r="AV28" i="31"/>
  <c r="AW28" i="31"/>
  <c r="AX28" i="31"/>
  <c r="AY28" i="31"/>
  <c r="AZ28" i="31"/>
  <c r="BA28" i="31"/>
  <c r="BB28" i="31"/>
  <c r="BD28" i="31"/>
  <c r="BF28" i="31"/>
  <c r="BG28" i="31"/>
  <c r="BH28" i="31"/>
  <c r="C29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U29" i="31"/>
  <c r="AC29" i="31"/>
  <c r="AQ29" i="31"/>
  <c r="AQ29" i="31" a="1"/>
  <c r="AR29" i="31"/>
  <c r="AR29" i="31" a="1"/>
  <c r="AT29" i="31"/>
  <c r="AU29" i="31"/>
  <c r="AV29" i="31"/>
  <c r="AW29" i="31"/>
  <c r="AX29" i="31"/>
  <c r="AY29" i="31"/>
  <c r="AZ29" i="31"/>
  <c r="BA29" i="31"/>
  <c r="BB29" i="31"/>
  <c r="BD29" i="31"/>
  <c r="BF29" i="31"/>
  <c r="BG29" i="31"/>
  <c r="BH29" i="31"/>
  <c r="BL29" i="31"/>
  <c r="BQ29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T30" i="31"/>
  <c r="U30" i="31"/>
  <c r="AC30" i="31"/>
  <c r="AQ30" i="31"/>
  <c r="AQ30" i="31" a="1"/>
  <c r="AR30" i="31"/>
  <c r="AR30" i="31" a="1"/>
  <c r="AT30" i="31"/>
  <c r="AU30" i="31"/>
  <c r="AV30" i="31"/>
  <c r="AW30" i="31"/>
  <c r="AX30" i="31"/>
  <c r="AY30" i="31"/>
  <c r="AZ30" i="31"/>
  <c r="BA30" i="31"/>
  <c r="BB30" i="31"/>
  <c r="BD30" i="31"/>
  <c r="BF30" i="31"/>
  <c r="BG30" i="31"/>
  <c r="BH30" i="31"/>
  <c r="C31" i="31"/>
  <c r="D31" i="31"/>
  <c r="E31" i="31"/>
  <c r="F31" i="31"/>
  <c r="G31" i="31"/>
  <c r="H31" i="31"/>
  <c r="I31" i="31"/>
  <c r="J31" i="31"/>
  <c r="K31" i="31"/>
  <c r="L31" i="31"/>
  <c r="M31" i="31"/>
  <c r="N31" i="31"/>
  <c r="O31" i="31"/>
  <c r="P31" i="31"/>
  <c r="Q31" i="31"/>
  <c r="T31" i="31"/>
  <c r="U31" i="31"/>
  <c r="W31" i="31"/>
  <c r="Y31" i="31"/>
  <c r="AA31" i="31"/>
  <c r="AE31" i="31"/>
  <c r="AH31" i="31"/>
  <c r="AK31" i="31"/>
  <c r="AN31" i="31"/>
  <c r="AT31" i="31"/>
  <c r="AU31" i="31"/>
  <c r="AV31" i="31"/>
  <c r="AW31" i="31"/>
  <c r="AX31" i="31"/>
  <c r="AY31" i="31"/>
  <c r="AZ31" i="31"/>
  <c r="BA31" i="31"/>
  <c r="BB31" i="31"/>
  <c r="BC31" i="31"/>
  <c r="BD31" i="31"/>
  <c r="BF31" i="31"/>
  <c r="BG31" i="31"/>
  <c r="BH31" i="31"/>
  <c r="E32" i="31"/>
  <c r="BL32" i="31"/>
  <c r="BQ32" i="31"/>
  <c r="BL33" i="31"/>
  <c r="BQ33" i="31"/>
  <c r="BL35" i="31"/>
  <c r="BQ35" i="31"/>
  <c r="AT38" i="31"/>
  <c r="AU38" i="31"/>
  <c r="AV38" i="31"/>
  <c r="AW38" i="31"/>
  <c r="AX38" i="31"/>
  <c r="AY38" i="31"/>
  <c r="AZ38" i="31"/>
  <c r="BA38" i="31"/>
  <c r="AE39" i="31"/>
  <c r="AF39" i="31"/>
  <c r="AG39" i="31"/>
  <c r="AH39" i="31"/>
  <c r="AJ39" i="31"/>
  <c r="AK39" i="31"/>
  <c r="AL39" i="31"/>
  <c r="AM39" i="31"/>
  <c r="AT39" i="31"/>
  <c r="AU39" i="31"/>
  <c r="AV39" i="31"/>
  <c r="AW39" i="31"/>
  <c r="AX39" i="31"/>
  <c r="AY39" i="31"/>
  <c r="AZ39" i="31"/>
  <c r="BA39" i="31"/>
  <c r="AT40" i="31"/>
  <c r="AU40" i="31"/>
  <c r="AV40" i="31"/>
  <c r="AW40" i="31"/>
  <c r="AX40" i="31"/>
  <c r="AY40" i="31"/>
  <c r="AZ40" i="31"/>
  <c r="BA40" i="31"/>
  <c r="AT41" i="31"/>
  <c r="AU41" i="31"/>
  <c r="AV41" i="31"/>
  <c r="AW41" i="31"/>
  <c r="AX41" i="31"/>
  <c r="AY41" i="31"/>
  <c r="AZ41" i="31"/>
  <c r="BA41" i="31"/>
  <c r="AT42" i="31"/>
  <c r="AU42" i="31"/>
  <c r="AV42" i="31"/>
  <c r="AW42" i="31"/>
  <c r="AX42" i="31"/>
  <c r="AY42" i="31"/>
  <c r="AZ42" i="31"/>
  <c r="BA42" i="31"/>
  <c r="BK42" i="31"/>
  <c r="AT43" i="31"/>
  <c r="AU43" i="31"/>
  <c r="AV43" i="31"/>
  <c r="AW43" i="31"/>
  <c r="AX43" i="31"/>
  <c r="AY43" i="31"/>
  <c r="AZ43" i="31"/>
  <c r="BA43" i="31"/>
  <c r="BL43" i="31"/>
  <c r="AT44" i="31"/>
  <c r="AU44" i="31"/>
  <c r="AV44" i="31"/>
  <c r="AW44" i="31"/>
  <c r="AX44" i="31"/>
  <c r="AY44" i="31"/>
  <c r="AZ44" i="31"/>
  <c r="BA44" i="31"/>
  <c r="AT45" i="31"/>
  <c r="AU45" i="31"/>
  <c r="AV45" i="31"/>
  <c r="AW45" i="31"/>
  <c r="AX45" i="31"/>
  <c r="AY45" i="31"/>
  <c r="AZ45" i="31"/>
  <c r="BA45" i="31"/>
  <c r="AE46" i="31"/>
  <c r="AF46" i="31"/>
  <c r="AG46" i="31"/>
  <c r="AH46" i="31"/>
  <c r="AJ46" i="31"/>
  <c r="AK46" i="31"/>
  <c r="AL46" i="31"/>
  <c r="AM46" i="31"/>
  <c r="AT46" i="31"/>
  <c r="AU46" i="31"/>
  <c r="AV46" i="31"/>
  <c r="AW46" i="31"/>
  <c r="AX46" i="31"/>
  <c r="AY46" i="31"/>
  <c r="AZ46" i="31"/>
  <c r="BA46" i="31"/>
  <c r="BK46" i="31"/>
  <c r="BL46" i="31"/>
  <c r="AT47" i="31"/>
  <c r="AU47" i="31"/>
  <c r="AV47" i="31"/>
  <c r="AW47" i="31"/>
  <c r="AX47" i="31"/>
  <c r="AY47" i="31"/>
  <c r="AZ47" i="31"/>
  <c r="BA47" i="31"/>
  <c r="BL47" i="31"/>
  <c r="AT48" i="31"/>
  <c r="AU48" i="31"/>
  <c r="AV48" i="31"/>
  <c r="AW48" i="31"/>
  <c r="AX48" i="31"/>
  <c r="AY48" i="31"/>
  <c r="AZ48" i="31"/>
  <c r="BA48" i="31"/>
  <c r="AT49" i="31"/>
  <c r="AU49" i="31"/>
  <c r="AV49" i="31"/>
  <c r="AW49" i="31"/>
  <c r="AX49" i="31"/>
  <c r="AY49" i="31"/>
  <c r="AZ49" i="31"/>
  <c r="BA49" i="31"/>
  <c r="BL49" i="31"/>
  <c r="AT50" i="31"/>
  <c r="AU50" i="31"/>
  <c r="AV50" i="31"/>
  <c r="AW50" i="31"/>
  <c r="AX50" i="31"/>
  <c r="AY50" i="31"/>
  <c r="AZ50" i="31"/>
  <c r="BA50" i="31"/>
  <c r="AT51" i="31"/>
  <c r="AU51" i="31"/>
  <c r="AV51" i="31"/>
  <c r="AW51" i="31"/>
  <c r="AX51" i="31"/>
  <c r="AY51" i="31"/>
  <c r="AZ51" i="31"/>
  <c r="BA51" i="31"/>
  <c r="AT52" i="31"/>
  <c r="AU52" i="31"/>
  <c r="AV52" i="31"/>
  <c r="AW52" i="31"/>
  <c r="AX52" i="31"/>
  <c r="AY52" i="31"/>
  <c r="AZ52" i="31"/>
  <c r="BA52" i="31"/>
  <c r="AT53" i="31"/>
  <c r="AU53" i="31"/>
  <c r="AV53" i="31"/>
  <c r="AW53" i="31"/>
  <c r="AX53" i="31"/>
  <c r="AY53" i="31"/>
  <c r="AZ53" i="31"/>
  <c r="BA53" i="31"/>
  <c r="AT54" i="31"/>
  <c r="AU54" i="31"/>
  <c r="AV54" i="31"/>
  <c r="AW54" i="31"/>
  <c r="AX54" i="31"/>
  <c r="AY54" i="31"/>
  <c r="AZ54" i="31"/>
  <c r="BA54" i="31"/>
  <c r="AT55" i="31"/>
  <c r="AU55" i="31"/>
  <c r="AV55" i="31"/>
  <c r="AW55" i="31"/>
  <c r="AX55" i="31"/>
  <c r="AY55" i="31"/>
  <c r="AZ55" i="31"/>
  <c r="BA55" i="31"/>
  <c r="AT56" i="31"/>
  <c r="AU56" i="31"/>
  <c r="AV56" i="31"/>
  <c r="AW56" i="31"/>
  <c r="AX56" i="31"/>
  <c r="AY56" i="31"/>
  <c r="AZ56" i="31"/>
  <c r="BA56" i="31"/>
  <c r="AT57" i="31"/>
  <c r="AU57" i="31"/>
  <c r="AV57" i="31"/>
  <c r="AW57" i="31"/>
  <c r="AX57" i="31"/>
  <c r="AY57" i="31"/>
  <c r="AZ57" i="31"/>
  <c r="BA57" i="31"/>
  <c r="AT58" i="31"/>
  <c r="AU58" i="31"/>
  <c r="AV58" i="31"/>
  <c r="AW58" i="31"/>
  <c r="AX58" i="31"/>
  <c r="AY58" i="31"/>
  <c r="AZ58" i="31"/>
  <c r="BA58" i="31"/>
  <c r="AT59" i="31"/>
  <c r="AU59" i="31"/>
  <c r="AV59" i="31"/>
  <c r="AW59" i="31"/>
  <c r="AX59" i="31"/>
  <c r="AY59" i="31"/>
  <c r="AZ59" i="31"/>
  <c r="BA59" i="31"/>
  <c r="AT60" i="31"/>
  <c r="AU60" i="31"/>
  <c r="AV60" i="31"/>
  <c r="AW60" i="31"/>
  <c r="AX60" i="31"/>
  <c r="AY60" i="31"/>
  <c r="AZ60" i="31"/>
  <c r="BA60" i="31"/>
  <c r="AT61" i="31"/>
  <c r="AU61" i="31"/>
  <c r="AV61" i="31"/>
  <c r="AW61" i="31"/>
  <c r="AX61" i="31"/>
  <c r="AY61" i="31"/>
  <c r="AZ61" i="31"/>
  <c r="BA61" i="31"/>
  <c r="AT62" i="31"/>
  <c r="AZ63" i="31"/>
  <c r="BA63" i="31"/>
  <c r="A1" i="32"/>
  <c r="AQ1" i="32"/>
  <c r="BC1" i="32"/>
  <c r="BL3" i="32"/>
  <c r="BQ3" i="32"/>
  <c r="A4" i="32"/>
  <c r="BQ4" i="32"/>
  <c r="BL5" i="32"/>
  <c r="BQ5" i="32"/>
  <c r="F6" i="32"/>
  <c r="BQ6" i="32"/>
  <c r="AC7" i="32"/>
  <c r="AQ7" i="32"/>
  <c r="AQ7" i="32" a="1"/>
  <c r="AR7" i="32"/>
  <c r="AR7" i="32" a="1"/>
  <c r="AT7" i="32"/>
  <c r="AU7" i="32"/>
  <c r="AV7" i="32"/>
  <c r="AW7" i="32"/>
  <c r="AX7" i="32"/>
  <c r="AY7" i="32"/>
  <c r="AZ7" i="32"/>
  <c r="BA7" i="32"/>
  <c r="BB7" i="32"/>
  <c r="BD7" i="32"/>
  <c r="BF7" i="32"/>
  <c r="BG7" i="32"/>
  <c r="BH7" i="32"/>
  <c r="BL7" i="32"/>
  <c r="BQ7" i="32"/>
  <c r="C8" i="32"/>
  <c r="D8" i="32"/>
  <c r="E8" i="32"/>
  <c r="F8" i="32"/>
  <c r="G8" i="32"/>
  <c r="H8" i="32"/>
  <c r="I8" i="32"/>
  <c r="J8" i="32"/>
  <c r="K8" i="32"/>
  <c r="L8" i="32"/>
  <c r="M8" i="32"/>
  <c r="N8" i="32"/>
  <c r="O8" i="32"/>
  <c r="P8" i="32"/>
  <c r="Q8" i="32"/>
  <c r="T8" i="32"/>
  <c r="U8" i="32"/>
  <c r="AC8" i="32"/>
  <c r="AQ8" i="32"/>
  <c r="AQ8" i="32" a="1"/>
  <c r="AR8" i="32"/>
  <c r="AR8" i="32" a="1"/>
  <c r="AT8" i="32"/>
  <c r="AU8" i="32"/>
  <c r="AV8" i="32"/>
  <c r="AW8" i="32"/>
  <c r="AX8" i="32"/>
  <c r="AY8" i="32"/>
  <c r="AZ8" i="32"/>
  <c r="BA8" i="32"/>
  <c r="BB8" i="32"/>
  <c r="BD8" i="32"/>
  <c r="BF8" i="32"/>
  <c r="BG8" i="32"/>
  <c r="BH8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T9" i="32"/>
  <c r="U9" i="32"/>
  <c r="AC9" i="32"/>
  <c r="AQ9" i="32"/>
  <c r="AQ9" i="32" a="1"/>
  <c r="AR9" i="32"/>
  <c r="AR9" i="32" a="1"/>
  <c r="AT9" i="32"/>
  <c r="AU9" i="32"/>
  <c r="AV9" i="32"/>
  <c r="AW9" i="32"/>
  <c r="AX9" i="32"/>
  <c r="AY9" i="32"/>
  <c r="AZ9" i="32"/>
  <c r="BA9" i="32"/>
  <c r="BB9" i="32"/>
  <c r="BD9" i="32"/>
  <c r="BF9" i="32"/>
  <c r="BG9" i="32"/>
  <c r="BH9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T10" i="32"/>
  <c r="U10" i="32"/>
  <c r="AC10" i="32"/>
  <c r="AQ10" i="32"/>
  <c r="AQ10" i="32" a="1"/>
  <c r="AR10" i="32"/>
  <c r="AR10" i="32" a="1"/>
  <c r="AT10" i="32"/>
  <c r="AU10" i="32"/>
  <c r="AV10" i="32"/>
  <c r="AW10" i="32"/>
  <c r="AX10" i="32"/>
  <c r="AY10" i="32"/>
  <c r="AZ10" i="32"/>
  <c r="BA10" i="32"/>
  <c r="BB10" i="32"/>
  <c r="BD10" i="32"/>
  <c r="BF10" i="32"/>
  <c r="BG10" i="32"/>
  <c r="BH10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T11" i="32"/>
  <c r="U11" i="32"/>
  <c r="AC11" i="32"/>
  <c r="AQ11" i="32"/>
  <c r="AQ11" i="32" a="1"/>
  <c r="AR11" i="32"/>
  <c r="AR11" i="32" a="1"/>
  <c r="AT11" i="32"/>
  <c r="AU11" i="32"/>
  <c r="AV11" i="32"/>
  <c r="AW11" i="32"/>
  <c r="AX11" i="32"/>
  <c r="AY11" i="32"/>
  <c r="AZ11" i="32"/>
  <c r="BA11" i="32"/>
  <c r="BB11" i="32"/>
  <c r="BD11" i="32"/>
  <c r="BF11" i="32"/>
  <c r="BG11" i="32"/>
  <c r="BH11" i="32"/>
  <c r="BL11" i="32"/>
  <c r="BQ11" i="32"/>
  <c r="C12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P12" i="32"/>
  <c r="Q12" i="32"/>
  <c r="T12" i="32"/>
  <c r="U12" i="32"/>
  <c r="AC12" i="32"/>
  <c r="AQ12" i="32"/>
  <c r="AQ12" i="32" a="1"/>
  <c r="AR12" i="32"/>
  <c r="AR12" i="32" a="1"/>
  <c r="AT12" i="32"/>
  <c r="AU12" i="32"/>
  <c r="AV12" i="32"/>
  <c r="AW12" i="32"/>
  <c r="AX12" i="32"/>
  <c r="AY12" i="32"/>
  <c r="AZ12" i="32"/>
  <c r="BA12" i="32"/>
  <c r="BB12" i="32"/>
  <c r="BD12" i="32"/>
  <c r="BF12" i="32"/>
  <c r="BG12" i="32"/>
  <c r="BH12" i="32"/>
  <c r="C13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P13" i="32"/>
  <c r="Q13" i="32"/>
  <c r="T13" i="32"/>
  <c r="U13" i="32"/>
  <c r="AC13" i="32"/>
  <c r="AQ13" i="32"/>
  <c r="AQ13" i="32" a="1"/>
  <c r="AR13" i="32"/>
  <c r="AR13" i="32" a="1"/>
  <c r="AT13" i="32"/>
  <c r="AU13" i="32"/>
  <c r="AV13" i="32"/>
  <c r="AW13" i="32"/>
  <c r="AX13" i="32"/>
  <c r="AY13" i="32"/>
  <c r="AZ13" i="32"/>
  <c r="BA13" i="32"/>
  <c r="BB13" i="32"/>
  <c r="BD13" i="32"/>
  <c r="BF13" i="32"/>
  <c r="BG13" i="32"/>
  <c r="BH13" i="32"/>
  <c r="BL13" i="32"/>
  <c r="BQ13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T14" i="32"/>
  <c r="U14" i="32"/>
  <c r="AC14" i="32"/>
  <c r="AQ14" i="32"/>
  <c r="AQ14" i="32" a="1"/>
  <c r="AR14" i="32"/>
  <c r="AR14" i="32" a="1"/>
  <c r="AT14" i="32"/>
  <c r="AU14" i="32"/>
  <c r="AV14" i="32"/>
  <c r="AW14" i="32"/>
  <c r="AX14" i="32"/>
  <c r="AY14" i="32"/>
  <c r="AZ14" i="32"/>
  <c r="BA14" i="32"/>
  <c r="BB14" i="32"/>
  <c r="BD14" i="32"/>
  <c r="BF14" i="32"/>
  <c r="BG14" i="32"/>
  <c r="BH14" i="32"/>
  <c r="BL14" i="32"/>
  <c r="BQ14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T15" i="32"/>
  <c r="U15" i="32"/>
  <c r="AC15" i="32"/>
  <c r="AQ15" i="32"/>
  <c r="AQ15" i="32" a="1"/>
  <c r="AR15" i="32"/>
  <c r="AR15" i="32" a="1"/>
  <c r="AT15" i="32"/>
  <c r="AU15" i="32"/>
  <c r="AV15" i="32"/>
  <c r="AW15" i="32"/>
  <c r="AX15" i="32"/>
  <c r="AY15" i="32"/>
  <c r="AZ15" i="32"/>
  <c r="BA15" i="32"/>
  <c r="BB15" i="32"/>
  <c r="BD15" i="32"/>
  <c r="BF15" i="32"/>
  <c r="BG15" i="32"/>
  <c r="BH15" i="32"/>
  <c r="BL15" i="32"/>
  <c r="BQ15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T16" i="32"/>
  <c r="U16" i="32"/>
  <c r="AC16" i="32"/>
  <c r="AQ16" i="32"/>
  <c r="AQ16" i="32" a="1"/>
  <c r="AR16" i="32"/>
  <c r="AR16" i="32" a="1"/>
  <c r="AT16" i="32"/>
  <c r="AU16" i="32"/>
  <c r="AV16" i="32"/>
  <c r="AW16" i="32"/>
  <c r="AX16" i="32"/>
  <c r="AY16" i="32"/>
  <c r="AZ16" i="32"/>
  <c r="BA16" i="32"/>
  <c r="BB16" i="32"/>
  <c r="BD16" i="32"/>
  <c r="BF16" i="32"/>
  <c r="BG16" i="32"/>
  <c r="BH16" i="32"/>
  <c r="BL16" i="32"/>
  <c r="BQ16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T17" i="32"/>
  <c r="U17" i="32"/>
  <c r="AC17" i="32"/>
  <c r="AQ17" i="32"/>
  <c r="AQ17" i="32" a="1"/>
  <c r="AR17" i="32"/>
  <c r="AR17" i="32" a="1"/>
  <c r="AT17" i="32"/>
  <c r="AU17" i="32"/>
  <c r="AV17" i="32"/>
  <c r="AW17" i="32"/>
  <c r="AX17" i="32"/>
  <c r="AY17" i="32"/>
  <c r="AZ17" i="32"/>
  <c r="BA17" i="32"/>
  <c r="BB17" i="32"/>
  <c r="BD17" i="32"/>
  <c r="BF17" i="32"/>
  <c r="BG17" i="32"/>
  <c r="BH17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P18" i="32"/>
  <c r="Q18" i="32"/>
  <c r="T18" i="32"/>
  <c r="U18" i="32"/>
  <c r="AC18" i="32"/>
  <c r="AQ18" i="32"/>
  <c r="AQ18" i="32" a="1"/>
  <c r="AR18" i="32"/>
  <c r="AR18" i="32" a="1"/>
  <c r="AT18" i="32"/>
  <c r="AU18" i="32"/>
  <c r="AV18" i="32"/>
  <c r="AW18" i="32"/>
  <c r="AX18" i="32"/>
  <c r="AY18" i="32"/>
  <c r="AZ18" i="32"/>
  <c r="BA18" i="32"/>
  <c r="BB18" i="32"/>
  <c r="BD18" i="32"/>
  <c r="BF18" i="32"/>
  <c r="BG18" i="32"/>
  <c r="BH18" i="32"/>
  <c r="BL18" i="32"/>
  <c r="BQ18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P19" i="32"/>
  <c r="Q19" i="32"/>
  <c r="T19" i="32"/>
  <c r="U19" i="32"/>
  <c r="AC19" i="32"/>
  <c r="AQ19" i="32"/>
  <c r="AQ19" i="32" a="1"/>
  <c r="AR19" i="32"/>
  <c r="AR19" i="32" a="1"/>
  <c r="AT19" i="32"/>
  <c r="AU19" i="32"/>
  <c r="AV19" i="32"/>
  <c r="AW19" i="32"/>
  <c r="AX19" i="32"/>
  <c r="AY19" i="32"/>
  <c r="AZ19" i="32"/>
  <c r="BA19" i="32"/>
  <c r="BB19" i="32"/>
  <c r="BD19" i="32"/>
  <c r="BF19" i="32"/>
  <c r="BG19" i="32"/>
  <c r="BH19" i="32"/>
  <c r="BL19" i="32"/>
  <c r="BQ19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T20" i="32"/>
  <c r="U20" i="32"/>
  <c r="AC20" i="32"/>
  <c r="AQ20" i="32"/>
  <c r="AQ20" i="32" a="1"/>
  <c r="AR20" i="32"/>
  <c r="AR20" i="32" a="1"/>
  <c r="AT20" i="32"/>
  <c r="AU20" i="32"/>
  <c r="AV20" i="32"/>
  <c r="AW20" i="32"/>
  <c r="AX20" i="32"/>
  <c r="AY20" i="32"/>
  <c r="AZ20" i="32"/>
  <c r="BA20" i="32"/>
  <c r="BB20" i="32"/>
  <c r="BD20" i="32"/>
  <c r="BF20" i="32"/>
  <c r="BG20" i="32"/>
  <c r="BH20" i="32"/>
  <c r="BL20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T21" i="32"/>
  <c r="U21" i="32"/>
  <c r="AC21" i="32"/>
  <c r="AQ21" i="32"/>
  <c r="AQ21" i="32" a="1"/>
  <c r="AR21" i="32"/>
  <c r="AR21" i="32" a="1"/>
  <c r="AT21" i="32"/>
  <c r="AU21" i="32"/>
  <c r="AV21" i="32"/>
  <c r="AW21" i="32"/>
  <c r="AX21" i="32"/>
  <c r="AY21" i="32"/>
  <c r="AZ21" i="32"/>
  <c r="BA21" i="32"/>
  <c r="BB21" i="32"/>
  <c r="BD21" i="32"/>
  <c r="BF21" i="32"/>
  <c r="BG21" i="32"/>
  <c r="BH21" i="32"/>
  <c r="BL21" i="32"/>
  <c r="BQ21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T22" i="32"/>
  <c r="U22" i="32"/>
  <c r="AC22" i="32"/>
  <c r="AQ22" i="32"/>
  <c r="AQ22" i="32" a="1"/>
  <c r="AR22" i="32"/>
  <c r="AR22" i="32" a="1"/>
  <c r="AT22" i="32"/>
  <c r="AU22" i="32"/>
  <c r="AV22" i="32"/>
  <c r="AW22" i="32"/>
  <c r="AX22" i="32"/>
  <c r="AY22" i="32"/>
  <c r="AZ22" i="32"/>
  <c r="BA22" i="32"/>
  <c r="BB22" i="32"/>
  <c r="BD22" i="32"/>
  <c r="BF22" i="32"/>
  <c r="BG22" i="32"/>
  <c r="BH22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T23" i="32"/>
  <c r="U23" i="32"/>
  <c r="AC23" i="32"/>
  <c r="AQ23" i="32"/>
  <c r="AQ23" i="32" a="1"/>
  <c r="AR23" i="32"/>
  <c r="AR23" i="32" a="1"/>
  <c r="AT23" i="32"/>
  <c r="AU23" i="32"/>
  <c r="AV23" i="32"/>
  <c r="AW23" i="32"/>
  <c r="AX23" i="32"/>
  <c r="AY23" i="32"/>
  <c r="AZ23" i="32"/>
  <c r="BA23" i="32"/>
  <c r="BB23" i="32"/>
  <c r="BD23" i="32"/>
  <c r="BF23" i="32"/>
  <c r="BG23" i="32"/>
  <c r="BH23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T24" i="32"/>
  <c r="U24" i="32"/>
  <c r="AC24" i="32"/>
  <c r="AQ24" i="32"/>
  <c r="AQ24" i="32" a="1"/>
  <c r="AR24" i="32"/>
  <c r="AR24" i="32" a="1"/>
  <c r="AT24" i="32"/>
  <c r="AU24" i="32"/>
  <c r="AV24" i="32"/>
  <c r="AW24" i="32"/>
  <c r="AX24" i="32"/>
  <c r="AY24" i="32"/>
  <c r="AZ24" i="32"/>
  <c r="BA24" i="32"/>
  <c r="BB24" i="32"/>
  <c r="BD24" i="32"/>
  <c r="BF24" i="32"/>
  <c r="BG24" i="32"/>
  <c r="BH24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T25" i="32"/>
  <c r="U25" i="32"/>
  <c r="AC25" i="32"/>
  <c r="AQ25" i="32"/>
  <c r="AQ25" i="32" a="1"/>
  <c r="AR25" i="32"/>
  <c r="AR25" i="32" a="1"/>
  <c r="AT25" i="32"/>
  <c r="AU25" i="32"/>
  <c r="AV25" i="32"/>
  <c r="AW25" i="32"/>
  <c r="AX25" i="32"/>
  <c r="AY25" i="32"/>
  <c r="AZ25" i="32"/>
  <c r="BA25" i="32"/>
  <c r="BB25" i="32"/>
  <c r="BD25" i="32"/>
  <c r="BF25" i="32"/>
  <c r="BG25" i="32"/>
  <c r="BH25" i="32"/>
  <c r="BL25" i="32"/>
  <c r="BQ25" i="32"/>
  <c r="C26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T26" i="32"/>
  <c r="U26" i="32"/>
  <c r="AC26" i="32"/>
  <c r="AQ26" i="32"/>
  <c r="AQ26" i="32" a="1"/>
  <c r="AR26" i="32"/>
  <c r="AR26" i="32" a="1"/>
  <c r="AT26" i="32"/>
  <c r="AU26" i="32"/>
  <c r="AV26" i="32"/>
  <c r="AW26" i="32"/>
  <c r="AX26" i="32"/>
  <c r="AY26" i="32"/>
  <c r="AZ26" i="32"/>
  <c r="BA26" i="32"/>
  <c r="BB26" i="32"/>
  <c r="BD26" i="32"/>
  <c r="BF26" i="32"/>
  <c r="BG26" i="32"/>
  <c r="BH26" i="32"/>
  <c r="C27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T27" i="32"/>
  <c r="U27" i="32"/>
  <c r="AC27" i="32"/>
  <c r="AQ27" i="32"/>
  <c r="AQ27" i="32" a="1"/>
  <c r="AR27" i="32"/>
  <c r="AR27" i="32" a="1"/>
  <c r="AT27" i="32"/>
  <c r="AU27" i="32"/>
  <c r="AV27" i="32"/>
  <c r="AW27" i="32"/>
  <c r="AX27" i="32"/>
  <c r="AY27" i="32"/>
  <c r="AZ27" i="32"/>
  <c r="BA27" i="32"/>
  <c r="BB27" i="32"/>
  <c r="BD27" i="32"/>
  <c r="BF27" i="32"/>
  <c r="BG27" i="32"/>
  <c r="BH27" i="32"/>
  <c r="BL27" i="32"/>
  <c r="BQ27" i="32"/>
  <c r="C28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U28" i="32"/>
  <c r="AC28" i="32"/>
  <c r="AQ28" i="32"/>
  <c r="AQ28" i="32" a="1"/>
  <c r="AR28" i="32"/>
  <c r="AR28" i="32" a="1"/>
  <c r="AT28" i="32"/>
  <c r="AU28" i="32"/>
  <c r="AV28" i="32"/>
  <c r="AW28" i="32"/>
  <c r="AX28" i="32"/>
  <c r="AY28" i="32"/>
  <c r="AZ28" i="32"/>
  <c r="BA28" i="32"/>
  <c r="BB28" i="32"/>
  <c r="BD28" i="32"/>
  <c r="BF28" i="32"/>
  <c r="BG28" i="32"/>
  <c r="BH28" i="32"/>
  <c r="C29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U29" i="32"/>
  <c r="AC29" i="32"/>
  <c r="AQ29" i="32"/>
  <c r="AQ29" i="32" a="1"/>
  <c r="AR29" i="32"/>
  <c r="AR29" i="32" a="1"/>
  <c r="AT29" i="32"/>
  <c r="AU29" i="32"/>
  <c r="AV29" i="32"/>
  <c r="AW29" i="32"/>
  <c r="AX29" i="32"/>
  <c r="AY29" i="32"/>
  <c r="AZ29" i="32"/>
  <c r="BA29" i="32"/>
  <c r="BB29" i="32"/>
  <c r="BD29" i="32"/>
  <c r="BF29" i="32"/>
  <c r="BG29" i="32"/>
  <c r="BH29" i="32"/>
  <c r="BL29" i="32"/>
  <c r="BQ29" i="32"/>
  <c r="C30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P30" i="32"/>
  <c r="Q30" i="32"/>
  <c r="T30" i="32"/>
  <c r="U30" i="32"/>
  <c r="AC30" i="32"/>
  <c r="AQ30" i="32"/>
  <c r="AQ30" i="32" a="1"/>
  <c r="AR30" i="32"/>
  <c r="AR30" i="32" a="1"/>
  <c r="AT30" i="32"/>
  <c r="AU30" i="32"/>
  <c r="AV30" i="32"/>
  <c r="AW30" i="32"/>
  <c r="AX30" i="32"/>
  <c r="AY30" i="32"/>
  <c r="AZ30" i="32"/>
  <c r="BA30" i="32"/>
  <c r="BB30" i="32"/>
  <c r="BD30" i="32"/>
  <c r="BF30" i="32"/>
  <c r="BG30" i="32"/>
  <c r="BH30" i="32"/>
  <c r="C31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T31" i="32"/>
  <c r="U31" i="32"/>
  <c r="W31" i="32"/>
  <c r="Y31" i="32"/>
  <c r="AA31" i="32"/>
  <c r="AE31" i="32"/>
  <c r="AH31" i="32"/>
  <c r="AK31" i="32"/>
  <c r="AN31" i="32"/>
  <c r="AT31" i="32"/>
  <c r="AU31" i="32"/>
  <c r="AV31" i="32"/>
  <c r="AW31" i="32"/>
  <c r="AX31" i="32"/>
  <c r="AY31" i="32"/>
  <c r="AZ31" i="32"/>
  <c r="BA31" i="32"/>
  <c r="BB31" i="32"/>
  <c r="BC31" i="32"/>
  <c r="BD31" i="32"/>
  <c r="BF31" i="32"/>
  <c r="BG31" i="32"/>
  <c r="BH31" i="32"/>
  <c r="E32" i="32"/>
  <c r="BL32" i="32"/>
  <c r="BQ32" i="32"/>
  <c r="BL33" i="32"/>
  <c r="BQ33" i="32"/>
  <c r="BL35" i="32"/>
  <c r="BQ35" i="32"/>
  <c r="AT38" i="32"/>
  <c r="AU38" i="32"/>
  <c r="AV38" i="32"/>
  <c r="AW38" i="32"/>
  <c r="AX38" i="32"/>
  <c r="AY38" i="32"/>
  <c r="AZ38" i="32"/>
  <c r="BA38" i="32"/>
  <c r="AE39" i="32"/>
  <c r="AF39" i="32"/>
  <c r="AG39" i="32"/>
  <c r="AH39" i="32"/>
  <c r="AJ39" i="32"/>
  <c r="AK39" i="32"/>
  <c r="AL39" i="32"/>
  <c r="AM39" i="32"/>
  <c r="AT39" i="32"/>
  <c r="AU39" i="32"/>
  <c r="AV39" i="32"/>
  <c r="AW39" i="32"/>
  <c r="AX39" i="32"/>
  <c r="AY39" i="32"/>
  <c r="AZ39" i="32"/>
  <c r="BA39" i="32"/>
  <c r="AT40" i="32"/>
  <c r="AU40" i="32"/>
  <c r="AV40" i="32"/>
  <c r="AW40" i="32"/>
  <c r="AX40" i="32"/>
  <c r="AY40" i="32"/>
  <c r="AZ40" i="32"/>
  <c r="BA40" i="32"/>
  <c r="AT41" i="32"/>
  <c r="AU41" i="32"/>
  <c r="AV41" i="32"/>
  <c r="AW41" i="32"/>
  <c r="AX41" i="32"/>
  <c r="AY41" i="32"/>
  <c r="AZ41" i="32"/>
  <c r="BA41" i="32"/>
  <c r="AT42" i="32"/>
  <c r="AU42" i="32"/>
  <c r="AV42" i="32"/>
  <c r="AW42" i="32"/>
  <c r="AX42" i="32"/>
  <c r="AY42" i="32"/>
  <c r="AZ42" i="32"/>
  <c r="BA42" i="32"/>
  <c r="BK42" i="32"/>
  <c r="AT43" i="32"/>
  <c r="AU43" i="32"/>
  <c r="AV43" i="32"/>
  <c r="AW43" i="32"/>
  <c r="AX43" i="32"/>
  <c r="AY43" i="32"/>
  <c r="AZ43" i="32"/>
  <c r="BA43" i="32"/>
  <c r="BL43" i="32"/>
  <c r="AT44" i="32"/>
  <c r="AU44" i="32"/>
  <c r="AV44" i="32"/>
  <c r="AW44" i="32"/>
  <c r="AX44" i="32"/>
  <c r="AY44" i="32"/>
  <c r="AZ44" i="32"/>
  <c r="BA44" i="32"/>
  <c r="AT45" i="32"/>
  <c r="AU45" i="32"/>
  <c r="AV45" i="32"/>
  <c r="AW45" i="32"/>
  <c r="AX45" i="32"/>
  <c r="AY45" i="32"/>
  <c r="AZ45" i="32"/>
  <c r="BA45" i="32"/>
  <c r="AE46" i="32"/>
  <c r="AF46" i="32"/>
  <c r="AG46" i="32"/>
  <c r="AH46" i="32"/>
  <c r="AJ46" i="32"/>
  <c r="AK46" i="32"/>
  <c r="AL46" i="32"/>
  <c r="AM46" i="32"/>
  <c r="AT46" i="32"/>
  <c r="AU46" i="32"/>
  <c r="AV46" i="32"/>
  <c r="AW46" i="32"/>
  <c r="AX46" i="32"/>
  <c r="AY46" i="32"/>
  <c r="AZ46" i="32"/>
  <c r="BA46" i="32"/>
  <c r="BK46" i="32"/>
  <c r="BL46" i="32"/>
  <c r="AT47" i="32"/>
  <c r="AU47" i="32"/>
  <c r="AV47" i="32"/>
  <c r="AW47" i="32"/>
  <c r="AX47" i="32"/>
  <c r="AY47" i="32"/>
  <c r="AZ47" i="32"/>
  <c r="BA47" i="32"/>
  <c r="BL47" i="32"/>
  <c r="AT48" i="32"/>
  <c r="AU48" i="32"/>
  <c r="AV48" i="32"/>
  <c r="AW48" i="32"/>
  <c r="AX48" i="32"/>
  <c r="AY48" i="32"/>
  <c r="AZ48" i="32"/>
  <c r="BA48" i="32"/>
  <c r="AT49" i="32"/>
  <c r="AU49" i="32"/>
  <c r="AV49" i="32"/>
  <c r="AW49" i="32"/>
  <c r="AX49" i="32"/>
  <c r="AY49" i="32"/>
  <c r="AZ49" i="32"/>
  <c r="BA49" i="32"/>
  <c r="BL49" i="32"/>
  <c r="AT50" i="32"/>
  <c r="AU50" i="32"/>
  <c r="AV50" i="32"/>
  <c r="AW50" i="32"/>
  <c r="AX50" i="32"/>
  <c r="AY50" i="32"/>
  <c r="AZ50" i="32"/>
  <c r="BA50" i="32"/>
  <c r="AT51" i="32"/>
  <c r="AU51" i="32"/>
  <c r="AV51" i="32"/>
  <c r="AW51" i="32"/>
  <c r="AX51" i="32"/>
  <c r="AY51" i="32"/>
  <c r="AZ51" i="32"/>
  <c r="BA51" i="32"/>
  <c r="AT52" i="32"/>
  <c r="AU52" i="32"/>
  <c r="AV52" i="32"/>
  <c r="AW52" i="32"/>
  <c r="AX52" i="32"/>
  <c r="AY52" i="32"/>
  <c r="AZ52" i="32"/>
  <c r="BA52" i="32"/>
  <c r="AT53" i="32"/>
  <c r="AU53" i="32"/>
  <c r="AV53" i="32"/>
  <c r="AW53" i="32"/>
  <c r="AX53" i="32"/>
  <c r="AY53" i="32"/>
  <c r="AZ53" i="32"/>
  <c r="BA53" i="32"/>
  <c r="AT54" i="32"/>
  <c r="AU54" i="32"/>
  <c r="AV54" i="32"/>
  <c r="AW54" i="32"/>
  <c r="AX54" i="32"/>
  <c r="AY54" i="32"/>
  <c r="AZ54" i="32"/>
  <c r="BA54" i="32"/>
  <c r="AT55" i="32"/>
  <c r="AU55" i="32"/>
  <c r="AV55" i="32"/>
  <c r="AW55" i="32"/>
  <c r="AX55" i="32"/>
  <c r="AY55" i="32"/>
  <c r="AZ55" i="32"/>
  <c r="BA55" i="32"/>
  <c r="AT56" i="32"/>
  <c r="AU56" i="32"/>
  <c r="AV56" i="32"/>
  <c r="AW56" i="32"/>
  <c r="AX56" i="32"/>
  <c r="AY56" i="32"/>
  <c r="AZ56" i="32"/>
  <c r="BA56" i="32"/>
  <c r="AT57" i="32"/>
  <c r="AU57" i="32"/>
  <c r="AV57" i="32"/>
  <c r="AW57" i="32"/>
  <c r="AX57" i="32"/>
  <c r="AY57" i="32"/>
  <c r="AZ57" i="32"/>
  <c r="BA57" i="32"/>
  <c r="AT58" i="32"/>
  <c r="AU58" i="32"/>
  <c r="AV58" i="32"/>
  <c r="AW58" i="32"/>
  <c r="AX58" i="32"/>
  <c r="AY58" i="32"/>
  <c r="AZ58" i="32"/>
  <c r="BA58" i="32"/>
  <c r="AT59" i="32"/>
  <c r="AU59" i="32"/>
  <c r="AV59" i="32"/>
  <c r="AW59" i="32"/>
  <c r="AX59" i="32"/>
  <c r="AY59" i="32"/>
  <c r="AZ59" i="32"/>
  <c r="BA59" i="32"/>
  <c r="AT60" i="32"/>
  <c r="AU60" i="32"/>
  <c r="AV60" i="32"/>
  <c r="AW60" i="32"/>
  <c r="AX60" i="32"/>
  <c r="AY60" i="32"/>
  <c r="AZ60" i="32"/>
  <c r="BA60" i="32"/>
  <c r="AT61" i="32"/>
  <c r="AU61" i="32"/>
  <c r="AV61" i="32"/>
  <c r="AW61" i="32"/>
  <c r="AX61" i="32"/>
  <c r="AY61" i="32"/>
  <c r="AZ61" i="32"/>
  <c r="BA61" i="32"/>
  <c r="AT62" i="32"/>
  <c r="AZ63" i="32"/>
  <c r="BA63" i="32"/>
  <c r="A1" i="5"/>
  <c r="AQ1" i="5"/>
  <c r="BC1" i="5"/>
  <c r="BL3" i="5"/>
  <c r="BQ3" i="5"/>
  <c r="A4" i="5"/>
  <c r="BQ4" i="5"/>
  <c r="BL5" i="5"/>
  <c r="BQ5" i="5"/>
  <c r="F6" i="5"/>
  <c r="BQ6" i="5"/>
  <c r="AC7" i="5"/>
  <c r="AQ7" i="5"/>
  <c r="AQ7" i="5" a="1"/>
  <c r="AR7" i="5"/>
  <c r="AR7" i="5" a="1"/>
  <c r="AT7" i="5"/>
  <c r="AU7" i="5"/>
  <c r="AV7" i="5"/>
  <c r="AW7" i="5"/>
  <c r="AX7" i="5"/>
  <c r="AY7" i="5"/>
  <c r="AZ7" i="5"/>
  <c r="BA7" i="5"/>
  <c r="BB7" i="5"/>
  <c r="BD7" i="5"/>
  <c r="BF7" i="5"/>
  <c r="BG7" i="5"/>
  <c r="BH7" i="5"/>
  <c r="BL7" i="5"/>
  <c r="BQ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T8" i="5"/>
  <c r="U8" i="5"/>
  <c r="AC8" i="5"/>
  <c r="AQ8" i="5"/>
  <c r="AQ8" i="5" a="1"/>
  <c r="AR8" i="5"/>
  <c r="AR8" i="5" a="1"/>
  <c r="AT8" i="5"/>
  <c r="AU8" i="5"/>
  <c r="AV8" i="5"/>
  <c r="AW8" i="5"/>
  <c r="AX8" i="5"/>
  <c r="AY8" i="5"/>
  <c r="AZ8" i="5"/>
  <c r="BA8" i="5"/>
  <c r="BB8" i="5"/>
  <c r="BD8" i="5"/>
  <c r="BF8" i="5"/>
  <c r="BG8" i="5"/>
  <c r="BH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T9" i="5"/>
  <c r="U9" i="5"/>
  <c r="AC9" i="5"/>
  <c r="AQ9" i="5"/>
  <c r="AQ9" i="5" a="1"/>
  <c r="AR9" i="5"/>
  <c r="AR9" i="5" a="1"/>
  <c r="AT9" i="5"/>
  <c r="AU9" i="5"/>
  <c r="AV9" i="5"/>
  <c r="AW9" i="5"/>
  <c r="AX9" i="5"/>
  <c r="AY9" i="5"/>
  <c r="AZ9" i="5"/>
  <c r="BA9" i="5"/>
  <c r="BB9" i="5"/>
  <c r="BD9" i="5"/>
  <c r="BF9" i="5"/>
  <c r="BG9" i="5"/>
  <c r="BH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T10" i="5"/>
  <c r="U10" i="5"/>
  <c r="AC10" i="5"/>
  <c r="AQ10" i="5"/>
  <c r="AQ10" i="5" a="1"/>
  <c r="AR10" i="5"/>
  <c r="AR10" i="5" a="1"/>
  <c r="AT10" i="5"/>
  <c r="AU10" i="5"/>
  <c r="AV10" i="5"/>
  <c r="AW10" i="5"/>
  <c r="AX10" i="5"/>
  <c r="AY10" i="5"/>
  <c r="AZ10" i="5"/>
  <c r="BA10" i="5"/>
  <c r="BB10" i="5"/>
  <c r="BD10" i="5"/>
  <c r="BF10" i="5"/>
  <c r="BG10" i="5"/>
  <c r="BH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T11" i="5"/>
  <c r="U11" i="5"/>
  <c r="AC11" i="5"/>
  <c r="AQ11" i="5"/>
  <c r="AQ11" i="5" a="1"/>
  <c r="AR11" i="5"/>
  <c r="AR11" i="5" a="1"/>
  <c r="AT11" i="5"/>
  <c r="AU11" i="5"/>
  <c r="AV11" i="5"/>
  <c r="AW11" i="5"/>
  <c r="AX11" i="5"/>
  <c r="AY11" i="5"/>
  <c r="AZ11" i="5"/>
  <c r="BA11" i="5"/>
  <c r="BB11" i="5"/>
  <c r="BD11" i="5"/>
  <c r="BF11" i="5"/>
  <c r="BG11" i="5"/>
  <c r="BH11" i="5"/>
  <c r="BL11" i="5"/>
  <c r="BQ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T12" i="5"/>
  <c r="U12" i="5"/>
  <c r="AC12" i="5"/>
  <c r="AQ12" i="5"/>
  <c r="AQ12" i="5" a="1"/>
  <c r="AR12" i="5"/>
  <c r="AR12" i="5" a="1"/>
  <c r="AT12" i="5"/>
  <c r="AU12" i="5"/>
  <c r="AV12" i="5"/>
  <c r="AW12" i="5"/>
  <c r="AX12" i="5"/>
  <c r="AY12" i="5"/>
  <c r="AZ12" i="5"/>
  <c r="BA12" i="5"/>
  <c r="BB12" i="5"/>
  <c r="BD12" i="5"/>
  <c r="BF12" i="5"/>
  <c r="BG12" i="5"/>
  <c r="BH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T13" i="5"/>
  <c r="U13" i="5"/>
  <c r="AC13" i="5"/>
  <c r="AQ13" i="5"/>
  <c r="AQ13" i="5" a="1"/>
  <c r="AR13" i="5"/>
  <c r="AR13" i="5" a="1"/>
  <c r="AT13" i="5"/>
  <c r="AU13" i="5"/>
  <c r="AV13" i="5"/>
  <c r="AW13" i="5"/>
  <c r="AX13" i="5"/>
  <c r="AY13" i="5"/>
  <c r="AZ13" i="5"/>
  <c r="BA13" i="5"/>
  <c r="BB13" i="5"/>
  <c r="BD13" i="5"/>
  <c r="BF13" i="5"/>
  <c r="BG13" i="5"/>
  <c r="BH13" i="5"/>
  <c r="BL13" i="5"/>
  <c r="BQ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T14" i="5"/>
  <c r="U14" i="5"/>
  <c r="AC14" i="5"/>
  <c r="AQ14" i="5"/>
  <c r="AQ14" i="5" a="1"/>
  <c r="AR14" i="5"/>
  <c r="AR14" i="5" a="1"/>
  <c r="AT14" i="5"/>
  <c r="AU14" i="5"/>
  <c r="AV14" i="5"/>
  <c r="AW14" i="5"/>
  <c r="AX14" i="5"/>
  <c r="AY14" i="5"/>
  <c r="AZ14" i="5"/>
  <c r="BA14" i="5"/>
  <c r="BB14" i="5"/>
  <c r="BD14" i="5"/>
  <c r="BF14" i="5"/>
  <c r="BG14" i="5"/>
  <c r="BH14" i="5"/>
  <c r="BL14" i="5"/>
  <c r="BQ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T15" i="5"/>
  <c r="U15" i="5"/>
  <c r="AC15" i="5"/>
  <c r="AQ15" i="5"/>
  <c r="AQ15" i="5" a="1"/>
  <c r="AR15" i="5"/>
  <c r="AR15" i="5" a="1"/>
  <c r="AT15" i="5"/>
  <c r="AU15" i="5"/>
  <c r="AV15" i="5"/>
  <c r="AW15" i="5"/>
  <c r="AX15" i="5"/>
  <c r="AY15" i="5"/>
  <c r="AZ15" i="5"/>
  <c r="BA15" i="5"/>
  <c r="BB15" i="5"/>
  <c r="BD15" i="5"/>
  <c r="BF15" i="5"/>
  <c r="BG15" i="5"/>
  <c r="BH15" i="5"/>
  <c r="BL15" i="5"/>
  <c r="BQ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T16" i="5"/>
  <c r="U16" i="5"/>
  <c r="AC16" i="5"/>
  <c r="AQ16" i="5"/>
  <c r="AQ16" i="5" a="1"/>
  <c r="AR16" i="5"/>
  <c r="AR16" i="5" a="1"/>
  <c r="AT16" i="5"/>
  <c r="AU16" i="5"/>
  <c r="AV16" i="5"/>
  <c r="AW16" i="5"/>
  <c r="AX16" i="5"/>
  <c r="AY16" i="5"/>
  <c r="AZ16" i="5"/>
  <c r="BA16" i="5"/>
  <c r="BB16" i="5"/>
  <c r="BD16" i="5"/>
  <c r="BF16" i="5"/>
  <c r="BG16" i="5"/>
  <c r="BH16" i="5"/>
  <c r="BL16" i="5"/>
  <c r="BQ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T17" i="5"/>
  <c r="U17" i="5"/>
  <c r="AC17" i="5"/>
  <c r="AQ17" i="5"/>
  <c r="AQ17" i="5" a="1"/>
  <c r="AR17" i="5"/>
  <c r="AR17" i="5" a="1"/>
  <c r="AT17" i="5"/>
  <c r="AU17" i="5"/>
  <c r="AV17" i="5"/>
  <c r="AW17" i="5"/>
  <c r="AX17" i="5"/>
  <c r="AY17" i="5"/>
  <c r="AZ17" i="5"/>
  <c r="BA17" i="5"/>
  <c r="BB17" i="5"/>
  <c r="BD17" i="5"/>
  <c r="BF17" i="5"/>
  <c r="BG17" i="5"/>
  <c r="BH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T18" i="5"/>
  <c r="U18" i="5"/>
  <c r="AC18" i="5"/>
  <c r="AQ18" i="5"/>
  <c r="AQ18" i="5" a="1"/>
  <c r="AR18" i="5"/>
  <c r="AR18" i="5" a="1"/>
  <c r="AT18" i="5"/>
  <c r="AU18" i="5"/>
  <c r="AV18" i="5"/>
  <c r="AW18" i="5"/>
  <c r="AX18" i="5"/>
  <c r="AY18" i="5"/>
  <c r="AZ18" i="5"/>
  <c r="BA18" i="5"/>
  <c r="BB18" i="5"/>
  <c r="BD18" i="5"/>
  <c r="BF18" i="5"/>
  <c r="BG18" i="5"/>
  <c r="BH18" i="5"/>
  <c r="BL18" i="5"/>
  <c r="BQ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T19" i="5"/>
  <c r="U19" i="5"/>
  <c r="AC19" i="5"/>
  <c r="AQ19" i="5"/>
  <c r="AQ19" i="5" a="1"/>
  <c r="AR19" i="5"/>
  <c r="AR19" i="5" a="1"/>
  <c r="AT19" i="5"/>
  <c r="AU19" i="5"/>
  <c r="AV19" i="5"/>
  <c r="AW19" i="5"/>
  <c r="AX19" i="5"/>
  <c r="AY19" i="5"/>
  <c r="AZ19" i="5"/>
  <c r="BA19" i="5"/>
  <c r="BB19" i="5"/>
  <c r="BD19" i="5"/>
  <c r="BF19" i="5"/>
  <c r="BG19" i="5"/>
  <c r="BH19" i="5"/>
  <c r="BL19" i="5"/>
  <c r="BQ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T20" i="5"/>
  <c r="U20" i="5"/>
  <c r="AC20" i="5"/>
  <c r="AQ20" i="5"/>
  <c r="AQ20" i="5" a="1"/>
  <c r="AR20" i="5"/>
  <c r="AR20" i="5" a="1"/>
  <c r="AT20" i="5"/>
  <c r="AU20" i="5"/>
  <c r="AV20" i="5"/>
  <c r="AW20" i="5"/>
  <c r="AX20" i="5"/>
  <c r="AY20" i="5"/>
  <c r="AZ20" i="5"/>
  <c r="BA20" i="5"/>
  <c r="BB20" i="5"/>
  <c r="BD20" i="5"/>
  <c r="BF20" i="5"/>
  <c r="BG20" i="5"/>
  <c r="BH20" i="5"/>
  <c r="BL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T21" i="5"/>
  <c r="U21" i="5"/>
  <c r="AC21" i="5"/>
  <c r="AQ21" i="5"/>
  <c r="AQ21" i="5" a="1"/>
  <c r="AR21" i="5"/>
  <c r="AR21" i="5" a="1"/>
  <c r="AT21" i="5"/>
  <c r="AU21" i="5"/>
  <c r="AV21" i="5"/>
  <c r="AW21" i="5"/>
  <c r="AX21" i="5"/>
  <c r="AY21" i="5"/>
  <c r="AZ21" i="5"/>
  <c r="BA21" i="5"/>
  <c r="BB21" i="5"/>
  <c r="BD21" i="5"/>
  <c r="BF21" i="5"/>
  <c r="BG21" i="5"/>
  <c r="BH21" i="5"/>
  <c r="BL21" i="5"/>
  <c r="BQ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T22" i="5"/>
  <c r="U22" i="5"/>
  <c r="AC22" i="5"/>
  <c r="AQ22" i="5"/>
  <c r="AQ22" i="5" a="1"/>
  <c r="AR22" i="5"/>
  <c r="AR22" i="5" a="1"/>
  <c r="AT22" i="5"/>
  <c r="AU22" i="5"/>
  <c r="AV22" i="5"/>
  <c r="AW22" i="5"/>
  <c r="AX22" i="5"/>
  <c r="AY22" i="5"/>
  <c r="AZ22" i="5"/>
  <c r="BA22" i="5"/>
  <c r="BB22" i="5"/>
  <c r="BD22" i="5"/>
  <c r="BF22" i="5"/>
  <c r="BG22" i="5"/>
  <c r="BH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T23" i="5"/>
  <c r="U23" i="5"/>
  <c r="AC23" i="5"/>
  <c r="AQ23" i="5"/>
  <c r="AQ23" i="5" a="1"/>
  <c r="AR23" i="5"/>
  <c r="AR23" i="5" a="1"/>
  <c r="AT23" i="5"/>
  <c r="AU23" i="5"/>
  <c r="AV23" i="5"/>
  <c r="AW23" i="5"/>
  <c r="AX23" i="5"/>
  <c r="AY23" i="5"/>
  <c r="AZ23" i="5"/>
  <c r="BA23" i="5"/>
  <c r="BB23" i="5"/>
  <c r="BD23" i="5"/>
  <c r="BF23" i="5"/>
  <c r="BG23" i="5"/>
  <c r="BH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T24" i="5"/>
  <c r="U24" i="5"/>
  <c r="AC24" i="5"/>
  <c r="AQ24" i="5"/>
  <c r="AQ24" i="5" a="1"/>
  <c r="AR24" i="5"/>
  <c r="AR24" i="5" a="1"/>
  <c r="AT24" i="5"/>
  <c r="AU24" i="5"/>
  <c r="AV24" i="5"/>
  <c r="AW24" i="5"/>
  <c r="AX24" i="5"/>
  <c r="AY24" i="5"/>
  <c r="AZ24" i="5"/>
  <c r="BA24" i="5"/>
  <c r="BB24" i="5"/>
  <c r="BD24" i="5"/>
  <c r="BF24" i="5"/>
  <c r="BG24" i="5"/>
  <c r="BH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T25" i="5"/>
  <c r="U25" i="5"/>
  <c r="AC25" i="5"/>
  <c r="AQ25" i="5"/>
  <c r="AQ25" i="5" a="1"/>
  <c r="AR25" i="5"/>
  <c r="AR25" i="5" a="1"/>
  <c r="AT25" i="5"/>
  <c r="AU25" i="5"/>
  <c r="AV25" i="5"/>
  <c r="AW25" i="5"/>
  <c r="AX25" i="5"/>
  <c r="AY25" i="5"/>
  <c r="AZ25" i="5"/>
  <c r="BA25" i="5"/>
  <c r="BB25" i="5"/>
  <c r="BD25" i="5"/>
  <c r="BF25" i="5"/>
  <c r="BG25" i="5"/>
  <c r="BH25" i="5"/>
  <c r="BL25" i="5"/>
  <c r="BQ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T26" i="5"/>
  <c r="U26" i="5"/>
  <c r="AC26" i="5"/>
  <c r="AQ26" i="5"/>
  <c r="AQ26" i="5" a="1"/>
  <c r="AR26" i="5"/>
  <c r="AR26" i="5" a="1"/>
  <c r="AT26" i="5"/>
  <c r="AU26" i="5"/>
  <c r="AV26" i="5"/>
  <c r="AW26" i="5"/>
  <c r="AX26" i="5"/>
  <c r="AY26" i="5"/>
  <c r="AZ26" i="5"/>
  <c r="BA26" i="5"/>
  <c r="BB26" i="5"/>
  <c r="BD26" i="5"/>
  <c r="BF26" i="5"/>
  <c r="BG26" i="5"/>
  <c r="BH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T27" i="5"/>
  <c r="U27" i="5"/>
  <c r="AC27" i="5"/>
  <c r="AQ27" i="5"/>
  <c r="AQ27" i="5" a="1"/>
  <c r="AR27" i="5"/>
  <c r="AR27" i="5" a="1"/>
  <c r="AT27" i="5"/>
  <c r="AU27" i="5"/>
  <c r="AV27" i="5"/>
  <c r="AW27" i="5"/>
  <c r="AX27" i="5"/>
  <c r="AY27" i="5"/>
  <c r="AZ27" i="5"/>
  <c r="BA27" i="5"/>
  <c r="BB27" i="5"/>
  <c r="BD27" i="5"/>
  <c r="BF27" i="5"/>
  <c r="BG27" i="5"/>
  <c r="BH27" i="5"/>
  <c r="BL27" i="5"/>
  <c r="BQ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U28" i="5"/>
  <c r="AC28" i="5"/>
  <c r="AQ28" i="5"/>
  <c r="AQ28" i="5" a="1"/>
  <c r="AR28" i="5"/>
  <c r="AR28" i="5" a="1"/>
  <c r="AT28" i="5"/>
  <c r="AU28" i="5"/>
  <c r="AV28" i="5"/>
  <c r="AW28" i="5"/>
  <c r="AX28" i="5"/>
  <c r="AY28" i="5"/>
  <c r="AZ28" i="5"/>
  <c r="BA28" i="5"/>
  <c r="BB28" i="5"/>
  <c r="BD28" i="5"/>
  <c r="BF28" i="5"/>
  <c r="BG28" i="5"/>
  <c r="BH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U29" i="5"/>
  <c r="AC29" i="5"/>
  <c r="AQ29" i="5"/>
  <c r="AQ29" i="5" a="1"/>
  <c r="AR29" i="5"/>
  <c r="AR29" i="5" a="1"/>
  <c r="AT29" i="5"/>
  <c r="AU29" i="5"/>
  <c r="AV29" i="5"/>
  <c r="AW29" i="5"/>
  <c r="AX29" i="5"/>
  <c r="AY29" i="5"/>
  <c r="AZ29" i="5"/>
  <c r="BA29" i="5"/>
  <c r="BB29" i="5"/>
  <c r="BD29" i="5"/>
  <c r="BF29" i="5"/>
  <c r="BG29" i="5"/>
  <c r="BH29" i="5"/>
  <c r="BL29" i="5"/>
  <c r="BQ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T30" i="5"/>
  <c r="U30" i="5"/>
  <c r="AC30" i="5"/>
  <c r="AQ30" i="5"/>
  <c r="AQ30" i="5" a="1"/>
  <c r="AR30" i="5"/>
  <c r="AR30" i="5" a="1"/>
  <c r="AT30" i="5"/>
  <c r="AU30" i="5"/>
  <c r="AV30" i="5"/>
  <c r="AW30" i="5"/>
  <c r="AX30" i="5"/>
  <c r="AY30" i="5"/>
  <c r="AZ30" i="5"/>
  <c r="BA30" i="5"/>
  <c r="BB30" i="5"/>
  <c r="BD30" i="5"/>
  <c r="BF30" i="5"/>
  <c r="BG30" i="5"/>
  <c r="BH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T31" i="5"/>
  <c r="U31" i="5"/>
  <c r="W31" i="5"/>
  <c r="Y31" i="5"/>
  <c r="AA31" i="5"/>
  <c r="AE31" i="5"/>
  <c r="AH31" i="5"/>
  <c r="AK31" i="5"/>
  <c r="AN31" i="5"/>
  <c r="AT31" i="5"/>
  <c r="AU31" i="5"/>
  <c r="AV31" i="5"/>
  <c r="AW31" i="5"/>
  <c r="AX31" i="5"/>
  <c r="AY31" i="5"/>
  <c r="AZ31" i="5"/>
  <c r="BA31" i="5"/>
  <c r="BB31" i="5"/>
  <c r="BC31" i="5"/>
  <c r="BD31" i="5"/>
  <c r="BF31" i="5"/>
  <c r="BG31" i="5"/>
  <c r="BH31" i="5"/>
  <c r="E32" i="5"/>
  <c r="BL32" i="5"/>
  <c r="BQ32" i="5"/>
  <c r="BL33" i="5"/>
  <c r="BQ33" i="5"/>
  <c r="BL35" i="5"/>
  <c r="BQ35" i="5"/>
  <c r="AT38" i="5"/>
  <c r="AU38" i="5"/>
  <c r="AV38" i="5"/>
  <c r="AW38" i="5"/>
  <c r="AX38" i="5"/>
  <c r="AY38" i="5"/>
  <c r="AZ38" i="5"/>
  <c r="BA38" i="5"/>
  <c r="AE39" i="5"/>
  <c r="AF39" i="5"/>
  <c r="AG39" i="5"/>
  <c r="AH39" i="5"/>
  <c r="AJ39" i="5"/>
  <c r="AK39" i="5"/>
  <c r="AL39" i="5"/>
  <c r="AM39" i="5"/>
  <c r="AT39" i="5"/>
  <c r="AU39" i="5"/>
  <c r="AV39" i="5"/>
  <c r="AW39" i="5"/>
  <c r="AX39" i="5"/>
  <c r="AY39" i="5"/>
  <c r="AZ39" i="5"/>
  <c r="BA39" i="5"/>
  <c r="AT40" i="5"/>
  <c r="AU40" i="5"/>
  <c r="AV40" i="5"/>
  <c r="AW40" i="5"/>
  <c r="AX40" i="5"/>
  <c r="AY40" i="5"/>
  <c r="AZ40" i="5"/>
  <c r="BA40" i="5"/>
  <c r="AT41" i="5"/>
  <c r="AU41" i="5"/>
  <c r="AV41" i="5"/>
  <c r="AW41" i="5"/>
  <c r="AX41" i="5"/>
  <c r="AY41" i="5"/>
  <c r="AZ41" i="5"/>
  <c r="BA41" i="5"/>
  <c r="AT42" i="5"/>
  <c r="AU42" i="5"/>
  <c r="AV42" i="5"/>
  <c r="AW42" i="5"/>
  <c r="AX42" i="5"/>
  <c r="AY42" i="5"/>
  <c r="AZ42" i="5"/>
  <c r="BA42" i="5"/>
  <c r="BK42" i="5"/>
  <c r="AT43" i="5"/>
  <c r="AU43" i="5"/>
  <c r="AV43" i="5"/>
  <c r="AW43" i="5"/>
  <c r="AX43" i="5"/>
  <c r="AY43" i="5"/>
  <c r="AZ43" i="5"/>
  <c r="BA43" i="5"/>
  <c r="BL43" i="5"/>
  <c r="AT44" i="5"/>
  <c r="AU44" i="5"/>
  <c r="AV44" i="5"/>
  <c r="AW44" i="5"/>
  <c r="AX44" i="5"/>
  <c r="AY44" i="5"/>
  <c r="AZ44" i="5"/>
  <c r="BA44" i="5"/>
  <c r="AT45" i="5"/>
  <c r="AU45" i="5"/>
  <c r="AV45" i="5"/>
  <c r="AW45" i="5"/>
  <c r="AX45" i="5"/>
  <c r="AY45" i="5"/>
  <c r="AZ45" i="5"/>
  <c r="BA45" i="5"/>
  <c r="AE46" i="5"/>
  <c r="AF46" i="5"/>
  <c r="AG46" i="5"/>
  <c r="AH46" i="5"/>
  <c r="AJ46" i="5"/>
  <c r="AK46" i="5"/>
  <c r="AL46" i="5"/>
  <c r="AM46" i="5"/>
  <c r="AT46" i="5"/>
  <c r="AU46" i="5"/>
  <c r="AV46" i="5"/>
  <c r="AW46" i="5"/>
  <c r="AX46" i="5"/>
  <c r="AY46" i="5"/>
  <c r="AZ46" i="5"/>
  <c r="BA46" i="5"/>
  <c r="BK46" i="5"/>
  <c r="BL46" i="5"/>
  <c r="AT47" i="5"/>
  <c r="AU47" i="5"/>
  <c r="AV47" i="5"/>
  <c r="AW47" i="5"/>
  <c r="AX47" i="5"/>
  <c r="AY47" i="5"/>
  <c r="AZ47" i="5"/>
  <c r="BA47" i="5"/>
  <c r="BL47" i="5"/>
  <c r="AT48" i="5"/>
  <c r="AU48" i="5"/>
  <c r="AV48" i="5"/>
  <c r="AW48" i="5"/>
  <c r="AX48" i="5"/>
  <c r="AY48" i="5"/>
  <c r="AZ48" i="5"/>
  <c r="BA48" i="5"/>
  <c r="AT49" i="5"/>
  <c r="AU49" i="5"/>
  <c r="AV49" i="5"/>
  <c r="AW49" i="5"/>
  <c r="AX49" i="5"/>
  <c r="AY49" i="5"/>
  <c r="AZ49" i="5"/>
  <c r="BA49" i="5"/>
  <c r="BL49" i="5"/>
  <c r="AT50" i="5"/>
  <c r="AU50" i="5"/>
  <c r="AV50" i="5"/>
  <c r="AW50" i="5"/>
  <c r="AX50" i="5"/>
  <c r="AY50" i="5"/>
  <c r="AZ50" i="5"/>
  <c r="BA50" i="5"/>
  <c r="AT51" i="5"/>
  <c r="AU51" i="5"/>
  <c r="AV51" i="5"/>
  <c r="AW51" i="5"/>
  <c r="AX51" i="5"/>
  <c r="AY51" i="5"/>
  <c r="AZ51" i="5"/>
  <c r="BA51" i="5"/>
  <c r="AT52" i="5"/>
  <c r="AU52" i="5"/>
  <c r="AV52" i="5"/>
  <c r="AW52" i="5"/>
  <c r="AX52" i="5"/>
  <c r="AY52" i="5"/>
  <c r="AZ52" i="5"/>
  <c r="BA52" i="5"/>
  <c r="AT53" i="5"/>
  <c r="AU53" i="5"/>
  <c r="AV53" i="5"/>
  <c r="AW53" i="5"/>
  <c r="AX53" i="5"/>
  <c r="AY53" i="5"/>
  <c r="AZ53" i="5"/>
  <c r="BA53" i="5"/>
  <c r="AT54" i="5"/>
  <c r="AU54" i="5"/>
  <c r="AV54" i="5"/>
  <c r="AW54" i="5"/>
  <c r="AX54" i="5"/>
  <c r="AY54" i="5"/>
  <c r="AZ54" i="5"/>
  <c r="BA54" i="5"/>
  <c r="AT55" i="5"/>
  <c r="AU55" i="5"/>
  <c r="AV55" i="5"/>
  <c r="AW55" i="5"/>
  <c r="AX55" i="5"/>
  <c r="AY55" i="5"/>
  <c r="AZ55" i="5"/>
  <c r="BA55" i="5"/>
  <c r="AT56" i="5"/>
  <c r="AU56" i="5"/>
  <c r="AV56" i="5"/>
  <c r="AW56" i="5"/>
  <c r="AX56" i="5"/>
  <c r="AY56" i="5"/>
  <c r="AZ56" i="5"/>
  <c r="BA56" i="5"/>
  <c r="AT57" i="5"/>
  <c r="AU57" i="5"/>
  <c r="AV57" i="5"/>
  <c r="AW57" i="5"/>
  <c r="AX57" i="5"/>
  <c r="AY57" i="5"/>
  <c r="AZ57" i="5"/>
  <c r="BA57" i="5"/>
  <c r="AT58" i="5"/>
  <c r="AU58" i="5"/>
  <c r="AV58" i="5"/>
  <c r="AW58" i="5"/>
  <c r="AX58" i="5"/>
  <c r="AY58" i="5"/>
  <c r="AZ58" i="5"/>
  <c r="BA58" i="5"/>
  <c r="AT59" i="5"/>
  <c r="AU59" i="5"/>
  <c r="AV59" i="5"/>
  <c r="AW59" i="5"/>
  <c r="AX59" i="5"/>
  <c r="AY59" i="5"/>
  <c r="AZ59" i="5"/>
  <c r="BA59" i="5"/>
  <c r="AT60" i="5"/>
  <c r="AU60" i="5"/>
  <c r="AV60" i="5"/>
  <c r="AW60" i="5"/>
  <c r="AX60" i="5"/>
  <c r="AY60" i="5"/>
  <c r="AZ60" i="5"/>
  <c r="BA60" i="5"/>
  <c r="AT61" i="5"/>
  <c r="AU61" i="5"/>
  <c r="AV61" i="5"/>
  <c r="AW61" i="5"/>
  <c r="AX61" i="5"/>
  <c r="AY61" i="5"/>
  <c r="AZ61" i="5"/>
  <c r="BA61" i="5"/>
  <c r="AT62" i="5"/>
  <c r="AZ63" i="5"/>
  <c r="BA63" i="5"/>
  <c r="A1" i="33"/>
  <c r="AQ1" i="33"/>
  <c r="BC1" i="33"/>
  <c r="BL3" i="33"/>
  <c r="BQ3" i="33"/>
  <c r="A4" i="33"/>
  <c r="BQ4" i="33"/>
  <c r="BL5" i="33"/>
  <c r="BQ5" i="33"/>
  <c r="F6" i="33"/>
  <c r="BQ6" i="33"/>
  <c r="AC7" i="33"/>
  <c r="AQ7" i="33"/>
  <c r="AQ7" i="33" a="1"/>
  <c r="AR7" i="33"/>
  <c r="AR7" i="33" a="1"/>
  <c r="AT7" i="33"/>
  <c r="AU7" i="33"/>
  <c r="AV7" i="33"/>
  <c r="AW7" i="33"/>
  <c r="AX7" i="33"/>
  <c r="AY7" i="33"/>
  <c r="AZ7" i="33"/>
  <c r="BA7" i="33"/>
  <c r="BB7" i="33"/>
  <c r="BD7" i="33"/>
  <c r="BF7" i="33"/>
  <c r="BG7" i="33"/>
  <c r="BH7" i="33"/>
  <c r="BL7" i="33"/>
  <c r="BQ7" i="33"/>
  <c r="C8" i="33"/>
  <c r="D8" i="33"/>
  <c r="E8" i="33"/>
  <c r="F8" i="33"/>
  <c r="G8" i="33"/>
  <c r="H8" i="33"/>
  <c r="I8" i="33"/>
  <c r="J8" i="33"/>
  <c r="K8" i="33"/>
  <c r="L8" i="33"/>
  <c r="M8" i="33"/>
  <c r="N8" i="33"/>
  <c r="O8" i="33"/>
  <c r="P8" i="33"/>
  <c r="Q8" i="33"/>
  <c r="T8" i="33"/>
  <c r="U8" i="33"/>
  <c r="AC8" i="33"/>
  <c r="AQ8" i="33"/>
  <c r="AQ8" i="33" a="1"/>
  <c r="AR8" i="33"/>
  <c r="AR8" i="33" a="1"/>
  <c r="AT8" i="33"/>
  <c r="AU8" i="33"/>
  <c r="AV8" i="33"/>
  <c r="AW8" i="33"/>
  <c r="AX8" i="33"/>
  <c r="AY8" i="33"/>
  <c r="AZ8" i="33"/>
  <c r="BA8" i="33"/>
  <c r="BB8" i="33"/>
  <c r="BD8" i="33"/>
  <c r="BF8" i="33"/>
  <c r="BG8" i="33"/>
  <c r="BH8" i="33"/>
  <c r="C9" i="33"/>
  <c r="D9" i="33"/>
  <c r="E9" i="33"/>
  <c r="F9" i="33"/>
  <c r="G9" i="33"/>
  <c r="H9" i="33"/>
  <c r="I9" i="33"/>
  <c r="J9" i="33"/>
  <c r="K9" i="33"/>
  <c r="L9" i="33"/>
  <c r="M9" i="33"/>
  <c r="N9" i="33"/>
  <c r="O9" i="33"/>
  <c r="P9" i="33"/>
  <c r="Q9" i="33"/>
  <c r="T9" i="33"/>
  <c r="U9" i="33"/>
  <c r="AC9" i="33"/>
  <c r="AQ9" i="33"/>
  <c r="AQ9" i="33" a="1"/>
  <c r="AR9" i="33"/>
  <c r="AR9" i="33" a="1"/>
  <c r="AT9" i="33"/>
  <c r="AU9" i="33"/>
  <c r="AV9" i="33"/>
  <c r="AW9" i="33"/>
  <c r="AX9" i="33"/>
  <c r="AY9" i="33"/>
  <c r="AZ9" i="33"/>
  <c r="BA9" i="33"/>
  <c r="BB9" i="33"/>
  <c r="BD9" i="33"/>
  <c r="BF9" i="33"/>
  <c r="BG9" i="33"/>
  <c r="BH9" i="33"/>
  <c r="C10" i="33"/>
  <c r="D10" i="33"/>
  <c r="E10" i="33"/>
  <c r="F10" i="33"/>
  <c r="G10" i="33"/>
  <c r="H10" i="33"/>
  <c r="I10" i="33"/>
  <c r="J10" i="33"/>
  <c r="K10" i="33"/>
  <c r="L10" i="33"/>
  <c r="M10" i="33"/>
  <c r="N10" i="33"/>
  <c r="O10" i="33"/>
  <c r="P10" i="33"/>
  <c r="Q10" i="33"/>
  <c r="T10" i="33"/>
  <c r="U10" i="33"/>
  <c r="AC10" i="33"/>
  <c r="AQ10" i="33"/>
  <c r="AQ10" i="33" a="1"/>
  <c r="AR10" i="33"/>
  <c r="AR10" i="33" a="1"/>
  <c r="AT10" i="33"/>
  <c r="AU10" i="33"/>
  <c r="AV10" i="33"/>
  <c r="AW10" i="33"/>
  <c r="AX10" i="33"/>
  <c r="AY10" i="33"/>
  <c r="AZ10" i="33"/>
  <c r="BA10" i="33"/>
  <c r="BB10" i="33"/>
  <c r="BD10" i="33"/>
  <c r="BF10" i="33"/>
  <c r="BG10" i="33"/>
  <c r="BH10" i="33"/>
  <c r="C11" i="33"/>
  <c r="D11" i="33"/>
  <c r="E11" i="33"/>
  <c r="F11" i="33"/>
  <c r="G11" i="33"/>
  <c r="H11" i="33"/>
  <c r="I11" i="33"/>
  <c r="J11" i="33"/>
  <c r="K11" i="33"/>
  <c r="L11" i="33"/>
  <c r="M11" i="33"/>
  <c r="N11" i="33"/>
  <c r="O11" i="33"/>
  <c r="P11" i="33"/>
  <c r="Q11" i="33"/>
  <c r="T11" i="33"/>
  <c r="U11" i="33"/>
  <c r="AC11" i="33"/>
  <c r="AQ11" i="33"/>
  <c r="AQ11" i="33" a="1"/>
  <c r="AR11" i="33"/>
  <c r="AR11" i="33" a="1"/>
  <c r="AT11" i="33"/>
  <c r="AU11" i="33"/>
  <c r="AV11" i="33"/>
  <c r="AW11" i="33"/>
  <c r="AX11" i="33"/>
  <c r="AY11" i="33"/>
  <c r="AZ11" i="33"/>
  <c r="BA11" i="33"/>
  <c r="BB11" i="33"/>
  <c r="BD11" i="33"/>
  <c r="BF11" i="33"/>
  <c r="BG11" i="33"/>
  <c r="BH11" i="33"/>
  <c r="BL11" i="33"/>
  <c r="BQ11" i="33"/>
  <c r="C12" i="33"/>
  <c r="D12" i="33"/>
  <c r="E12" i="33"/>
  <c r="F12" i="33"/>
  <c r="G12" i="33"/>
  <c r="H12" i="33"/>
  <c r="I12" i="33"/>
  <c r="J12" i="33"/>
  <c r="K12" i="33"/>
  <c r="L12" i="33"/>
  <c r="M12" i="33"/>
  <c r="N12" i="33"/>
  <c r="O12" i="33"/>
  <c r="P12" i="33"/>
  <c r="Q12" i="33"/>
  <c r="T12" i="33"/>
  <c r="U12" i="33"/>
  <c r="AC12" i="33"/>
  <c r="AQ12" i="33"/>
  <c r="AQ12" i="33" a="1"/>
  <c r="AR12" i="33"/>
  <c r="AR12" i="33" a="1"/>
  <c r="AT12" i="33"/>
  <c r="AU12" i="33"/>
  <c r="AV12" i="33"/>
  <c r="AW12" i="33"/>
  <c r="AX12" i="33"/>
  <c r="AY12" i="33"/>
  <c r="AZ12" i="33"/>
  <c r="BA12" i="33"/>
  <c r="BB12" i="33"/>
  <c r="BD12" i="33"/>
  <c r="BF12" i="33"/>
  <c r="BG12" i="33"/>
  <c r="BH12" i="33"/>
  <c r="C13" i="33"/>
  <c r="D13" i="33"/>
  <c r="E13" i="33"/>
  <c r="F13" i="33"/>
  <c r="G13" i="33"/>
  <c r="H13" i="33"/>
  <c r="I13" i="33"/>
  <c r="J13" i="33"/>
  <c r="K13" i="33"/>
  <c r="L13" i="33"/>
  <c r="M13" i="33"/>
  <c r="N13" i="33"/>
  <c r="O13" i="33"/>
  <c r="P13" i="33"/>
  <c r="Q13" i="33"/>
  <c r="T13" i="33"/>
  <c r="U13" i="33"/>
  <c r="AC13" i="33"/>
  <c r="AQ13" i="33"/>
  <c r="AQ13" i="33" a="1"/>
  <c r="AR13" i="33"/>
  <c r="AR13" i="33" a="1"/>
  <c r="AT13" i="33"/>
  <c r="AU13" i="33"/>
  <c r="AV13" i="33"/>
  <c r="AW13" i="33"/>
  <c r="AX13" i="33"/>
  <c r="AY13" i="33"/>
  <c r="AZ13" i="33"/>
  <c r="BA13" i="33"/>
  <c r="BB13" i="33"/>
  <c r="BD13" i="33"/>
  <c r="BF13" i="33"/>
  <c r="BG13" i="33"/>
  <c r="BH13" i="33"/>
  <c r="BL13" i="33"/>
  <c r="BQ13" i="33"/>
  <c r="C14" i="33"/>
  <c r="D14" i="33"/>
  <c r="E14" i="33"/>
  <c r="F14" i="33"/>
  <c r="G14" i="33"/>
  <c r="H14" i="33"/>
  <c r="I14" i="33"/>
  <c r="J14" i="33"/>
  <c r="K14" i="33"/>
  <c r="L14" i="33"/>
  <c r="M14" i="33"/>
  <c r="N14" i="33"/>
  <c r="O14" i="33"/>
  <c r="P14" i="33"/>
  <c r="Q14" i="33"/>
  <c r="T14" i="33"/>
  <c r="U14" i="33"/>
  <c r="AC14" i="33"/>
  <c r="AQ14" i="33"/>
  <c r="AQ14" i="33" a="1"/>
  <c r="AR14" i="33"/>
  <c r="AR14" i="33" a="1"/>
  <c r="AT14" i="33"/>
  <c r="AU14" i="33"/>
  <c r="AV14" i="33"/>
  <c r="AW14" i="33"/>
  <c r="AX14" i="33"/>
  <c r="AY14" i="33"/>
  <c r="AZ14" i="33"/>
  <c r="BA14" i="33"/>
  <c r="BB14" i="33"/>
  <c r="BD14" i="33"/>
  <c r="BF14" i="33"/>
  <c r="BG14" i="33"/>
  <c r="BH14" i="33"/>
  <c r="BL14" i="33"/>
  <c r="BQ14" i="33"/>
  <c r="C15" i="33"/>
  <c r="D15" i="33"/>
  <c r="E15" i="33"/>
  <c r="F15" i="33"/>
  <c r="G15" i="33"/>
  <c r="H15" i="33"/>
  <c r="I15" i="33"/>
  <c r="J15" i="33"/>
  <c r="K15" i="33"/>
  <c r="L15" i="33"/>
  <c r="M15" i="33"/>
  <c r="N15" i="33"/>
  <c r="O15" i="33"/>
  <c r="P15" i="33"/>
  <c r="Q15" i="33"/>
  <c r="T15" i="33"/>
  <c r="U15" i="33"/>
  <c r="AC15" i="33"/>
  <c r="AQ15" i="33"/>
  <c r="AQ15" i="33" a="1"/>
  <c r="AR15" i="33"/>
  <c r="AR15" i="33" a="1"/>
  <c r="AT15" i="33"/>
  <c r="AU15" i="33"/>
  <c r="AV15" i="33"/>
  <c r="AW15" i="33"/>
  <c r="AX15" i="33"/>
  <c r="AY15" i="33"/>
  <c r="AZ15" i="33"/>
  <c r="BA15" i="33"/>
  <c r="BB15" i="33"/>
  <c r="BD15" i="33"/>
  <c r="BF15" i="33"/>
  <c r="BG15" i="33"/>
  <c r="BH15" i="33"/>
  <c r="BL15" i="33"/>
  <c r="BQ15" i="33"/>
  <c r="C16" i="33"/>
  <c r="D16" i="33"/>
  <c r="E16" i="33"/>
  <c r="F16" i="33"/>
  <c r="G16" i="33"/>
  <c r="H16" i="33"/>
  <c r="I16" i="33"/>
  <c r="J16" i="33"/>
  <c r="K16" i="33"/>
  <c r="L16" i="33"/>
  <c r="M16" i="33"/>
  <c r="N16" i="33"/>
  <c r="O16" i="33"/>
  <c r="P16" i="33"/>
  <c r="Q16" i="33"/>
  <c r="T16" i="33"/>
  <c r="U16" i="33"/>
  <c r="AC16" i="33"/>
  <c r="AQ16" i="33"/>
  <c r="AQ16" i="33" a="1"/>
  <c r="AR16" i="33"/>
  <c r="AR16" i="33" a="1"/>
  <c r="AT16" i="33"/>
  <c r="AU16" i="33"/>
  <c r="AV16" i="33"/>
  <c r="AW16" i="33"/>
  <c r="AX16" i="33"/>
  <c r="AY16" i="33"/>
  <c r="AZ16" i="33"/>
  <c r="BA16" i="33"/>
  <c r="BB16" i="33"/>
  <c r="BD16" i="33"/>
  <c r="BF16" i="33"/>
  <c r="BG16" i="33"/>
  <c r="BH16" i="33"/>
  <c r="BL16" i="33"/>
  <c r="BQ16" i="33"/>
  <c r="C17" i="33"/>
  <c r="D17" i="33"/>
  <c r="E17" i="33"/>
  <c r="F17" i="33"/>
  <c r="G17" i="33"/>
  <c r="H17" i="33"/>
  <c r="I17" i="33"/>
  <c r="J17" i="33"/>
  <c r="K17" i="33"/>
  <c r="L17" i="33"/>
  <c r="M17" i="33"/>
  <c r="N17" i="33"/>
  <c r="O17" i="33"/>
  <c r="P17" i="33"/>
  <c r="Q17" i="33"/>
  <c r="T17" i="33"/>
  <c r="U17" i="33"/>
  <c r="AC17" i="33"/>
  <c r="AQ17" i="33"/>
  <c r="AQ17" i="33" a="1"/>
  <c r="AR17" i="33"/>
  <c r="AR17" i="33" a="1"/>
  <c r="AT17" i="33"/>
  <c r="AU17" i="33"/>
  <c r="AV17" i="33"/>
  <c r="AW17" i="33"/>
  <c r="AX17" i="33"/>
  <c r="AY17" i="33"/>
  <c r="AZ17" i="33"/>
  <c r="BA17" i="33"/>
  <c r="BB17" i="33"/>
  <c r="BD17" i="33"/>
  <c r="BF17" i="33"/>
  <c r="BG17" i="33"/>
  <c r="BH17" i="33"/>
  <c r="C18" i="33"/>
  <c r="D18" i="33"/>
  <c r="E18" i="33"/>
  <c r="F18" i="33"/>
  <c r="G18" i="33"/>
  <c r="H18" i="33"/>
  <c r="I18" i="33"/>
  <c r="J18" i="33"/>
  <c r="K18" i="33"/>
  <c r="L18" i="33"/>
  <c r="M18" i="33"/>
  <c r="N18" i="33"/>
  <c r="O18" i="33"/>
  <c r="P18" i="33"/>
  <c r="Q18" i="33"/>
  <c r="T18" i="33"/>
  <c r="U18" i="33"/>
  <c r="AC18" i="33"/>
  <c r="AQ18" i="33"/>
  <c r="AQ18" i="33" a="1"/>
  <c r="AR18" i="33"/>
  <c r="AR18" i="33" a="1"/>
  <c r="AT18" i="33"/>
  <c r="AU18" i="33"/>
  <c r="AV18" i="33"/>
  <c r="AW18" i="33"/>
  <c r="AX18" i="33"/>
  <c r="AY18" i="33"/>
  <c r="AZ18" i="33"/>
  <c r="BA18" i="33"/>
  <c r="BB18" i="33"/>
  <c r="BD18" i="33"/>
  <c r="BF18" i="33"/>
  <c r="BG18" i="33"/>
  <c r="BH18" i="33"/>
  <c r="BL18" i="33"/>
  <c r="BQ18" i="33"/>
  <c r="C19" i="33"/>
  <c r="D19" i="33"/>
  <c r="E19" i="33"/>
  <c r="F19" i="33"/>
  <c r="G19" i="33"/>
  <c r="H19" i="33"/>
  <c r="I19" i="33"/>
  <c r="J19" i="33"/>
  <c r="K19" i="33"/>
  <c r="L19" i="33"/>
  <c r="M19" i="33"/>
  <c r="N19" i="33"/>
  <c r="O19" i="33"/>
  <c r="P19" i="33"/>
  <c r="Q19" i="33"/>
  <c r="T19" i="33"/>
  <c r="U19" i="33"/>
  <c r="AC19" i="33"/>
  <c r="AQ19" i="33"/>
  <c r="AQ19" i="33" a="1"/>
  <c r="AR19" i="33"/>
  <c r="AR19" i="33" a="1"/>
  <c r="AT19" i="33"/>
  <c r="AU19" i="33"/>
  <c r="AV19" i="33"/>
  <c r="AW19" i="33"/>
  <c r="AX19" i="33"/>
  <c r="AY19" i="33"/>
  <c r="AZ19" i="33"/>
  <c r="BA19" i="33"/>
  <c r="BB19" i="33"/>
  <c r="BD19" i="33"/>
  <c r="BF19" i="33"/>
  <c r="BG19" i="33"/>
  <c r="BH19" i="33"/>
  <c r="BL19" i="33"/>
  <c r="BQ19" i="33"/>
  <c r="C20" i="33"/>
  <c r="D20" i="33"/>
  <c r="E20" i="33"/>
  <c r="F20" i="33"/>
  <c r="G20" i="33"/>
  <c r="H20" i="33"/>
  <c r="I20" i="33"/>
  <c r="J20" i="33"/>
  <c r="K20" i="33"/>
  <c r="L20" i="33"/>
  <c r="M20" i="33"/>
  <c r="N20" i="33"/>
  <c r="O20" i="33"/>
  <c r="P20" i="33"/>
  <c r="Q20" i="33"/>
  <c r="T20" i="33"/>
  <c r="U20" i="33"/>
  <c r="AC20" i="33"/>
  <c r="AQ20" i="33"/>
  <c r="AQ20" i="33" a="1"/>
  <c r="AR20" i="33"/>
  <c r="AR20" i="33" a="1"/>
  <c r="AT20" i="33"/>
  <c r="AU20" i="33"/>
  <c r="AV20" i="33"/>
  <c r="AW20" i="33"/>
  <c r="AX20" i="33"/>
  <c r="AY20" i="33"/>
  <c r="AZ20" i="33"/>
  <c r="BA20" i="33"/>
  <c r="BB20" i="33"/>
  <c r="BD20" i="33"/>
  <c r="BF20" i="33"/>
  <c r="BG20" i="33"/>
  <c r="BH20" i="33"/>
  <c r="BL20" i="33"/>
  <c r="C21" i="33"/>
  <c r="D21" i="33"/>
  <c r="E21" i="33"/>
  <c r="F21" i="33"/>
  <c r="G21" i="33"/>
  <c r="H21" i="33"/>
  <c r="I21" i="33"/>
  <c r="J21" i="33"/>
  <c r="K21" i="33"/>
  <c r="L21" i="33"/>
  <c r="M21" i="33"/>
  <c r="N21" i="33"/>
  <c r="O21" i="33"/>
  <c r="P21" i="33"/>
  <c r="Q21" i="33"/>
  <c r="T21" i="33"/>
  <c r="U21" i="33"/>
  <c r="AC21" i="33"/>
  <c r="AQ21" i="33"/>
  <c r="AQ21" i="33" a="1"/>
  <c r="AR21" i="33"/>
  <c r="AR21" i="33" a="1"/>
  <c r="AT21" i="33"/>
  <c r="AU21" i="33"/>
  <c r="AV21" i="33"/>
  <c r="AW21" i="33"/>
  <c r="AX21" i="33"/>
  <c r="AY21" i="33"/>
  <c r="AZ21" i="33"/>
  <c r="BA21" i="33"/>
  <c r="BB21" i="33"/>
  <c r="BD21" i="33"/>
  <c r="BF21" i="33"/>
  <c r="BG21" i="33"/>
  <c r="BH21" i="33"/>
  <c r="BL21" i="33"/>
  <c r="BQ21" i="33"/>
  <c r="C22" i="33"/>
  <c r="D22" i="33"/>
  <c r="E22" i="33"/>
  <c r="F22" i="33"/>
  <c r="G22" i="33"/>
  <c r="H22" i="33"/>
  <c r="I22" i="33"/>
  <c r="J22" i="33"/>
  <c r="K22" i="33"/>
  <c r="L22" i="33"/>
  <c r="M22" i="33"/>
  <c r="N22" i="33"/>
  <c r="O22" i="33"/>
  <c r="P22" i="33"/>
  <c r="Q22" i="33"/>
  <c r="T22" i="33"/>
  <c r="U22" i="33"/>
  <c r="AC22" i="33"/>
  <c r="AQ22" i="33"/>
  <c r="AQ22" i="33" a="1"/>
  <c r="AR22" i="33"/>
  <c r="AR22" i="33" a="1"/>
  <c r="AT22" i="33"/>
  <c r="AU22" i="33"/>
  <c r="AV22" i="33"/>
  <c r="AW22" i="33"/>
  <c r="AX22" i="33"/>
  <c r="AY22" i="33"/>
  <c r="AZ22" i="33"/>
  <c r="BA22" i="33"/>
  <c r="BB22" i="33"/>
  <c r="BD22" i="33"/>
  <c r="BF22" i="33"/>
  <c r="BG22" i="33"/>
  <c r="BH22" i="33"/>
  <c r="C23" i="33"/>
  <c r="D23" i="33"/>
  <c r="E23" i="33"/>
  <c r="F23" i="33"/>
  <c r="G23" i="33"/>
  <c r="H23" i="33"/>
  <c r="I23" i="33"/>
  <c r="J23" i="33"/>
  <c r="K23" i="33"/>
  <c r="L23" i="33"/>
  <c r="M23" i="33"/>
  <c r="N23" i="33"/>
  <c r="O23" i="33"/>
  <c r="P23" i="33"/>
  <c r="Q23" i="33"/>
  <c r="T23" i="33"/>
  <c r="U23" i="33"/>
  <c r="AC23" i="33"/>
  <c r="AQ23" i="33"/>
  <c r="AQ23" i="33" a="1"/>
  <c r="AR23" i="33"/>
  <c r="AR23" i="33" a="1"/>
  <c r="AT23" i="33"/>
  <c r="AU23" i="33"/>
  <c r="AV23" i="33"/>
  <c r="AW23" i="33"/>
  <c r="AX23" i="33"/>
  <c r="AY23" i="33"/>
  <c r="AZ23" i="33"/>
  <c r="BA23" i="33"/>
  <c r="BB23" i="33"/>
  <c r="BD23" i="33"/>
  <c r="BF23" i="33"/>
  <c r="BG23" i="33"/>
  <c r="BH23" i="33"/>
  <c r="C24" i="33"/>
  <c r="D24" i="33"/>
  <c r="E24" i="33"/>
  <c r="F24" i="33"/>
  <c r="G24" i="33"/>
  <c r="H24" i="33"/>
  <c r="I24" i="33"/>
  <c r="J24" i="33"/>
  <c r="K24" i="33"/>
  <c r="L24" i="33"/>
  <c r="M24" i="33"/>
  <c r="N24" i="33"/>
  <c r="O24" i="33"/>
  <c r="P24" i="33"/>
  <c r="Q24" i="33"/>
  <c r="T24" i="33"/>
  <c r="U24" i="33"/>
  <c r="AC24" i="33"/>
  <c r="AQ24" i="33"/>
  <c r="AQ24" i="33" a="1"/>
  <c r="AR24" i="33"/>
  <c r="AR24" i="33" a="1"/>
  <c r="AT24" i="33"/>
  <c r="AU24" i="33"/>
  <c r="AV24" i="33"/>
  <c r="AW24" i="33"/>
  <c r="AX24" i="33"/>
  <c r="AY24" i="33"/>
  <c r="AZ24" i="33"/>
  <c r="BA24" i="33"/>
  <c r="BB24" i="33"/>
  <c r="BD24" i="33"/>
  <c r="BF24" i="33"/>
  <c r="BG24" i="33"/>
  <c r="BH24" i="33"/>
  <c r="C25" i="33"/>
  <c r="D25" i="33"/>
  <c r="E25" i="33"/>
  <c r="F25" i="33"/>
  <c r="G25" i="33"/>
  <c r="H25" i="33"/>
  <c r="I25" i="33"/>
  <c r="J25" i="33"/>
  <c r="K25" i="33"/>
  <c r="L25" i="33"/>
  <c r="M25" i="33"/>
  <c r="N25" i="33"/>
  <c r="O25" i="33"/>
  <c r="P25" i="33"/>
  <c r="Q25" i="33"/>
  <c r="T25" i="33"/>
  <c r="U25" i="33"/>
  <c r="AC25" i="33"/>
  <c r="AQ25" i="33"/>
  <c r="AQ25" i="33" a="1"/>
  <c r="AR25" i="33"/>
  <c r="AR25" i="33" a="1"/>
  <c r="AT25" i="33"/>
  <c r="AU25" i="33"/>
  <c r="AV25" i="33"/>
  <c r="AW25" i="33"/>
  <c r="AX25" i="33"/>
  <c r="AY25" i="33"/>
  <c r="AZ25" i="33"/>
  <c r="BA25" i="33"/>
  <c r="BB25" i="33"/>
  <c r="BD25" i="33"/>
  <c r="BF25" i="33"/>
  <c r="BG25" i="33"/>
  <c r="BH25" i="33"/>
  <c r="BL25" i="33"/>
  <c r="BQ25" i="33"/>
  <c r="C26" i="33"/>
  <c r="D26" i="33"/>
  <c r="E26" i="33"/>
  <c r="F26" i="33"/>
  <c r="G26" i="33"/>
  <c r="H26" i="33"/>
  <c r="I26" i="33"/>
  <c r="J26" i="33"/>
  <c r="K26" i="33"/>
  <c r="L26" i="33"/>
  <c r="M26" i="33"/>
  <c r="N26" i="33"/>
  <c r="O26" i="33"/>
  <c r="P26" i="33"/>
  <c r="Q26" i="33"/>
  <c r="T26" i="33"/>
  <c r="U26" i="33"/>
  <c r="AC26" i="33"/>
  <c r="AQ26" i="33"/>
  <c r="AQ26" i="33" a="1"/>
  <c r="AR26" i="33"/>
  <c r="AR26" i="33" a="1"/>
  <c r="AT26" i="33"/>
  <c r="AU26" i="33"/>
  <c r="AV26" i="33"/>
  <c r="AW26" i="33"/>
  <c r="AX26" i="33"/>
  <c r="AY26" i="33"/>
  <c r="AZ26" i="33"/>
  <c r="BA26" i="33"/>
  <c r="BB26" i="33"/>
  <c r="BD26" i="33"/>
  <c r="BF26" i="33"/>
  <c r="BG26" i="33"/>
  <c r="BH26" i="33"/>
  <c r="C27" i="33"/>
  <c r="D27" i="33"/>
  <c r="E27" i="33"/>
  <c r="F27" i="33"/>
  <c r="G27" i="33"/>
  <c r="H27" i="33"/>
  <c r="I27" i="33"/>
  <c r="J27" i="33"/>
  <c r="K27" i="33"/>
  <c r="L27" i="33"/>
  <c r="M27" i="33"/>
  <c r="N27" i="33"/>
  <c r="O27" i="33"/>
  <c r="P27" i="33"/>
  <c r="Q27" i="33"/>
  <c r="T27" i="33"/>
  <c r="U27" i="33"/>
  <c r="AC27" i="33"/>
  <c r="AQ27" i="33"/>
  <c r="AQ27" i="33" a="1"/>
  <c r="AR27" i="33"/>
  <c r="AR27" i="33" a="1"/>
  <c r="AT27" i="33"/>
  <c r="AU27" i="33"/>
  <c r="AV27" i="33"/>
  <c r="AW27" i="33"/>
  <c r="AX27" i="33"/>
  <c r="AY27" i="33"/>
  <c r="AZ27" i="33"/>
  <c r="BA27" i="33"/>
  <c r="BB27" i="33"/>
  <c r="BD27" i="33"/>
  <c r="BF27" i="33"/>
  <c r="BG27" i="33"/>
  <c r="BH27" i="33"/>
  <c r="BL27" i="33"/>
  <c r="BQ27" i="33"/>
  <c r="C28" i="33"/>
  <c r="D28" i="33"/>
  <c r="E28" i="33"/>
  <c r="F28" i="33"/>
  <c r="G28" i="33"/>
  <c r="H28" i="33"/>
  <c r="I28" i="33"/>
  <c r="J28" i="33"/>
  <c r="K28" i="33"/>
  <c r="L28" i="33"/>
  <c r="M28" i="33"/>
  <c r="N28" i="33"/>
  <c r="O28" i="33"/>
  <c r="P28" i="33"/>
  <c r="Q28" i="33"/>
  <c r="U28" i="33"/>
  <c r="AC28" i="33"/>
  <c r="AQ28" i="33"/>
  <c r="AQ28" i="33" a="1"/>
  <c r="AR28" i="33"/>
  <c r="AR28" i="33" a="1"/>
  <c r="AT28" i="33"/>
  <c r="AU28" i="33"/>
  <c r="AV28" i="33"/>
  <c r="AW28" i="33"/>
  <c r="AX28" i="33"/>
  <c r="AY28" i="33"/>
  <c r="AZ28" i="33"/>
  <c r="BA28" i="33"/>
  <c r="BB28" i="33"/>
  <c r="BD28" i="33"/>
  <c r="BF28" i="33"/>
  <c r="BG28" i="33"/>
  <c r="BH28" i="33"/>
  <c r="C29" i="33"/>
  <c r="D29" i="33"/>
  <c r="E29" i="33"/>
  <c r="F29" i="33"/>
  <c r="G29" i="33"/>
  <c r="H29" i="33"/>
  <c r="I29" i="33"/>
  <c r="J29" i="33"/>
  <c r="K29" i="33"/>
  <c r="L29" i="33"/>
  <c r="M29" i="33"/>
  <c r="N29" i="33"/>
  <c r="O29" i="33"/>
  <c r="P29" i="33"/>
  <c r="Q29" i="33"/>
  <c r="U29" i="33"/>
  <c r="AC29" i="33"/>
  <c r="AQ29" i="33"/>
  <c r="AQ29" i="33" a="1"/>
  <c r="AR29" i="33"/>
  <c r="AR29" i="33" a="1"/>
  <c r="AT29" i="33"/>
  <c r="AU29" i="33"/>
  <c r="AV29" i="33"/>
  <c r="AW29" i="33"/>
  <c r="AX29" i="33"/>
  <c r="AY29" i="33"/>
  <c r="AZ29" i="33"/>
  <c r="BA29" i="33"/>
  <c r="BB29" i="33"/>
  <c r="BD29" i="33"/>
  <c r="BF29" i="33"/>
  <c r="BG29" i="33"/>
  <c r="BH29" i="33"/>
  <c r="BL29" i="33"/>
  <c r="BQ29" i="33"/>
  <c r="C30" i="33"/>
  <c r="D30" i="33"/>
  <c r="E30" i="33"/>
  <c r="F30" i="33"/>
  <c r="G30" i="33"/>
  <c r="H30" i="33"/>
  <c r="I30" i="33"/>
  <c r="J30" i="33"/>
  <c r="K30" i="33"/>
  <c r="L30" i="33"/>
  <c r="M30" i="33"/>
  <c r="N30" i="33"/>
  <c r="O30" i="33"/>
  <c r="P30" i="33"/>
  <c r="Q30" i="33"/>
  <c r="T30" i="33"/>
  <c r="U30" i="33"/>
  <c r="AC30" i="33"/>
  <c r="AQ30" i="33"/>
  <c r="AQ30" i="33" a="1"/>
  <c r="AR30" i="33"/>
  <c r="AR30" i="33" a="1"/>
  <c r="AT30" i="33"/>
  <c r="AU30" i="33"/>
  <c r="AV30" i="33"/>
  <c r="AW30" i="33"/>
  <c r="AX30" i="33"/>
  <c r="AY30" i="33"/>
  <c r="AZ30" i="33"/>
  <c r="BA30" i="33"/>
  <c r="BB30" i="33"/>
  <c r="BD30" i="33"/>
  <c r="BF30" i="33"/>
  <c r="BG30" i="33"/>
  <c r="BH30" i="33"/>
  <c r="C31" i="33"/>
  <c r="D31" i="33"/>
  <c r="E31" i="33"/>
  <c r="F31" i="33"/>
  <c r="G31" i="33"/>
  <c r="H31" i="33"/>
  <c r="I31" i="33"/>
  <c r="J31" i="33"/>
  <c r="K31" i="33"/>
  <c r="L31" i="33"/>
  <c r="M31" i="33"/>
  <c r="N31" i="33"/>
  <c r="O31" i="33"/>
  <c r="P31" i="33"/>
  <c r="Q31" i="33"/>
  <c r="T31" i="33"/>
  <c r="U31" i="33"/>
  <c r="W31" i="33"/>
  <c r="Y31" i="33"/>
  <c r="AA31" i="33"/>
  <c r="AE31" i="33"/>
  <c r="AH31" i="33"/>
  <c r="AK31" i="33"/>
  <c r="AN31" i="33"/>
  <c r="AT31" i="33"/>
  <c r="AU31" i="33"/>
  <c r="AV31" i="33"/>
  <c r="AW31" i="33"/>
  <c r="AX31" i="33"/>
  <c r="AY31" i="33"/>
  <c r="AZ31" i="33"/>
  <c r="BA31" i="33"/>
  <c r="BB31" i="33"/>
  <c r="BC31" i="33"/>
  <c r="BD31" i="33"/>
  <c r="BF31" i="33"/>
  <c r="BG31" i="33"/>
  <c r="BH31" i="33"/>
  <c r="E32" i="33"/>
  <c r="BL32" i="33"/>
  <c r="BQ32" i="33"/>
  <c r="BL33" i="33"/>
  <c r="BQ33" i="33"/>
  <c r="BL35" i="33"/>
  <c r="BQ35" i="33"/>
  <c r="AT38" i="33"/>
  <c r="AU38" i="33"/>
  <c r="AV38" i="33"/>
  <c r="AW38" i="33"/>
  <c r="AX38" i="33"/>
  <c r="AY38" i="33"/>
  <c r="AZ38" i="33"/>
  <c r="BA38" i="33"/>
  <c r="AE39" i="33"/>
  <c r="AF39" i="33"/>
  <c r="AG39" i="33"/>
  <c r="AH39" i="33"/>
  <c r="AJ39" i="33"/>
  <c r="AK39" i="33"/>
  <c r="AL39" i="33"/>
  <c r="AM39" i="33"/>
  <c r="AT39" i="33"/>
  <c r="AU39" i="33"/>
  <c r="AV39" i="33"/>
  <c r="AW39" i="33"/>
  <c r="AX39" i="33"/>
  <c r="AY39" i="33"/>
  <c r="AZ39" i="33"/>
  <c r="BA39" i="33"/>
  <c r="AT40" i="33"/>
  <c r="AU40" i="33"/>
  <c r="AV40" i="33"/>
  <c r="AW40" i="33"/>
  <c r="AX40" i="33"/>
  <c r="AY40" i="33"/>
  <c r="AZ40" i="33"/>
  <c r="BA40" i="33"/>
  <c r="AT41" i="33"/>
  <c r="AU41" i="33"/>
  <c r="AV41" i="33"/>
  <c r="AW41" i="33"/>
  <c r="AX41" i="33"/>
  <c r="AY41" i="33"/>
  <c r="AZ41" i="33"/>
  <c r="BA41" i="33"/>
  <c r="AT42" i="33"/>
  <c r="AU42" i="33"/>
  <c r="AV42" i="33"/>
  <c r="AW42" i="33"/>
  <c r="AX42" i="33"/>
  <c r="AY42" i="33"/>
  <c r="AZ42" i="33"/>
  <c r="BA42" i="33"/>
  <c r="BK42" i="33"/>
  <c r="AT43" i="33"/>
  <c r="AU43" i="33"/>
  <c r="AV43" i="33"/>
  <c r="AW43" i="33"/>
  <c r="AX43" i="33"/>
  <c r="AY43" i="33"/>
  <c r="AZ43" i="33"/>
  <c r="BA43" i="33"/>
  <c r="BL43" i="33"/>
  <c r="AT44" i="33"/>
  <c r="AU44" i="33"/>
  <c r="AV44" i="33"/>
  <c r="AW44" i="33"/>
  <c r="AX44" i="33"/>
  <c r="AY44" i="33"/>
  <c r="AZ44" i="33"/>
  <c r="BA44" i="33"/>
  <c r="AT45" i="33"/>
  <c r="AU45" i="33"/>
  <c r="AV45" i="33"/>
  <c r="AW45" i="33"/>
  <c r="AX45" i="33"/>
  <c r="AY45" i="33"/>
  <c r="AZ45" i="33"/>
  <c r="BA45" i="33"/>
  <c r="AE46" i="33"/>
  <c r="AF46" i="33"/>
  <c r="AG46" i="33"/>
  <c r="AH46" i="33"/>
  <c r="AJ46" i="33"/>
  <c r="AK46" i="33"/>
  <c r="AL46" i="33"/>
  <c r="AM46" i="33"/>
  <c r="AT46" i="33"/>
  <c r="AU46" i="33"/>
  <c r="AV46" i="33"/>
  <c r="AW46" i="33"/>
  <c r="AX46" i="33"/>
  <c r="AY46" i="33"/>
  <c r="AZ46" i="33"/>
  <c r="BA46" i="33"/>
  <c r="BK46" i="33"/>
  <c r="BL46" i="33"/>
  <c r="AT47" i="33"/>
  <c r="AU47" i="33"/>
  <c r="AV47" i="33"/>
  <c r="AW47" i="33"/>
  <c r="AX47" i="33"/>
  <c r="AY47" i="33"/>
  <c r="AZ47" i="33"/>
  <c r="BA47" i="33"/>
  <c r="BL47" i="33"/>
  <c r="AT48" i="33"/>
  <c r="AU48" i="33"/>
  <c r="AV48" i="33"/>
  <c r="AW48" i="33"/>
  <c r="AX48" i="33"/>
  <c r="AY48" i="33"/>
  <c r="AZ48" i="33"/>
  <c r="BA48" i="33"/>
  <c r="AT49" i="33"/>
  <c r="AU49" i="33"/>
  <c r="AV49" i="33"/>
  <c r="AW49" i="33"/>
  <c r="AX49" i="33"/>
  <c r="AY49" i="33"/>
  <c r="AZ49" i="33"/>
  <c r="BA49" i="33"/>
  <c r="BL49" i="33"/>
  <c r="AT50" i="33"/>
  <c r="AU50" i="33"/>
  <c r="AV50" i="33"/>
  <c r="AW50" i="33"/>
  <c r="AX50" i="33"/>
  <c r="AY50" i="33"/>
  <c r="AZ50" i="33"/>
  <c r="BA50" i="33"/>
  <c r="AT51" i="33"/>
  <c r="AU51" i="33"/>
  <c r="AV51" i="33"/>
  <c r="AW51" i="33"/>
  <c r="AX51" i="33"/>
  <c r="AY51" i="33"/>
  <c r="AZ51" i="33"/>
  <c r="BA51" i="33"/>
  <c r="AT52" i="33"/>
  <c r="AU52" i="33"/>
  <c r="AV52" i="33"/>
  <c r="AW52" i="33"/>
  <c r="AX52" i="33"/>
  <c r="AY52" i="33"/>
  <c r="AZ52" i="33"/>
  <c r="BA52" i="33"/>
  <c r="AT53" i="33"/>
  <c r="AU53" i="33"/>
  <c r="AV53" i="33"/>
  <c r="AW53" i="33"/>
  <c r="AX53" i="33"/>
  <c r="AY53" i="33"/>
  <c r="AZ53" i="33"/>
  <c r="BA53" i="33"/>
  <c r="AT54" i="33"/>
  <c r="AU54" i="33"/>
  <c r="AV54" i="33"/>
  <c r="AW54" i="33"/>
  <c r="AX54" i="33"/>
  <c r="AY54" i="33"/>
  <c r="AZ54" i="33"/>
  <c r="BA54" i="33"/>
  <c r="AT55" i="33"/>
  <c r="AU55" i="33"/>
  <c r="AV55" i="33"/>
  <c r="AW55" i="33"/>
  <c r="AX55" i="33"/>
  <c r="AY55" i="33"/>
  <c r="AZ55" i="33"/>
  <c r="BA55" i="33"/>
  <c r="AT56" i="33"/>
  <c r="AU56" i="33"/>
  <c r="AV56" i="33"/>
  <c r="AW56" i="33"/>
  <c r="AX56" i="33"/>
  <c r="AY56" i="33"/>
  <c r="AZ56" i="33"/>
  <c r="BA56" i="33"/>
  <c r="AT57" i="33"/>
  <c r="AU57" i="33"/>
  <c r="AV57" i="33"/>
  <c r="AW57" i="33"/>
  <c r="AX57" i="33"/>
  <c r="AY57" i="33"/>
  <c r="AZ57" i="33"/>
  <c r="BA57" i="33"/>
  <c r="AT58" i="33"/>
  <c r="AU58" i="33"/>
  <c r="AV58" i="33"/>
  <c r="AW58" i="33"/>
  <c r="AX58" i="33"/>
  <c r="AY58" i="33"/>
  <c r="AZ58" i="33"/>
  <c r="BA58" i="33"/>
  <c r="AT59" i="33"/>
  <c r="AU59" i="33"/>
  <c r="AV59" i="33"/>
  <c r="AW59" i="33"/>
  <c r="AX59" i="33"/>
  <c r="AY59" i="33"/>
  <c r="AZ59" i="33"/>
  <c r="BA59" i="33"/>
  <c r="AT60" i="33"/>
  <c r="AU60" i="33"/>
  <c r="AV60" i="33"/>
  <c r="AW60" i="33"/>
  <c r="AX60" i="33"/>
  <c r="AY60" i="33"/>
  <c r="AZ60" i="33"/>
  <c r="BA60" i="33"/>
  <c r="AT61" i="33"/>
  <c r="AU61" i="33"/>
  <c r="AV61" i="33"/>
  <c r="AW61" i="33"/>
  <c r="AX61" i="33"/>
  <c r="AY61" i="33"/>
  <c r="AZ61" i="33"/>
  <c r="BA61" i="33"/>
  <c r="AT62" i="33"/>
  <c r="AZ63" i="33"/>
  <c r="BA63" i="33"/>
  <c r="A1" i="34"/>
  <c r="AQ1" i="34"/>
  <c r="BC1" i="34"/>
  <c r="BL3" i="34"/>
  <c r="BQ3" i="34"/>
  <c r="A4" i="34"/>
  <c r="BQ4" i="34"/>
  <c r="BL5" i="34"/>
  <c r="BQ5" i="34"/>
  <c r="F6" i="34"/>
  <c r="BQ6" i="34"/>
  <c r="AC7" i="34"/>
  <c r="AQ7" i="34"/>
  <c r="AQ7" i="34" a="1"/>
  <c r="AR7" i="34"/>
  <c r="AR7" i="34" a="1"/>
  <c r="AT7" i="34"/>
  <c r="AU7" i="34"/>
  <c r="AV7" i="34"/>
  <c r="AW7" i="34"/>
  <c r="AX7" i="34"/>
  <c r="AY7" i="34"/>
  <c r="AZ7" i="34"/>
  <c r="BA7" i="34"/>
  <c r="BB7" i="34"/>
  <c r="BD7" i="34"/>
  <c r="BF7" i="34"/>
  <c r="BG7" i="34"/>
  <c r="BH7" i="34"/>
  <c r="BL7" i="34"/>
  <c r="BQ7" i="34"/>
  <c r="C8" i="34"/>
  <c r="D8" i="34"/>
  <c r="E8" i="34"/>
  <c r="F8" i="34"/>
  <c r="G8" i="34"/>
  <c r="H8" i="34"/>
  <c r="I8" i="34"/>
  <c r="J8" i="34"/>
  <c r="K8" i="34"/>
  <c r="L8" i="34"/>
  <c r="M8" i="34"/>
  <c r="N8" i="34"/>
  <c r="O8" i="34"/>
  <c r="P8" i="34"/>
  <c r="Q8" i="34"/>
  <c r="T8" i="34"/>
  <c r="U8" i="34"/>
  <c r="AC8" i="34"/>
  <c r="AQ8" i="34"/>
  <c r="AQ8" i="34" a="1"/>
  <c r="AR8" i="34"/>
  <c r="AR8" i="34" a="1"/>
  <c r="AT8" i="34"/>
  <c r="AU8" i="34"/>
  <c r="AV8" i="34"/>
  <c r="AW8" i="34"/>
  <c r="AX8" i="34"/>
  <c r="AY8" i="34"/>
  <c r="AZ8" i="34"/>
  <c r="BA8" i="34"/>
  <c r="BB8" i="34"/>
  <c r="BD8" i="34"/>
  <c r="BF8" i="34"/>
  <c r="BG8" i="34"/>
  <c r="BH8" i="34"/>
  <c r="C9" i="34"/>
  <c r="D9" i="34"/>
  <c r="E9" i="34"/>
  <c r="F9" i="34"/>
  <c r="G9" i="34"/>
  <c r="H9" i="34"/>
  <c r="I9" i="34"/>
  <c r="J9" i="34"/>
  <c r="K9" i="34"/>
  <c r="L9" i="34"/>
  <c r="M9" i="34"/>
  <c r="N9" i="34"/>
  <c r="O9" i="34"/>
  <c r="P9" i="34"/>
  <c r="Q9" i="34"/>
  <c r="T9" i="34"/>
  <c r="U9" i="34"/>
  <c r="AC9" i="34"/>
  <c r="AQ9" i="34"/>
  <c r="AQ9" i="34" a="1"/>
  <c r="AR9" i="34"/>
  <c r="AR9" i="34" a="1"/>
  <c r="AT9" i="34"/>
  <c r="AU9" i="34"/>
  <c r="AV9" i="34"/>
  <c r="AW9" i="34"/>
  <c r="AX9" i="34"/>
  <c r="AY9" i="34"/>
  <c r="AZ9" i="34"/>
  <c r="BA9" i="34"/>
  <c r="BB9" i="34"/>
  <c r="BD9" i="34"/>
  <c r="BF9" i="34"/>
  <c r="BG9" i="34"/>
  <c r="BH9" i="34"/>
  <c r="C10" i="34"/>
  <c r="D10" i="34"/>
  <c r="E10" i="34"/>
  <c r="F10" i="34"/>
  <c r="G10" i="34"/>
  <c r="H10" i="34"/>
  <c r="I10" i="34"/>
  <c r="J10" i="34"/>
  <c r="K10" i="34"/>
  <c r="L10" i="34"/>
  <c r="M10" i="34"/>
  <c r="N10" i="34"/>
  <c r="O10" i="34"/>
  <c r="P10" i="34"/>
  <c r="Q10" i="34"/>
  <c r="T10" i="34"/>
  <c r="U10" i="34"/>
  <c r="AC10" i="34"/>
  <c r="AQ10" i="34"/>
  <c r="AQ10" i="34" a="1"/>
  <c r="AR10" i="34"/>
  <c r="AR10" i="34" a="1"/>
  <c r="AT10" i="34"/>
  <c r="AU10" i="34"/>
  <c r="AV10" i="34"/>
  <c r="AW10" i="34"/>
  <c r="AX10" i="34"/>
  <c r="AY10" i="34"/>
  <c r="AZ10" i="34"/>
  <c r="BA10" i="34"/>
  <c r="BB10" i="34"/>
  <c r="BD10" i="34"/>
  <c r="BF10" i="34"/>
  <c r="BG10" i="34"/>
  <c r="BH10" i="34"/>
  <c r="C11" i="34"/>
  <c r="D11" i="34"/>
  <c r="E11" i="34"/>
  <c r="F11" i="34"/>
  <c r="G11" i="34"/>
  <c r="H11" i="34"/>
  <c r="I11" i="34"/>
  <c r="J11" i="34"/>
  <c r="K11" i="34"/>
  <c r="L11" i="34"/>
  <c r="M11" i="34"/>
  <c r="N11" i="34"/>
  <c r="O11" i="34"/>
  <c r="P11" i="34"/>
  <c r="Q11" i="34"/>
  <c r="T11" i="34"/>
  <c r="U11" i="34"/>
  <c r="AC11" i="34"/>
  <c r="AQ11" i="34"/>
  <c r="AQ11" i="34" a="1"/>
  <c r="AR11" i="34"/>
  <c r="AR11" i="34" a="1"/>
  <c r="AT11" i="34"/>
  <c r="AU11" i="34"/>
  <c r="AV11" i="34"/>
  <c r="AW11" i="34"/>
  <c r="AX11" i="34"/>
  <c r="AY11" i="34"/>
  <c r="AZ11" i="34"/>
  <c r="BA11" i="34"/>
  <c r="BB11" i="34"/>
  <c r="BD11" i="34"/>
  <c r="BF11" i="34"/>
  <c r="BG11" i="34"/>
  <c r="BH11" i="34"/>
  <c r="BL11" i="34"/>
  <c r="BQ11" i="34"/>
  <c r="C12" i="34"/>
  <c r="D12" i="34"/>
  <c r="E12" i="34"/>
  <c r="F12" i="34"/>
  <c r="G12" i="34"/>
  <c r="H12" i="34"/>
  <c r="I12" i="34"/>
  <c r="J12" i="34"/>
  <c r="K12" i="34"/>
  <c r="L12" i="34"/>
  <c r="M12" i="34"/>
  <c r="N12" i="34"/>
  <c r="O12" i="34"/>
  <c r="P12" i="34"/>
  <c r="Q12" i="34"/>
  <c r="T12" i="34"/>
  <c r="U12" i="34"/>
  <c r="AC12" i="34"/>
  <c r="AQ12" i="34"/>
  <c r="AQ12" i="34" a="1"/>
  <c r="AR12" i="34"/>
  <c r="AR12" i="34" a="1"/>
  <c r="AT12" i="34"/>
  <c r="AU12" i="34"/>
  <c r="AV12" i="34"/>
  <c r="AW12" i="34"/>
  <c r="AX12" i="34"/>
  <c r="AY12" i="34"/>
  <c r="AZ12" i="34"/>
  <c r="BA12" i="34"/>
  <c r="BB12" i="34"/>
  <c r="BD12" i="34"/>
  <c r="BF12" i="34"/>
  <c r="BG12" i="34"/>
  <c r="BH12" i="34"/>
  <c r="C13" i="34"/>
  <c r="D13" i="34"/>
  <c r="E13" i="34"/>
  <c r="F13" i="34"/>
  <c r="G13" i="34"/>
  <c r="H13" i="34"/>
  <c r="I13" i="34"/>
  <c r="J13" i="34"/>
  <c r="K13" i="34"/>
  <c r="L13" i="34"/>
  <c r="M13" i="34"/>
  <c r="N13" i="34"/>
  <c r="O13" i="34"/>
  <c r="P13" i="34"/>
  <c r="Q13" i="34"/>
  <c r="T13" i="34"/>
  <c r="U13" i="34"/>
  <c r="AC13" i="34"/>
  <c r="AQ13" i="34"/>
  <c r="AQ13" i="34" a="1"/>
  <c r="AR13" i="34"/>
  <c r="AR13" i="34" a="1"/>
  <c r="AT13" i="34"/>
  <c r="AU13" i="34"/>
  <c r="AV13" i="34"/>
  <c r="AW13" i="34"/>
  <c r="AX13" i="34"/>
  <c r="AY13" i="34"/>
  <c r="AZ13" i="34"/>
  <c r="BA13" i="34"/>
  <c r="BB13" i="34"/>
  <c r="BD13" i="34"/>
  <c r="BF13" i="34"/>
  <c r="BG13" i="34"/>
  <c r="BH13" i="34"/>
  <c r="BL13" i="34"/>
  <c r="BQ13" i="34"/>
  <c r="C14" i="34"/>
  <c r="D14" i="34"/>
  <c r="E14" i="34"/>
  <c r="F14" i="34"/>
  <c r="G14" i="34"/>
  <c r="H14" i="34"/>
  <c r="I14" i="34"/>
  <c r="J14" i="34"/>
  <c r="K14" i="34"/>
  <c r="L14" i="34"/>
  <c r="M14" i="34"/>
  <c r="N14" i="34"/>
  <c r="O14" i="34"/>
  <c r="P14" i="34"/>
  <c r="Q14" i="34"/>
  <c r="T14" i="34"/>
  <c r="U14" i="34"/>
  <c r="AC14" i="34"/>
  <c r="AQ14" i="34"/>
  <c r="AQ14" i="34" a="1"/>
  <c r="AR14" i="34"/>
  <c r="AR14" i="34" a="1"/>
  <c r="AT14" i="34"/>
  <c r="AU14" i="34"/>
  <c r="AV14" i="34"/>
  <c r="AW14" i="34"/>
  <c r="AX14" i="34"/>
  <c r="AY14" i="34"/>
  <c r="AZ14" i="34"/>
  <c r="BA14" i="34"/>
  <c r="BB14" i="34"/>
  <c r="BD14" i="34"/>
  <c r="BF14" i="34"/>
  <c r="BG14" i="34"/>
  <c r="BH14" i="34"/>
  <c r="BL14" i="34"/>
  <c r="BQ14" i="34"/>
  <c r="C15" i="34"/>
  <c r="D15" i="34"/>
  <c r="E15" i="34"/>
  <c r="F15" i="34"/>
  <c r="G15" i="34"/>
  <c r="H15" i="34"/>
  <c r="I15" i="34"/>
  <c r="J15" i="34"/>
  <c r="K15" i="34"/>
  <c r="L15" i="34"/>
  <c r="M15" i="34"/>
  <c r="N15" i="34"/>
  <c r="O15" i="34"/>
  <c r="P15" i="34"/>
  <c r="Q15" i="34"/>
  <c r="T15" i="34"/>
  <c r="U15" i="34"/>
  <c r="AC15" i="34"/>
  <c r="AQ15" i="34"/>
  <c r="AQ15" i="34" a="1"/>
  <c r="AR15" i="34"/>
  <c r="AR15" i="34" a="1"/>
  <c r="AT15" i="34"/>
  <c r="AU15" i="34"/>
  <c r="AV15" i="34"/>
  <c r="AW15" i="34"/>
  <c r="AX15" i="34"/>
  <c r="AY15" i="34"/>
  <c r="AZ15" i="34"/>
  <c r="BA15" i="34"/>
  <c r="BB15" i="34"/>
  <c r="BD15" i="34"/>
  <c r="BF15" i="34"/>
  <c r="BG15" i="34"/>
  <c r="BH15" i="34"/>
  <c r="BL15" i="34"/>
  <c r="BQ15" i="34"/>
  <c r="C16" i="34"/>
  <c r="D16" i="34"/>
  <c r="E16" i="34"/>
  <c r="F16" i="34"/>
  <c r="G16" i="34"/>
  <c r="H16" i="34"/>
  <c r="I16" i="34"/>
  <c r="J16" i="34"/>
  <c r="K16" i="34"/>
  <c r="L16" i="34"/>
  <c r="M16" i="34"/>
  <c r="N16" i="34"/>
  <c r="O16" i="34"/>
  <c r="P16" i="34"/>
  <c r="Q16" i="34"/>
  <c r="T16" i="34"/>
  <c r="U16" i="34"/>
  <c r="AC16" i="34"/>
  <c r="AQ16" i="34"/>
  <c r="AQ16" i="34" a="1"/>
  <c r="AR16" i="34"/>
  <c r="AR16" i="34" a="1"/>
  <c r="AT16" i="34"/>
  <c r="AU16" i="34"/>
  <c r="AV16" i="34"/>
  <c r="AW16" i="34"/>
  <c r="AX16" i="34"/>
  <c r="AY16" i="34"/>
  <c r="AZ16" i="34"/>
  <c r="BA16" i="34"/>
  <c r="BB16" i="34"/>
  <c r="BD16" i="34"/>
  <c r="BF16" i="34"/>
  <c r="BG16" i="34"/>
  <c r="BH16" i="34"/>
  <c r="BL16" i="34"/>
  <c r="BQ16" i="34"/>
  <c r="BU16" i="34"/>
  <c r="BY16" i="34"/>
  <c r="C17" i="34"/>
  <c r="D17" i="34"/>
  <c r="E17" i="34"/>
  <c r="F17" i="34"/>
  <c r="G17" i="34"/>
  <c r="H17" i="34"/>
  <c r="I17" i="34"/>
  <c r="J17" i="34"/>
  <c r="K17" i="34"/>
  <c r="L17" i="34"/>
  <c r="M17" i="34"/>
  <c r="N17" i="34"/>
  <c r="O17" i="34"/>
  <c r="P17" i="34"/>
  <c r="Q17" i="34"/>
  <c r="T17" i="34"/>
  <c r="U17" i="34"/>
  <c r="AC17" i="34"/>
  <c r="AQ17" i="34"/>
  <c r="AQ17" i="34" a="1"/>
  <c r="AR17" i="34"/>
  <c r="AR17" i="34" a="1"/>
  <c r="AT17" i="34"/>
  <c r="AU17" i="34"/>
  <c r="AV17" i="34"/>
  <c r="AW17" i="34"/>
  <c r="AX17" i="34"/>
  <c r="AY17" i="34"/>
  <c r="AZ17" i="34"/>
  <c r="BA17" i="34"/>
  <c r="BB17" i="34"/>
  <c r="BD17" i="34"/>
  <c r="BF17" i="34"/>
  <c r="BG17" i="34"/>
  <c r="BH17" i="34"/>
  <c r="C18" i="34"/>
  <c r="D18" i="34"/>
  <c r="E18" i="34"/>
  <c r="F18" i="34"/>
  <c r="G18" i="34"/>
  <c r="H18" i="34"/>
  <c r="I18" i="34"/>
  <c r="J18" i="34"/>
  <c r="K18" i="34"/>
  <c r="L18" i="34"/>
  <c r="M18" i="34"/>
  <c r="N18" i="34"/>
  <c r="O18" i="34"/>
  <c r="P18" i="34"/>
  <c r="Q18" i="34"/>
  <c r="T18" i="34"/>
  <c r="U18" i="34"/>
  <c r="AC18" i="34"/>
  <c r="AQ18" i="34"/>
  <c r="AQ18" i="34" a="1"/>
  <c r="AR18" i="34"/>
  <c r="AR18" i="34" a="1"/>
  <c r="AT18" i="34"/>
  <c r="AU18" i="34"/>
  <c r="AV18" i="34"/>
  <c r="AW18" i="34"/>
  <c r="AX18" i="34"/>
  <c r="AY18" i="34"/>
  <c r="AZ18" i="34"/>
  <c r="BA18" i="34"/>
  <c r="BB18" i="34"/>
  <c r="BD18" i="34"/>
  <c r="BF18" i="34"/>
  <c r="BG18" i="34"/>
  <c r="BH18" i="34"/>
  <c r="BL18" i="34"/>
  <c r="BQ18" i="34"/>
  <c r="C19" i="34"/>
  <c r="D19" i="34"/>
  <c r="E19" i="34"/>
  <c r="F19" i="34"/>
  <c r="G19" i="34"/>
  <c r="H19" i="34"/>
  <c r="I19" i="34"/>
  <c r="J19" i="34"/>
  <c r="K19" i="34"/>
  <c r="L19" i="34"/>
  <c r="M19" i="34"/>
  <c r="N19" i="34"/>
  <c r="O19" i="34"/>
  <c r="P19" i="34"/>
  <c r="Q19" i="34"/>
  <c r="T19" i="34"/>
  <c r="U19" i="34"/>
  <c r="AC19" i="34"/>
  <c r="AQ19" i="34"/>
  <c r="AQ19" i="34" a="1"/>
  <c r="AR19" i="34"/>
  <c r="AR19" i="34" a="1"/>
  <c r="AT19" i="34"/>
  <c r="AU19" i="34"/>
  <c r="AV19" i="34"/>
  <c r="AW19" i="34"/>
  <c r="AX19" i="34"/>
  <c r="AY19" i="34"/>
  <c r="AZ19" i="34"/>
  <c r="BA19" i="34"/>
  <c r="BB19" i="34"/>
  <c r="BD19" i="34"/>
  <c r="BF19" i="34"/>
  <c r="BG19" i="34"/>
  <c r="BH19" i="34"/>
  <c r="BL19" i="34"/>
  <c r="BQ19" i="34"/>
  <c r="C20" i="34"/>
  <c r="D20" i="34"/>
  <c r="E20" i="34"/>
  <c r="F20" i="34"/>
  <c r="G20" i="34"/>
  <c r="H20" i="34"/>
  <c r="I20" i="34"/>
  <c r="J20" i="34"/>
  <c r="K20" i="34"/>
  <c r="L20" i="34"/>
  <c r="M20" i="34"/>
  <c r="N20" i="34"/>
  <c r="O20" i="34"/>
  <c r="P20" i="34"/>
  <c r="Q20" i="34"/>
  <c r="T20" i="34"/>
  <c r="U20" i="34"/>
  <c r="AC20" i="34"/>
  <c r="AQ20" i="34"/>
  <c r="AQ20" i="34" a="1"/>
  <c r="AR20" i="34"/>
  <c r="AR20" i="34" a="1"/>
  <c r="AT20" i="34"/>
  <c r="AU20" i="34"/>
  <c r="AV20" i="34"/>
  <c r="AW20" i="34"/>
  <c r="AX20" i="34"/>
  <c r="AY20" i="34"/>
  <c r="AZ20" i="34"/>
  <c r="BA20" i="34"/>
  <c r="BB20" i="34"/>
  <c r="BD20" i="34"/>
  <c r="BF20" i="34"/>
  <c r="BG20" i="34"/>
  <c r="BH20" i="34"/>
  <c r="BL20" i="34"/>
  <c r="BU20" i="34"/>
  <c r="BY20" i="34"/>
  <c r="C21" i="34"/>
  <c r="D21" i="34"/>
  <c r="E21" i="34"/>
  <c r="F21" i="34"/>
  <c r="G21" i="34"/>
  <c r="H21" i="34"/>
  <c r="I21" i="34"/>
  <c r="J21" i="34"/>
  <c r="K21" i="34"/>
  <c r="L21" i="34"/>
  <c r="M21" i="34"/>
  <c r="N21" i="34"/>
  <c r="O21" i="34"/>
  <c r="P21" i="34"/>
  <c r="Q21" i="34"/>
  <c r="T21" i="34"/>
  <c r="U21" i="34"/>
  <c r="AC21" i="34"/>
  <c r="AQ21" i="34"/>
  <c r="AQ21" i="34" a="1"/>
  <c r="AR21" i="34"/>
  <c r="AR21" i="34" a="1"/>
  <c r="AT21" i="34"/>
  <c r="AU21" i="34"/>
  <c r="AV21" i="34"/>
  <c r="AW21" i="34"/>
  <c r="AX21" i="34"/>
  <c r="AY21" i="34"/>
  <c r="AZ21" i="34"/>
  <c r="BA21" i="34"/>
  <c r="BB21" i="34"/>
  <c r="BD21" i="34"/>
  <c r="BF21" i="34"/>
  <c r="BG21" i="34"/>
  <c r="BH21" i="34"/>
  <c r="BL21" i="34"/>
  <c r="BQ21" i="34"/>
  <c r="C22" i="34"/>
  <c r="D22" i="34"/>
  <c r="E22" i="34"/>
  <c r="F22" i="34"/>
  <c r="G22" i="34"/>
  <c r="H22" i="34"/>
  <c r="I22" i="34"/>
  <c r="J22" i="34"/>
  <c r="K22" i="34"/>
  <c r="L22" i="34"/>
  <c r="M22" i="34"/>
  <c r="N22" i="34"/>
  <c r="O22" i="34"/>
  <c r="P22" i="34"/>
  <c r="Q22" i="34"/>
  <c r="T22" i="34"/>
  <c r="U22" i="34"/>
  <c r="AC22" i="34"/>
  <c r="AQ22" i="34"/>
  <c r="AQ22" i="34" a="1"/>
  <c r="AR22" i="34"/>
  <c r="AR22" i="34" a="1"/>
  <c r="AT22" i="34"/>
  <c r="AU22" i="34"/>
  <c r="AV22" i="34"/>
  <c r="AW22" i="34"/>
  <c r="AX22" i="34"/>
  <c r="AY22" i="34"/>
  <c r="AZ22" i="34"/>
  <c r="BA22" i="34"/>
  <c r="BB22" i="34"/>
  <c r="BD22" i="34"/>
  <c r="BF22" i="34"/>
  <c r="BG22" i="34"/>
  <c r="BH22" i="34"/>
  <c r="C23" i="34"/>
  <c r="D23" i="34"/>
  <c r="E23" i="34"/>
  <c r="F23" i="34"/>
  <c r="G23" i="34"/>
  <c r="H23" i="34"/>
  <c r="I23" i="34"/>
  <c r="J23" i="34"/>
  <c r="K23" i="34"/>
  <c r="L23" i="34"/>
  <c r="M23" i="34"/>
  <c r="N23" i="34"/>
  <c r="O23" i="34"/>
  <c r="P23" i="34"/>
  <c r="Q23" i="34"/>
  <c r="T23" i="34"/>
  <c r="U23" i="34"/>
  <c r="AC23" i="34"/>
  <c r="AQ23" i="34"/>
  <c r="AQ23" i="34" a="1"/>
  <c r="AR23" i="34"/>
  <c r="AR23" i="34" a="1"/>
  <c r="AT23" i="34"/>
  <c r="AU23" i="34"/>
  <c r="AV23" i="34"/>
  <c r="AW23" i="34"/>
  <c r="AX23" i="34"/>
  <c r="AY23" i="34"/>
  <c r="AZ23" i="34"/>
  <c r="BA23" i="34"/>
  <c r="BB23" i="34"/>
  <c r="BD23" i="34"/>
  <c r="BF23" i="34"/>
  <c r="BG23" i="34"/>
  <c r="BH23" i="34"/>
  <c r="C24" i="34"/>
  <c r="D24" i="34"/>
  <c r="E24" i="34"/>
  <c r="F24" i="34"/>
  <c r="G24" i="34"/>
  <c r="H24" i="34"/>
  <c r="I24" i="34"/>
  <c r="J24" i="34"/>
  <c r="K24" i="34"/>
  <c r="L24" i="34"/>
  <c r="M24" i="34"/>
  <c r="N24" i="34"/>
  <c r="O24" i="34"/>
  <c r="P24" i="34"/>
  <c r="Q24" i="34"/>
  <c r="T24" i="34"/>
  <c r="U24" i="34"/>
  <c r="AC24" i="34"/>
  <c r="AQ24" i="34"/>
  <c r="AQ24" i="34" a="1"/>
  <c r="AR24" i="34"/>
  <c r="AR24" i="34" a="1"/>
  <c r="AT24" i="34"/>
  <c r="AU24" i="34"/>
  <c r="AV24" i="34"/>
  <c r="AW24" i="34"/>
  <c r="AX24" i="34"/>
  <c r="AY24" i="34"/>
  <c r="AZ24" i="34"/>
  <c r="BA24" i="34"/>
  <c r="BB24" i="34"/>
  <c r="BD24" i="34"/>
  <c r="BF24" i="34"/>
  <c r="BG24" i="34"/>
  <c r="BH24" i="34"/>
  <c r="C25" i="34"/>
  <c r="D25" i="34"/>
  <c r="E25" i="34"/>
  <c r="F25" i="34"/>
  <c r="G25" i="34"/>
  <c r="H25" i="34"/>
  <c r="I25" i="34"/>
  <c r="J25" i="34"/>
  <c r="K25" i="34"/>
  <c r="L25" i="34"/>
  <c r="M25" i="34"/>
  <c r="N25" i="34"/>
  <c r="O25" i="34"/>
  <c r="P25" i="34"/>
  <c r="Q25" i="34"/>
  <c r="T25" i="34"/>
  <c r="U25" i="34"/>
  <c r="AC25" i="34"/>
  <c r="AQ25" i="34"/>
  <c r="AQ25" i="34" a="1"/>
  <c r="AR25" i="34"/>
  <c r="AR25" i="34" a="1"/>
  <c r="AT25" i="34"/>
  <c r="AU25" i="34"/>
  <c r="AV25" i="34"/>
  <c r="AW25" i="34"/>
  <c r="AX25" i="34"/>
  <c r="AY25" i="34"/>
  <c r="AZ25" i="34"/>
  <c r="BA25" i="34"/>
  <c r="BB25" i="34"/>
  <c r="BD25" i="34"/>
  <c r="BF25" i="34"/>
  <c r="BG25" i="34"/>
  <c r="BH25" i="34"/>
  <c r="BL25" i="34"/>
  <c r="BQ25" i="34"/>
  <c r="BU25" i="34"/>
  <c r="BY25" i="34"/>
  <c r="C26" i="34"/>
  <c r="D26" i="34"/>
  <c r="E26" i="34"/>
  <c r="F26" i="34"/>
  <c r="G26" i="34"/>
  <c r="H26" i="34"/>
  <c r="I26" i="34"/>
  <c r="J26" i="34"/>
  <c r="K26" i="34"/>
  <c r="L26" i="34"/>
  <c r="M26" i="34"/>
  <c r="N26" i="34"/>
  <c r="O26" i="34"/>
  <c r="P26" i="34"/>
  <c r="Q26" i="34"/>
  <c r="T26" i="34"/>
  <c r="U26" i="34"/>
  <c r="AC26" i="34"/>
  <c r="AQ26" i="34"/>
  <c r="AQ26" i="34" a="1"/>
  <c r="AR26" i="34"/>
  <c r="AR26" i="34" a="1"/>
  <c r="AT26" i="34"/>
  <c r="AU26" i="34"/>
  <c r="AV26" i="34"/>
  <c r="AW26" i="34"/>
  <c r="AX26" i="34"/>
  <c r="AY26" i="34"/>
  <c r="AZ26" i="34"/>
  <c r="BA26" i="34"/>
  <c r="BB26" i="34"/>
  <c r="BD26" i="34"/>
  <c r="BF26" i="34"/>
  <c r="BG26" i="34"/>
  <c r="BH26" i="34"/>
  <c r="C27" i="34"/>
  <c r="D27" i="34"/>
  <c r="E27" i="34"/>
  <c r="F27" i="34"/>
  <c r="G27" i="34"/>
  <c r="H27" i="34"/>
  <c r="I27" i="34"/>
  <c r="J27" i="34"/>
  <c r="K27" i="34"/>
  <c r="L27" i="34"/>
  <c r="M27" i="34"/>
  <c r="N27" i="34"/>
  <c r="O27" i="34"/>
  <c r="P27" i="34"/>
  <c r="Q27" i="34"/>
  <c r="T27" i="34"/>
  <c r="U27" i="34"/>
  <c r="AC27" i="34"/>
  <c r="AQ27" i="34"/>
  <c r="AQ27" i="34" a="1"/>
  <c r="AR27" i="34"/>
  <c r="AR27" i="34" a="1"/>
  <c r="AT27" i="34"/>
  <c r="AU27" i="34"/>
  <c r="AV27" i="34"/>
  <c r="AW27" i="34"/>
  <c r="AX27" i="34"/>
  <c r="AY27" i="34"/>
  <c r="AZ27" i="34"/>
  <c r="BA27" i="34"/>
  <c r="BB27" i="34"/>
  <c r="BD27" i="34"/>
  <c r="BF27" i="34"/>
  <c r="BG27" i="34"/>
  <c r="BH27" i="34"/>
  <c r="BL27" i="34"/>
  <c r="BQ27" i="34"/>
  <c r="C28" i="34"/>
  <c r="D28" i="34"/>
  <c r="E28" i="34"/>
  <c r="F28" i="34"/>
  <c r="G28" i="34"/>
  <c r="H28" i="34"/>
  <c r="I28" i="34"/>
  <c r="J28" i="34"/>
  <c r="K28" i="34"/>
  <c r="L28" i="34"/>
  <c r="M28" i="34"/>
  <c r="N28" i="34"/>
  <c r="O28" i="34"/>
  <c r="P28" i="34"/>
  <c r="Q28" i="34"/>
  <c r="U28" i="34"/>
  <c r="AC28" i="34"/>
  <c r="AQ28" i="34"/>
  <c r="AQ28" i="34" a="1"/>
  <c r="AR28" i="34"/>
  <c r="AR28" i="34" a="1"/>
  <c r="AT28" i="34"/>
  <c r="AU28" i="34"/>
  <c r="AV28" i="34"/>
  <c r="AW28" i="34"/>
  <c r="AX28" i="34"/>
  <c r="AY28" i="34"/>
  <c r="AZ28" i="34"/>
  <c r="BA28" i="34"/>
  <c r="BB28" i="34"/>
  <c r="BD28" i="34"/>
  <c r="BF28" i="34"/>
  <c r="BG28" i="34"/>
  <c r="BH28" i="34"/>
  <c r="C29" i="34"/>
  <c r="D29" i="34"/>
  <c r="E29" i="34"/>
  <c r="F29" i="34"/>
  <c r="G29" i="34"/>
  <c r="H29" i="34"/>
  <c r="I29" i="34"/>
  <c r="J29" i="34"/>
  <c r="K29" i="34"/>
  <c r="L29" i="34"/>
  <c r="M29" i="34"/>
  <c r="N29" i="34"/>
  <c r="O29" i="34"/>
  <c r="P29" i="34"/>
  <c r="Q29" i="34"/>
  <c r="U29" i="34"/>
  <c r="AC29" i="34"/>
  <c r="AQ29" i="34"/>
  <c r="AQ29" i="34" a="1"/>
  <c r="AR29" i="34"/>
  <c r="AR29" i="34" a="1"/>
  <c r="AT29" i="34"/>
  <c r="AU29" i="34"/>
  <c r="AV29" i="34"/>
  <c r="AW29" i="34"/>
  <c r="AX29" i="34"/>
  <c r="AY29" i="34"/>
  <c r="AZ29" i="34"/>
  <c r="BA29" i="34"/>
  <c r="BB29" i="34"/>
  <c r="BD29" i="34"/>
  <c r="BF29" i="34"/>
  <c r="BG29" i="34"/>
  <c r="BH29" i="34"/>
  <c r="BL29" i="34"/>
  <c r="BQ29" i="34"/>
  <c r="C30" i="34"/>
  <c r="D30" i="34"/>
  <c r="E30" i="34"/>
  <c r="F30" i="34"/>
  <c r="G30" i="34"/>
  <c r="H30" i="34"/>
  <c r="I30" i="34"/>
  <c r="J30" i="34"/>
  <c r="K30" i="34"/>
  <c r="L30" i="34"/>
  <c r="M30" i="34"/>
  <c r="N30" i="34"/>
  <c r="O30" i="34"/>
  <c r="P30" i="34"/>
  <c r="Q30" i="34"/>
  <c r="T30" i="34"/>
  <c r="U30" i="34"/>
  <c r="AC30" i="34"/>
  <c r="AQ30" i="34"/>
  <c r="AQ30" i="34" a="1"/>
  <c r="AR30" i="34"/>
  <c r="AR30" i="34" a="1"/>
  <c r="AT30" i="34"/>
  <c r="AU30" i="34"/>
  <c r="AV30" i="34"/>
  <c r="AW30" i="34"/>
  <c r="AX30" i="34"/>
  <c r="AY30" i="34"/>
  <c r="AZ30" i="34"/>
  <c r="BA30" i="34"/>
  <c r="BB30" i="34"/>
  <c r="BD30" i="34"/>
  <c r="BF30" i="34"/>
  <c r="BG30" i="34"/>
  <c r="BH30" i="34"/>
  <c r="C31" i="34"/>
  <c r="D31" i="34"/>
  <c r="E31" i="34"/>
  <c r="F31" i="34"/>
  <c r="G31" i="34"/>
  <c r="H31" i="34"/>
  <c r="I31" i="34"/>
  <c r="J31" i="34"/>
  <c r="K31" i="34"/>
  <c r="L31" i="34"/>
  <c r="M31" i="34"/>
  <c r="N31" i="34"/>
  <c r="O31" i="34"/>
  <c r="P31" i="34"/>
  <c r="Q31" i="34"/>
  <c r="T31" i="34"/>
  <c r="U31" i="34"/>
  <c r="W31" i="34"/>
  <c r="Y31" i="34"/>
  <c r="AA31" i="34"/>
  <c r="AE31" i="34"/>
  <c r="AH31" i="34"/>
  <c r="AK31" i="34"/>
  <c r="AN31" i="34"/>
  <c r="AT31" i="34"/>
  <c r="AU31" i="34"/>
  <c r="AV31" i="34"/>
  <c r="AW31" i="34"/>
  <c r="AX31" i="34"/>
  <c r="AY31" i="34"/>
  <c r="AZ31" i="34"/>
  <c r="BA31" i="34"/>
  <c r="BB31" i="34"/>
  <c r="BC31" i="34"/>
  <c r="BD31" i="34"/>
  <c r="BF31" i="34"/>
  <c r="BG31" i="34"/>
  <c r="BH31" i="34"/>
  <c r="E32" i="34"/>
  <c r="BL32" i="34"/>
  <c r="BQ32" i="34"/>
  <c r="BL33" i="34"/>
  <c r="BQ33" i="34"/>
  <c r="BL35" i="34"/>
  <c r="BQ35" i="34"/>
  <c r="AT38" i="34"/>
  <c r="AU38" i="34"/>
  <c r="AV38" i="34"/>
  <c r="AW38" i="34"/>
  <c r="AX38" i="34"/>
  <c r="AY38" i="34"/>
  <c r="AZ38" i="34"/>
  <c r="BA38" i="34"/>
  <c r="AE39" i="34"/>
  <c r="AF39" i="34"/>
  <c r="AG39" i="34"/>
  <c r="AH39" i="34"/>
  <c r="AJ39" i="34"/>
  <c r="AK39" i="34"/>
  <c r="AL39" i="34"/>
  <c r="AM39" i="34"/>
  <c r="AT39" i="34"/>
  <c r="AU39" i="34"/>
  <c r="AV39" i="34"/>
  <c r="AW39" i="34"/>
  <c r="AX39" i="34"/>
  <c r="AY39" i="34"/>
  <c r="AZ39" i="34"/>
  <c r="BA39" i="34"/>
  <c r="AT40" i="34"/>
  <c r="AU40" i="34"/>
  <c r="AV40" i="34"/>
  <c r="AW40" i="34"/>
  <c r="AX40" i="34"/>
  <c r="AY40" i="34"/>
  <c r="AZ40" i="34"/>
  <c r="BA40" i="34"/>
  <c r="AT41" i="34"/>
  <c r="AU41" i="34"/>
  <c r="AV41" i="34"/>
  <c r="AW41" i="34"/>
  <c r="AX41" i="34"/>
  <c r="AY41" i="34"/>
  <c r="AZ41" i="34"/>
  <c r="BA41" i="34"/>
  <c r="AT42" i="34"/>
  <c r="AU42" i="34"/>
  <c r="AV42" i="34"/>
  <c r="AW42" i="34"/>
  <c r="AX42" i="34"/>
  <c r="AY42" i="34"/>
  <c r="AZ42" i="34"/>
  <c r="BA42" i="34"/>
  <c r="BK42" i="34"/>
  <c r="AT43" i="34"/>
  <c r="AU43" i="34"/>
  <c r="AV43" i="34"/>
  <c r="AW43" i="34"/>
  <c r="AX43" i="34"/>
  <c r="AY43" i="34"/>
  <c r="AZ43" i="34"/>
  <c r="BA43" i="34"/>
  <c r="BL43" i="34"/>
  <c r="AT44" i="34"/>
  <c r="AU44" i="34"/>
  <c r="AV44" i="34"/>
  <c r="AW44" i="34"/>
  <c r="AX44" i="34"/>
  <c r="AY44" i="34"/>
  <c r="AZ44" i="34"/>
  <c r="BA44" i="34"/>
  <c r="AT45" i="34"/>
  <c r="AU45" i="34"/>
  <c r="AV45" i="34"/>
  <c r="AW45" i="34"/>
  <c r="AX45" i="34"/>
  <c r="AY45" i="34"/>
  <c r="AZ45" i="34"/>
  <c r="BA45" i="34"/>
  <c r="AE46" i="34"/>
  <c r="AF46" i="34"/>
  <c r="AG46" i="34"/>
  <c r="AH46" i="34"/>
  <c r="AJ46" i="34"/>
  <c r="AK46" i="34"/>
  <c r="AL46" i="34"/>
  <c r="AM46" i="34"/>
  <c r="AT46" i="34"/>
  <c r="AU46" i="34"/>
  <c r="AV46" i="34"/>
  <c r="AW46" i="34"/>
  <c r="AX46" i="34"/>
  <c r="AY46" i="34"/>
  <c r="AZ46" i="34"/>
  <c r="BA46" i="34"/>
  <c r="BK46" i="34"/>
  <c r="BL46" i="34"/>
  <c r="AT47" i="34"/>
  <c r="AU47" i="34"/>
  <c r="AV47" i="34"/>
  <c r="AW47" i="34"/>
  <c r="AX47" i="34"/>
  <c r="AY47" i="34"/>
  <c r="AZ47" i="34"/>
  <c r="BA47" i="34"/>
  <c r="BL47" i="34"/>
  <c r="AT48" i="34"/>
  <c r="AU48" i="34"/>
  <c r="AV48" i="34"/>
  <c r="AW48" i="34"/>
  <c r="AX48" i="34"/>
  <c r="AY48" i="34"/>
  <c r="AZ48" i="34"/>
  <c r="BA48" i="34"/>
  <c r="AT49" i="34"/>
  <c r="AU49" i="34"/>
  <c r="AV49" i="34"/>
  <c r="AW49" i="34"/>
  <c r="AX49" i="34"/>
  <c r="AY49" i="34"/>
  <c r="AZ49" i="34"/>
  <c r="BA49" i="34"/>
  <c r="BL49" i="34"/>
  <c r="AT50" i="34"/>
  <c r="AU50" i="34"/>
  <c r="AV50" i="34"/>
  <c r="AW50" i="34"/>
  <c r="AX50" i="34"/>
  <c r="AY50" i="34"/>
  <c r="AZ50" i="34"/>
  <c r="BA50" i="34"/>
  <c r="AT51" i="34"/>
  <c r="AU51" i="34"/>
  <c r="AV51" i="34"/>
  <c r="AW51" i="34"/>
  <c r="AX51" i="34"/>
  <c r="AY51" i="34"/>
  <c r="AZ51" i="34"/>
  <c r="BA51" i="34"/>
  <c r="AT52" i="34"/>
  <c r="AU52" i="34"/>
  <c r="AV52" i="34"/>
  <c r="AW52" i="34"/>
  <c r="AX52" i="34"/>
  <c r="AY52" i="34"/>
  <c r="AZ52" i="34"/>
  <c r="BA52" i="34"/>
  <c r="AT53" i="34"/>
  <c r="AU53" i="34"/>
  <c r="AV53" i="34"/>
  <c r="AW53" i="34"/>
  <c r="AX53" i="34"/>
  <c r="AY53" i="34"/>
  <c r="AZ53" i="34"/>
  <c r="BA53" i="34"/>
  <c r="AT54" i="34"/>
  <c r="AU54" i="34"/>
  <c r="AV54" i="34"/>
  <c r="AW54" i="34"/>
  <c r="AX54" i="34"/>
  <c r="AY54" i="34"/>
  <c r="AZ54" i="34"/>
  <c r="BA54" i="34"/>
  <c r="AT55" i="34"/>
  <c r="AU55" i="34"/>
  <c r="AV55" i="34"/>
  <c r="AW55" i="34"/>
  <c r="AX55" i="34"/>
  <c r="AY55" i="34"/>
  <c r="AZ55" i="34"/>
  <c r="BA55" i="34"/>
  <c r="AT56" i="34"/>
  <c r="AU56" i="34"/>
  <c r="AV56" i="34"/>
  <c r="AW56" i="34"/>
  <c r="AX56" i="34"/>
  <c r="AY56" i="34"/>
  <c r="AZ56" i="34"/>
  <c r="BA56" i="34"/>
  <c r="AT57" i="34"/>
  <c r="AU57" i="34"/>
  <c r="AV57" i="34"/>
  <c r="AW57" i="34"/>
  <c r="AX57" i="34"/>
  <c r="AY57" i="34"/>
  <c r="AZ57" i="34"/>
  <c r="BA57" i="34"/>
  <c r="AT58" i="34"/>
  <c r="AU58" i="34"/>
  <c r="AV58" i="34"/>
  <c r="AW58" i="34"/>
  <c r="AX58" i="34"/>
  <c r="AY58" i="34"/>
  <c r="AZ58" i="34"/>
  <c r="BA58" i="34"/>
  <c r="AT59" i="34"/>
  <c r="AU59" i="34"/>
  <c r="AV59" i="34"/>
  <c r="AW59" i="34"/>
  <c r="AX59" i="34"/>
  <c r="AY59" i="34"/>
  <c r="AZ59" i="34"/>
  <c r="BA59" i="34"/>
  <c r="AT60" i="34"/>
  <c r="AU60" i="34"/>
  <c r="AV60" i="34"/>
  <c r="AW60" i="34"/>
  <c r="AX60" i="34"/>
  <c r="AY60" i="34"/>
  <c r="AZ60" i="34"/>
  <c r="BA60" i="34"/>
  <c r="AT61" i="34"/>
  <c r="AU61" i="34"/>
  <c r="AV61" i="34"/>
  <c r="AW61" i="34"/>
  <c r="AX61" i="34"/>
  <c r="AY61" i="34"/>
  <c r="AZ61" i="34"/>
  <c r="BA61" i="34"/>
  <c r="AT62" i="34"/>
  <c r="AZ63" i="34"/>
  <c r="BA63" i="34"/>
  <c r="A1" i="6"/>
  <c r="AQ1" i="6"/>
  <c r="BC1" i="6"/>
  <c r="BL3" i="6"/>
  <c r="BQ3" i="6"/>
  <c r="A4" i="6"/>
  <c r="BQ4" i="6"/>
  <c r="BL5" i="6"/>
  <c r="BQ5" i="6"/>
  <c r="F6" i="6"/>
  <c r="BQ6" i="6"/>
  <c r="AC7" i="6"/>
  <c r="AQ7" i="6"/>
  <c r="AQ7" i="6" a="1"/>
  <c r="AR7" i="6"/>
  <c r="AR7" i="6" a="1"/>
  <c r="AT7" i="6"/>
  <c r="AU7" i="6"/>
  <c r="AV7" i="6"/>
  <c r="AW7" i="6"/>
  <c r="AX7" i="6"/>
  <c r="AY7" i="6"/>
  <c r="AZ7" i="6"/>
  <c r="BA7" i="6"/>
  <c r="BB7" i="6"/>
  <c r="BD7" i="6"/>
  <c r="BF7" i="6"/>
  <c r="BG7" i="6"/>
  <c r="BH7" i="6"/>
  <c r="BL7" i="6"/>
  <c r="BQ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T8" i="6"/>
  <c r="U8" i="6"/>
  <c r="AC8" i="6"/>
  <c r="AQ8" i="6"/>
  <c r="AQ8" i="6" a="1"/>
  <c r="AR8" i="6"/>
  <c r="AR8" i="6" a="1"/>
  <c r="AT8" i="6"/>
  <c r="AU8" i="6"/>
  <c r="AV8" i="6"/>
  <c r="AW8" i="6"/>
  <c r="AX8" i="6"/>
  <c r="AY8" i="6"/>
  <c r="AZ8" i="6"/>
  <c r="BA8" i="6"/>
  <c r="BB8" i="6"/>
  <c r="BD8" i="6"/>
  <c r="BF8" i="6"/>
  <c r="BG8" i="6"/>
  <c r="BH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T9" i="6"/>
  <c r="U9" i="6"/>
  <c r="AC9" i="6"/>
  <c r="AQ9" i="6"/>
  <c r="AQ9" i="6" a="1"/>
  <c r="AR9" i="6"/>
  <c r="AR9" i="6" a="1"/>
  <c r="AT9" i="6"/>
  <c r="AU9" i="6"/>
  <c r="AV9" i="6"/>
  <c r="AW9" i="6"/>
  <c r="AX9" i="6"/>
  <c r="AY9" i="6"/>
  <c r="AZ9" i="6"/>
  <c r="BA9" i="6"/>
  <c r="BB9" i="6"/>
  <c r="BD9" i="6"/>
  <c r="BF9" i="6"/>
  <c r="BG9" i="6"/>
  <c r="BH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T10" i="6"/>
  <c r="U10" i="6"/>
  <c r="AC10" i="6"/>
  <c r="AQ10" i="6"/>
  <c r="AQ10" i="6" a="1"/>
  <c r="AR10" i="6"/>
  <c r="AR10" i="6" a="1"/>
  <c r="AT10" i="6"/>
  <c r="AU10" i="6"/>
  <c r="AV10" i="6"/>
  <c r="AW10" i="6"/>
  <c r="AX10" i="6"/>
  <c r="AY10" i="6"/>
  <c r="AZ10" i="6"/>
  <c r="BA10" i="6"/>
  <c r="BB10" i="6"/>
  <c r="BD10" i="6"/>
  <c r="BF10" i="6"/>
  <c r="BG10" i="6"/>
  <c r="BH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T11" i="6"/>
  <c r="U11" i="6"/>
  <c r="AC11" i="6"/>
  <c r="AQ11" i="6"/>
  <c r="AQ11" i="6" a="1"/>
  <c r="AR11" i="6"/>
  <c r="AR11" i="6" a="1"/>
  <c r="AT11" i="6"/>
  <c r="AU11" i="6"/>
  <c r="AV11" i="6"/>
  <c r="AW11" i="6"/>
  <c r="AX11" i="6"/>
  <c r="AY11" i="6"/>
  <c r="AZ11" i="6"/>
  <c r="BA11" i="6"/>
  <c r="BB11" i="6"/>
  <c r="BD11" i="6"/>
  <c r="BF11" i="6"/>
  <c r="BG11" i="6"/>
  <c r="BH11" i="6"/>
  <c r="BL11" i="6"/>
  <c r="BQ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T12" i="6"/>
  <c r="U12" i="6"/>
  <c r="AC12" i="6"/>
  <c r="AQ12" i="6"/>
  <c r="AQ12" i="6" a="1"/>
  <c r="AR12" i="6"/>
  <c r="AR12" i="6" a="1"/>
  <c r="AT12" i="6"/>
  <c r="AU12" i="6"/>
  <c r="AV12" i="6"/>
  <c r="AW12" i="6"/>
  <c r="AX12" i="6"/>
  <c r="AY12" i="6"/>
  <c r="AZ12" i="6"/>
  <c r="BA12" i="6"/>
  <c r="BB12" i="6"/>
  <c r="BD12" i="6"/>
  <c r="BF12" i="6"/>
  <c r="BG12" i="6"/>
  <c r="BH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T13" i="6"/>
  <c r="U13" i="6"/>
  <c r="AC13" i="6"/>
  <c r="AQ13" i="6"/>
  <c r="AQ13" i="6" a="1"/>
  <c r="AR13" i="6"/>
  <c r="AR13" i="6" a="1"/>
  <c r="AT13" i="6"/>
  <c r="AU13" i="6"/>
  <c r="AV13" i="6"/>
  <c r="AW13" i="6"/>
  <c r="AX13" i="6"/>
  <c r="AY13" i="6"/>
  <c r="AZ13" i="6"/>
  <c r="BA13" i="6"/>
  <c r="BB13" i="6"/>
  <c r="BD13" i="6"/>
  <c r="BF13" i="6"/>
  <c r="BG13" i="6"/>
  <c r="BH13" i="6"/>
  <c r="BL13" i="6"/>
  <c r="BQ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T14" i="6"/>
  <c r="U14" i="6"/>
  <c r="AC14" i="6"/>
  <c r="AQ14" i="6"/>
  <c r="AQ14" i="6" a="1"/>
  <c r="AR14" i="6"/>
  <c r="AR14" i="6" a="1"/>
  <c r="AT14" i="6"/>
  <c r="AU14" i="6"/>
  <c r="AV14" i="6"/>
  <c r="AW14" i="6"/>
  <c r="AX14" i="6"/>
  <c r="AY14" i="6"/>
  <c r="AZ14" i="6"/>
  <c r="BA14" i="6"/>
  <c r="BB14" i="6"/>
  <c r="BD14" i="6"/>
  <c r="BF14" i="6"/>
  <c r="BG14" i="6"/>
  <c r="BH14" i="6"/>
  <c r="BL14" i="6"/>
  <c r="BQ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T15" i="6"/>
  <c r="U15" i="6"/>
  <c r="AC15" i="6"/>
  <c r="AQ15" i="6"/>
  <c r="AQ15" i="6" a="1"/>
  <c r="AR15" i="6"/>
  <c r="AR15" i="6" a="1"/>
  <c r="AT15" i="6"/>
  <c r="AU15" i="6"/>
  <c r="AV15" i="6"/>
  <c r="AW15" i="6"/>
  <c r="AX15" i="6"/>
  <c r="AY15" i="6"/>
  <c r="AZ15" i="6"/>
  <c r="BA15" i="6"/>
  <c r="BB15" i="6"/>
  <c r="BD15" i="6"/>
  <c r="BF15" i="6"/>
  <c r="BG15" i="6"/>
  <c r="BH15" i="6"/>
  <c r="BL15" i="6"/>
  <c r="BQ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T16" i="6"/>
  <c r="U16" i="6"/>
  <c r="AC16" i="6"/>
  <c r="AQ16" i="6"/>
  <c r="AQ16" i="6" a="1"/>
  <c r="AR16" i="6"/>
  <c r="AR16" i="6" a="1"/>
  <c r="AT16" i="6"/>
  <c r="AU16" i="6"/>
  <c r="AV16" i="6"/>
  <c r="AW16" i="6"/>
  <c r="AX16" i="6"/>
  <c r="AY16" i="6"/>
  <c r="AZ16" i="6"/>
  <c r="BA16" i="6"/>
  <c r="BB16" i="6"/>
  <c r="BD16" i="6"/>
  <c r="BF16" i="6"/>
  <c r="BG16" i="6"/>
  <c r="BH16" i="6"/>
  <c r="BL16" i="6"/>
  <c r="BQ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T17" i="6"/>
  <c r="U17" i="6"/>
  <c r="AC17" i="6"/>
  <c r="AQ17" i="6"/>
  <c r="AQ17" i="6" a="1"/>
  <c r="AR17" i="6"/>
  <c r="AR17" i="6" a="1"/>
  <c r="AT17" i="6"/>
  <c r="AU17" i="6"/>
  <c r="AV17" i="6"/>
  <c r="AW17" i="6"/>
  <c r="AX17" i="6"/>
  <c r="AY17" i="6"/>
  <c r="AZ17" i="6"/>
  <c r="BA17" i="6"/>
  <c r="BB17" i="6"/>
  <c r="BD17" i="6"/>
  <c r="BF17" i="6"/>
  <c r="BG17" i="6"/>
  <c r="BH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T18" i="6"/>
  <c r="U18" i="6"/>
  <c r="AC18" i="6"/>
  <c r="AQ18" i="6"/>
  <c r="AQ18" i="6" a="1"/>
  <c r="AR18" i="6"/>
  <c r="AR18" i="6" a="1"/>
  <c r="AT18" i="6"/>
  <c r="AU18" i="6"/>
  <c r="AV18" i="6"/>
  <c r="AW18" i="6"/>
  <c r="AX18" i="6"/>
  <c r="AY18" i="6"/>
  <c r="AZ18" i="6"/>
  <c r="BA18" i="6"/>
  <c r="BB18" i="6"/>
  <c r="BD18" i="6"/>
  <c r="BF18" i="6"/>
  <c r="BG18" i="6"/>
  <c r="BH18" i="6"/>
  <c r="BL18" i="6"/>
  <c r="BQ18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T19" i="6"/>
  <c r="U19" i="6"/>
  <c r="AC19" i="6"/>
  <c r="AQ19" i="6"/>
  <c r="AQ19" i="6" a="1"/>
  <c r="AR19" i="6"/>
  <c r="AR19" i="6" a="1"/>
  <c r="AT19" i="6"/>
  <c r="AU19" i="6"/>
  <c r="AV19" i="6"/>
  <c r="AW19" i="6"/>
  <c r="AX19" i="6"/>
  <c r="AY19" i="6"/>
  <c r="AZ19" i="6"/>
  <c r="BA19" i="6"/>
  <c r="BB19" i="6"/>
  <c r="BD19" i="6"/>
  <c r="BF19" i="6"/>
  <c r="BG19" i="6"/>
  <c r="BH19" i="6"/>
  <c r="BL19" i="6"/>
  <c r="BQ19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T20" i="6"/>
  <c r="U20" i="6"/>
  <c r="AC20" i="6"/>
  <c r="AQ20" i="6"/>
  <c r="AQ20" i="6" a="1"/>
  <c r="AR20" i="6"/>
  <c r="AR20" i="6" a="1"/>
  <c r="AT20" i="6"/>
  <c r="AU20" i="6"/>
  <c r="AV20" i="6"/>
  <c r="AW20" i="6"/>
  <c r="AX20" i="6"/>
  <c r="AY20" i="6"/>
  <c r="AZ20" i="6"/>
  <c r="BA20" i="6"/>
  <c r="BB20" i="6"/>
  <c r="BD20" i="6"/>
  <c r="BF20" i="6"/>
  <c r="BG20" i="6"/>
  <c r="BH20" i="6"/>
  <c r="BL20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T21" i="6"/>
  <c r="U21" i="6"/>
  <c r="AC21" i="6"/>
  <c r="AQ21" i="6"/>
  <c r="AQ21" i="6" a="1"/>
  <c r="AR21" i="6"/>
  <c r="AR21" i="6" a="1"/>
  <c r="AT21" i="6"/>
  <c r="AU21" i="6"/>
  <c r="AV21" i="6"/>
  <c r="AW21" i="6"/>
  <c r="AX21" i="6"/>
  <c r="AY21" i="6"/>
  <c r="AZ21" i="6"/>
  <c r="BA21" i="6"/>
  <c r="BB21" i="6"/>
  <c r="BD21" i="6"/>
  <c r="BF21" i="6"/>
  <c r="BG21" i="6"/>
  <c r="BH21" i="6"/>
  <c r="BL21" i="6"/>
  <c r="BQ2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T22" i="6"/>
  <c r="U22" i="6"/>
  <c r="AC22" i="6"/>
  <c r="AQ22" i="6"/>
  <c r="AQ22" i="6" a="1"/>
  <c r="AR22" i="6"/>
  <c r="AR22" i="6" a="1"/>
  <c r="AT22" i="6"/>
  <c r="AU22" i="6"/>
  <c r="AV22" i="6"/>
  <c r="AW22" i="6"/>
  <c r="AX22" i="6"/>
  <c r="AY22" i="6"/>
  <c r="AZ22" i="6"/>
  <c r="BA22" i="6"/>
  <c r="BB22" i="6"/>
  <c r="BD22" i="6"/>
  <c r="BF22" i="6"/>
  <c r="BG22" i="6"/>
  <c r="BH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T23" i="6"/>
  <c r="U23" i="6"/>
  <c r="AC23" i="6"/>
  <c r="AQ23" i="6"/>
  <c r="AQ23" i="6" a="1"/>
  <c r="AR23" i="6"/>
  <c r="AR23" i="6" a="1"/>
  <c r="AT23" i="6"/>
  <c r="AU23" i="6"/>
  <c r="AV23" i="6"/>
  <c r="AW23" i="6"/>
  <c r="AX23" i="6"/>
  <c r="AY23" i="6"/>
  <c r="AZ23" i="6"/>
  <c r="BA23" i="6"/>
  <c r="BB23" i="6"/>
  <c r="BD23" i="6"/>
  <c r="BF23" i="6"/>
  <c r="BG23" i="6"/>
  <c r="BH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T24" i="6"/>
  <c r="U24" i="6"/>
  <c r="AC24" i="6"/>
  <c r="AQ24" i="6"/>
  <c r="AQ24" i="6" a="1"/>
  <c r="AR24" i="6"/>
  <c r="AR24" i="6" a="1"/>
  <c r="AT24" i="6"/>
  <c r="AU24" i="6"/>
  <c r="AV24" i="6"/>
  <c r="AW24" i="6"/>
  <c r="AX24" i="6"/>
  <c r="AY24" i="6"/>
  <c r="AZ24" i="6"/>
  <c r="BA24" i="6"/>
  <c r="BB24" i="6"/>
  <c r="BD24" i="6"/>
  <c r="BF24" i="6"/>
  <c r="BG24" i="6"/>
  <c r="BH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T25" i="6"/>
  <c r="U25" i="6"/>
  <c r="AC25" i="6"/>
  <c r="AQ25" i="6"/>
  <c r="AQ25" i="6" a="1"/>
  <c r="AR25" i="6"/>
  <c r="AR25" i="6" a="1"/>
  <c r="AT25" i="6"/>
  <c r="AU25" i="6"/>
  <c r="AV25" i="6"/>
  <c r="AW25" i="6"/>
  <c r="AX25" i="6"/>
  <c r="AY25" i="6"/>
  <c r="AZ25" i="6"/>
  <c r="BA25" i="6"/>
  <c r="BB25" i="6"/>
  <c r="BD25" i="6"/>
  <c r="BF25" i="6"/>
  <c r="BG25" i="6"/>
  <c r="BH25" i="6"/>
  <c r="BL25" i="6"/>
  <c r="BQ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T26" i="6"/>
  <c r="U26" i="6"/>
  <c r="AC26" i="6"/>
  <c r="AQ26" i="6"/>
  <c r="AQ26" i="6" a="1"/>
  <c r="AR26" i="6"/>
  <c r="AR26" i="6" a="1"/>
  <c r="AT26" i="6"/>
  <c r="AU26" i="6"/>
  <c r="AV26" i="6"/>
  <c r="AW26" i="6"/>
  <c r="AX26" i="6"/>
  <c r="AY26" i="6"/>
  <c r="AZ26" i="6"/>
  <c r="BA26" i="6"/>
  <c r="BB26" i="6"/>
  <c r="BD26" i="6"/>
  <c r="BF26" i="6"/>
  <c r="BG26" i="6"/>
  <c r="BH26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T27" i="6"/>
  <c r="U27" i="6"/>
  <c r="AC27" i="6"/>
  <c r="AQ27" i="6"/>
  <c r="AQ27" i="6" a="1"/>
  <c r="AR27" i="6"/>
  <c r="AR27" i="6" a="1"/>
  <c r="AT27" i="6"/>
  <c r="AU27" i="6"/>
  <c r="AV27" i="6"/>
  <c r="AW27" i="6"/>
  <c r="AX27" i="6"/>
  <c r="AY27" i="6"/>
  <c r="AZ27" i="6"/>
  <c r="BA27" i="6"/>
  <c r="BB27" i="6"/>
  <c r="BD27" i="6"/>
  <c r="BF27" i="6"/>
  <c r="BG27" i="6"/>
  <c r="BH27" i="6"/>
  <c r="BL27" i="6"/>
  <c r="BQ27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U28" i="6"/>
  <c r="AC28" i="6"/>
  <c r="AQ28" i="6"/>
  <c r="AQ28" i="6" a="1"/>
  <c r="AR28" i="6"/>
  <c r="AR28" i="6" a="1"/>
  <c r="AT28" i="6"/>
  <c r="AU28" i="6"/>
  <c r="AV28" i="6"/>
  <c r="AW28" i="6"/>
  <c r="AX28" i="6"/>
  <c r="AY28" i="6"/>
  <c r="AZ28" i="6"/>
  <c r="BA28" i="6"/>
  <c r="BB28" i="6"/>
  <c r="BD28" i="6"/>
  <c r="BF28" i="6"/>
  <c r="BG28" i="6"/>
  <c r="BH28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U29" i="6"/>
  <c r="AC29" i="6"/>
  <c r="AQ29" i="6"/>
  <c r="AQ29" i="6" a="1"/>
  <c r="AR29" i="6"/>
  <c r="AR29" i="6" a="1"/>
  <c r="AT29" i="6"/>
  <c r="AU29" i="6"/>
  <c r="AV29" i="6"/>
  <c r="AW29" i="6"/>
  <c r="AX29" i="6"/>
  <c r="AY29" i="6"/>
  <c r="AZ29" i="6"/>
  <c r="BA29" i="6"/>
  <c r="BB29" i="6"/>
  <c r="BD29" i="6"/>
  <c r="BF29" i="6"/>
  <c r="BG29" i="6"/>
  <c r="BH29" i="6"/>
  <c r="BL29" i="6"/>
  <c r="BQ29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T30" i="6"/>
  <c r="U30" i="6"/>
  <c r="AC30" i="6"/>
  <c r="AQ30" i="6"/>
  <c r="AQ30" i="6" a="1"/>
  <c r="AR30" i="6"/>
  <c r="AR30" i="6" a="1"/>
  <c r="AT30" i="6"/>
  <c r="AU30" i="6"/>
  <c r="AV30" i="6"/>
  <c r="AW30" i="6"/>
  <c r="AX30" i="6"/>
  <c r="AY30" i="6"/>
  <c r="AZ30" i="6"/>
  <c r="BA30" i="6"/>
  <c r="BB30" i="6"/>
  <c r="BD30" i="6"/>
  <c r="BF30" i="6"/>
  <c r="BG30" i="6"/>
  <c r="BH30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T31" i="6"/>
  <c r="U31" i="6"/>
  <c r="W31" i="6"/>
  <c r="Y31" i="6"/>
  <c r="AA31" i="6"/>
  <c r="AE31" i="6"/>
  <c r="AH31" i="6"/>
  <c r="AK31" i="6"/>
  <c r="AN31" i="6"/>
  <c r="AT31" i="6"/>
  <c r="AU31" i="6"/>
  <c r="AV31" i="6"/>
  <c r="AW31" i="6"/>
  <c r="AX31" i="6"/>
  <c r="AY31" i="6"/>
  <c r="AZ31" i="6"/>
  <c r="BA31" i="6"/>
  <c r="BB31" i="6"/>
  <c r="BC31" i="6"/>
  <c r="BD31" i="6"/>
  <c r="BF31" i="6"/>
  <c r="BG31" i="6"/>
  <c r="BH31" i="6"/>
  <c r="E32" i="6"/>
  <c r="BL32" i="6"/>
  <c r="BQ32" i="6"/>
  <c r="BL33" i="6"/>
  <c r="BQ33" i="6"/>
  <c r="BL35" i="6"/>
  <c r="BQ35" i="6"/>
  <c r="AT38" i="6"/>
  <c r="AU38" i="6"/>
  <c r="AV38" i="6"/>
  <c r="AW38" i="6"/>
  <c r="AX38" i="6"/>
  <c r="AY38" i="6"/>
  <c r="AZ38" i="6"/>
  <c r="BA38" i="6"/>
  <c r="AE39" i="6"/>
  <c r="AF39" i="6"/>
  <c r="AG39" i="6"/>
  <c r="AH39" i="6"/>
  <c r="AJ39" i="6"/>
  <c r="AK39" i="6"/>
  <c r="AL39" i="6"/>
  <c r="AM39" i="6"/>
  <c r="AT39" i="6"/>
  <c r="AU39" i="6"/>
  <c r="AV39" i="6"/>
  <c r="AW39" i="6"/>
  <c r="AX39" i="6"/>
  <c r="AY39" i="6"/>
  <c r="AZ39" i="6"/>
  <c r="BA39" i="6"/>
  <c r="AT40" i="6"/>
  <c r="AU40" i="6"/>
  <c r="AV40" i="6"/>
  <c r="AW40" i="6"/>
  <c r="AX40" i="6"/>
  <c r="AY40" i="6"/>
  <c r="AZ40" i="6"/>
  <c r="BA40" i="6"/>
  <c r="AT41" i="6"/>
  <c r="AU41" i="6"/>
  <c r="AV41" i="6"/>
  <c r="AW41" i="6"/>
  <c r="AX41" i="6"/>
  <c r="AY41" i="6"/>
  <c r="AZ41" i="6"/>
  <c r="BA41" i="6"/>
  <c r="AT42" i="6"/>
  <c r="AU42" i="6"/>
  <c r="AV42" i="6"/>
  <c r="AW42" i="6"/>
  <c r="AX42" i="6"/>
  <c r="AY42" i="6"/>
  <c r="AZ42" i="6"/>
  <c r="BA42" i="6"/>
  <c r="BK42" i="6"/>
  <c r="AT43" i="6"/>
  <c r="AU43" i="6"/>
  <c r="AV43" i="6"/>
  <c r="AW43" i="6"/>
  <c r="AX43" i="6"/>
  <c r="AY43" i="6"/>
  <c r="AZ43" i="6"/>
  <c r="BA43" i="6"/>
  <c r="BL43" i="6"/>
  <c r="AT44" i="6"/>
  <c r="AU44" i="6"/>
  <c r="AV44" i="6"/>
  <c r="AW44" i="6"/>
  <c r="AX44" i="6"/>
  <c r="AY44" i="6"/>
  <c r="AZ44" i="6"/>
  <c r="BA44" i="6"/>
  <c r="AT45" i="6"/>
  <c r="AU45" i="6"/>
  <c r="AV45" i="6"/>
  <c r="AW45" i="6"/>
  <c r="AX45" i="6"/>
  <c r="AY45" i="6"/>
  <c r="AZ45" i="6"/>
  <c r="BA45" i="6"/>
  <c r="AE46" i="6"/>
  <c r="AF46" i="6"/>
  <c r="AG46" i="6"/>
  <c r="AH46" i="6"/>
  <c r="AJ46" i="6"/>
  <c r="AK46" i="6"/>
  <c r="AL46" i="6"/>
  <c r="AM46" i="6"/>
  <c r="AT46" i="6"/>
  <c r="AU46" i="6"/>
  <c r="AV46" i="6"/>
  <c r="AW46" i="6"/>
  <c r="AX46" i="6"/>
  <c r="AY46" i="6"/>
  <c r="AZ46" i="6"/>
  <c r="BA46" i="6"/>
  <c r="BK46" i="6"/>
  <c r="BL46" i="6"/>
  <c r="AT47" i="6"/>
  <c r="AU47" i="6"/>
  <c r="AV47" i="6"/>
  <c r="AW47" i="6"/>
  <c r="AX47" i="6"/>
  <c r="AY47" i="6"/>
  <c r="AZ47" i="6"/>
  <c r="BA47" i="6"/>
  <c r="BL47" i="6"/>
  <c r="AT48" i="6"/>
  <c r="AU48" i="6"/>
  <c r="AV48" i="6"/>
  <c r="AW48" i="6"/>
  <c r="AX48" i="6"/>
  <c r="AY48" i="6"/>
  <c r="AZ48" i="6"/>
  <c r="BA48" i="6"/>
  <c r="AT49" i="6"/>
  <c r="AU49" i="6"/>
  <c r="AV49" i="6"/>
  <c r="AW49" i="6"/>
  <c r="AX49" i="6"/>
  <c r="AY49" i="6"/>
  <c r="AZ49" i="6"/>
  <c r="BA49" i="6"/>
  <c r="BL49" i="6"/>
  <c r="AT50" i="6"/>
  <c r="AU50" i="6"/>
  <c r="AV50" i="6"/>
  <c r="AW50" i="6"/>
  <c r="AX50" i="6"/>
  <c r="AY50" i="6"/>
  <c r="AZ50" i="6"/>
  <c r="BA50" i="6"/>
  <c r="AT51" i="6"/>
  <c r="AU51" i="6"/>
  <c r="AV51" i="6"/>
  <c r="AW51" i="6"/>
  <c r="AX51" i="6"/>
  <c r="AY51" i="6"/>
  <c r="AZ51" i="6"/>
  <c r="BA51" i="6"/>
  <c r="AT52" i="6"/>
  <c r="AU52" i="6"/>
  <c r="AV52" i="6"/>
  <c r="AW52" i="6"/>
  <c r="AX52" i="6"/>
  <c r="AY52" i="6"/>
  <c r="AZ52" i="6"/>
  <c r="BA52" i="6"/>
  <c r="AT53" i="6"/>
  <c r="AU53" i="6"/>
  <c r="AV53" i="6"/>
  <c r="AW53" i="6"/>
  <c r="AX53" i="6"/>
  <c r="AY53" i="6"/>
  <c r="AZ53" i="6"/>
  <c r="BA53" i="6"/>
  <c r="AT54" i="6"/>
  <c r="AU54" i="6"/>
  <c r="AV54" i="6"/>
  <c r="AW54" i="6"/>
  <c r="AX54" i="6"/>
  <c r="AY54" i="6"/>
  <c r="AZ54" i="6"/>
  <c r="BA54" i="6"/>
  <c r="AT55" i="6"/>
  <c r="AU55" i="6"/>
  <c r="AV55" i="6"/>
  <c r="AW55" i="6"/>
  <c r="AX55" i="6"/>
  <c r="AY55" i="6"/>
  <c r="AZ55" i="6"/>
  <c r="BA55" i="6"/>
  <c r="AT56" i="6"/>
  <c r="AU56" i="6"/>
  <c r="AV56" i="6"/>
  <c r="AW56" i="6"/>
  <c r="AX56" i="6"/>
  <c r="AY56" i="6"/>
  <c r="AZ56" i="6"/>
  <c r="BA56" i="6"/>
  <c r="AT57" i="6"/>
  <c r="AU57" i="6"/>
  <c r="AV57" i="6"/>
  <c r="AW57" i="6"/>
  <c r="AX57" i="6"/>
  <c r="AY57" i="6"/>
  <c r="AZ57" i="6"/>
  <c r="BA57" i="6"/>
  <c r="AT58" i="6"/>
  <c r="AU58" i="6"/>
  <c r="AV58" i="6"/>
  <c r="AW58" i="6"/>
  <c r="AX58" i="6"/>
  <c r="AY58" i="6"/>
  <c r="AZ58" i="6"/>
  <c r="BA58" i="6"/>
  <c r="AT59" i="6"/>
  <c r="AU59" i="6"/>
  <c r="AV59" i="6"/>
  <c r="AW59" i="6"/>
  <c r="AX59" i="6"/>
  <c r="AY59" i="6"/>
  <c r="AZ59" i="6"/>
  <c r="BA59" i="6"/>
  <c r="AT60" i="6"/>
  <c r="AU60" i="6"/>
  <c r="AV60" i="6"/>
  <c r="AW60" i="6"/>
  <c r="AX60" i="6"/>
  <c r="AY60" i="6"/>
  <c r="AZ60" i="6"/>
  <c r="BA60" i="6"/>
  <c r="AT61" i="6"/>
  <c r="AU61" i="6"/>
  <c r="AV61" i="6"/>
  <c r="AW61" i="6"/>
  <c r="AX61" i="6"/>
  <c r="AY61" i="6"/>
  <c r="AZ61" i="6"/>
  <c r="BA61" i="6"/>
  <c r="AT62" i="6"/>
  <c r="AZ63" i="6"/>
  <c r="BA63" i="6"/>
  <c r="A1" i="7"/>
  <c r="AQ1" i="7"/>
  <c r="BC1" i="7"/>
  <c r="BL3" i="7"/>
  <c r="BQ3" i="7"/>
  <c r="A4" i="7"/>
  <c r="BQ4" i="7"/>
  <c r="BL5" i="7"/>
  <c r="BQ5" i="7"/>
  <c r="F6" i="7"/>
  <c r="BQ6" i="7"/>
  <c r="AC7" i="7"/>
  <c r="AQ7" i="7"/>
  <c r="AQ7" i="7" a="1"/>
  <c r="AR7" i="7"/>
  <c r="AR7" i="7" a="1"/>
  <c r="AT7" i="7"/>
  <c r="AU7" i="7"/>
  <c r="AV7" i="7"/>
  <c r="AW7" i="7"/>
  <c r="AX7" i="7"/>
  <c r="AY7" i="7"/>
  <c r="AZ7" i="7"/>
  <c r="BA7" i="7"/>
  <c r="BB7" i="7"/>
  <c r="BD7" i="7"/>
  <c r="BF7" i="7"/>
  <c r="BG7" i="7"/>
  <c r="BH7" i="7"/>
  <c r="BL7" i="7"/>
  <c r="BQ7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T8" i="7"/>
  <c r="U8" i="7"/>
  <c r="AC8" i="7"/>
  <c r="AQ8" i="7"/>
  <c r="AQ8" i="7" a="1"/>
  <c r="AR8" i="7"/>
  <c r="AR8" i="7" a="1"/>
  <c r="AT8" i="7"/>
  <c r="AU8" i="7"/>
  <c r="AV8" i="7"/>
  <c r="AW8" i="7"/>
  <c r="AX8" i="7"/>
  <c r="AY8" i="7"/>
  <c r="AZ8" i="7"/>
  <c r="BA8" i="7"/>
  <c r="BB8" i="7"/>
  <c r="BD8" i="7"/>
  <c r="BF8" i="7"/>
  <c r="BG8" i="7"/>
  <c r="BH8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T9" i="7"/>
  <c r="U9" i="7"/>
  <c r="AC9" i="7"/>
  <c r="AQ9" i="7"/>
  <c r="AQ9" i="7" a="1"/>
  <c r="AR9" i="7"/>
  <c r="AR9" i="7" a="1"/>
  <c r="AT9" i="7"/>
  <c r="AU9" i="7"/>
  <c r="AV9" i="7"/>
  <c r="AW9" i="7"/>
  <c r="AX9" i="7"/>
  <c r="AY9" i="7"/>
  <c r="AZ9" i="7"/>
  <c r="BA9" i="7"/>
  <c r="BB9" i="7"/>
  <c r="BD9" i="7"/>
  <c r="BF9" i="7"/>
  <c r="BG9" i="7"/>
  <c r="BH9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T10" i="7"/>
  <c r="U10" i="7"/>
  <c r="AC10" i="7"/>
  <c r="AQ10" i="7"/>
  <c r="AQ10" i="7" a="1"/>
  <c r="AR10" i="7"/>
  <c r="AR10" i="7" a="1"/>
  <c r="AT10" i="7"/>
  <c r="AU10" i="7"/>
  <c r="AV10" i="7"/>
  <c r="AW10" i="7"/>
  <c r="AX10" i="7"/>
  <c r="AY10" i="7"/>
  <c r="AZ10" i="7"/>
  <c r="BA10" i="7"/>
  <c r="BB10" i="7"/>
  <c r="BD10" i="7"/>
  <c r="BF10" i="7"/>
  <c r="BG10" i="7"/>
  <c r="BH10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T11" i="7"/>
  <c r="U11" i="7"/>
  <c r="AC11" i="7"/>
  <c r="AQ11" i="7"/>
  <c r="AQ11" i="7" a="1"/>
  <c r="AR11" i="7"/>
  <c r="AR11" i="7" a="1"/>
  <c r="AT11" i="7"/>
  <c r="AU11" i="7"/>
  <c r="AV11" i="7"/>
  <c r="AW11" i="7"/>
  <c r="AX11" i="7"/>
  <c r="AY11" i="7"/>
  <c r="AZ11" i="7"/>
  <c r="BA11" i="7"/>
  <c r="BB11" i="7"/>
  <c r="BD11" i="7"/>
  <c r="BF11" i="7"/>
  <c r="BG11" i="7"/>
  <c r="BH11" i="7"/>
  <c r="BL11" i="7"/>
  <c r="BQ11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T12" i="7"/>
  <c r="U12" i="7"/>
  <c r="AC12" i="7"/>
  <c r="AQ12" i="7"/>
  <c r="AQ12" i="7" a="1"/>
  <c r="AR12" i="7"/>
  <c r="AR12" i="7" a="1"/>
  <c r="AT12" i="7"/>
  <c r="AU12" i="7"/>
  <c r="AV12" i="7"/>
  <c r="AW12" i="7"/>
  <c r="AX12" i="7"/>
  <c r="AY12" i="7"/>
  <c r="AZ12" i="7"/>
  <c r="BA12" i="7"/>
  <c r="BB12" i="7"/>
  <c r="BD12" i="7"/>
  <c r="BF12" i="7"/>
  <c r="BG12" i="7"/>
  <c r="BH12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T13" i="7"/>
  <c r="U13" i="7"/>
  <c r="AC13" i="7"/>
  <c r="AQ13" i="7"/>
  <c r="AQ13" i="7" a="1"/>
  <c r="AR13" i="7"/>
  <c r="AR13" i="7" a="1"/>
  <c r="AT13" i="7"/>
  <c r="AU13" i="7"/>
  <c r="AV13" i="7"/>
  <c r="AW13" i="7"/>
  <c r="AX13" i="7"/>
  <c r="AY13" i="7"/>
  <c r="AZ13" i="7"/>
  <c r="BA13" i="7"/>
  <c r="BB13" i="7"/>
  <c r="BD13" i="7"/>
  <c r="BF13" i="7"/>
  <c r="BG13" i="7"/>
  <c r="BH13" i="7"/>
  <c r="BL13" i="7"/>
  <c r="BQ13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T14" i="7"/>
  <c r="U14" i="7"/>
  <c r="AC14" i="7"/>
  <c r="AQ14" i="7"/>
  <c r="AQ14" i="7" a="1"/>
  <c r="AR14" i="7"/>
  <c r="AR14" i="7" a="1"/>
  <c r="AT14" i="7"/>
  <c r="AU14" i="7"/>
  <c r="AV14" i="7"/>
  <c r="AW14" i="7"/>
  <c r="AX14" i="7"/>
  <c r="AY14" i="7"/>
  <c r="AZ14" i="7"/>
  <c r="BA14" i="7"/>
  <c r="BB14" i="7"/>
  <c r="BD14" i="7"/>
  <c r="BF14" i="7"/>
  <c r="BG14" i="7"/>
  <c r="BH14" i="7"/>
  <c r="BL14" i="7"/>
  <c r="B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T15" i="7"/>
  <c r="U15" i="7"/>
  <c r="AC15" i="7"/>
  <c r="AQ15" i="7"/>
  <c r="AQ15" i="7" a="1"/>
  <c r="AR15" i="7"/>
  <c r="AR15" i="7" a="1"/>
  <c r="AT15" i="7"/>
  <c r="AU15" i="7"/>
  <c r="AV15" i="7"/>
  <c r="AW15" i="7"/>
  <c r="AX15" i="7"/>
  <c r="AY15" i="7"/>
  <c r="AZ15" i="7"/>
  <c r="BA15" i="7"/>
  <c r="BB15" i="7"/>
  <c r="BD15" i="7"/>
  <c r="BF15" i="7"/>
  <c r="BG15" i="7"/>
  <c r="BH15" i="7"/>
  <c r="BL15" i="7"/>
  <c r="BQ15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T16" i="7"/>
  <c r="U16" i="7"/>
  <c r="AC16" i="7"/>
  <c r="AQ16" i="7"/>
  <c r="AQ16" i="7" a="1"/>
  <c r="AR16" i="7"/>
  <c r="AR16" i="7" a="1"/>
  <c r="AT16" i="7"/>
  <c r="AU16" i="7"/>
  <c r="AV16" i="7"/>
  <c r="AW16" i="7"/>
  <c r="AX16" i="7"/>
  <c r="AY16" i="7"/>
  <c r="AZ16" i="7"/>
  <c r="BA16" i="7"/>
  <c r="BB16" i="7"/>
  <c r="BD16" i="7"/>
  <c r="BF16" i="7"/>
  <c r="BG16" i="7"/>
  <c r="BH16" i="7"/>
  <c r="BL16" i="7"/>
  <c r="BQ16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T17" i="7"/>
  <c r="U17" i="7"/>
  <c r="AC17" i="7"/>
  <c r="AQ17" i="7"/>
  <c r="AQ17" i="7" a="1"/>
  <c r="AR17" i="7"/>
  <c r="AR17" i="7" a="1"/>
  <c r="AT17" i="7"/>
  <c r="AU17" i="7"/>
  <c r="AV17" i="7"/>
  <c r="AW17" i="7"/>
  <c r="AX17" i="7"/>
  <c r="AY17" i="7"/>
  <c r="AZ17" i="7"/>
  <c r="BA17" i="7"/>
  <c r="BB17" i="7"/>
  <c r="BD17" i="7"/>
  <c r="BF17" i="7"/>
  <c r="BG17" i="7"/>
  <c r="BH17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T18" i="7"/>
  <c r="U18" i="7"/>
  <c r="AC18" i="7"/>
  <c r="AQ18" i="7"/>
  <c r="AQ18" i="7" a="1"/>
  <c r="AR18" i="7"/>
  <c r="AR18" i="7" a="1"/>
  <c r="AT18" i="7"/>
  <c r="AU18" i="7"/>
  <c r="AV18" i="7"/>
  <c r="AW18" i="7"/>
  <c r="AX18" i="7"/>
  <c r="AY18" i="7"/>
  <c r="AZ18" i="7"/>
  <c r="BA18" i="7"/>
  <c r="BB18" i="7"/>
  <c r="BD18" i="7"/>
  <c r="BF18" i="7"/>
  <c r="BG18" i="7"/>
  <c r="BH18" i="7"/>
  <c r="BL18" i="7"/>
  <c r="BQ18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T19" i="7"/>
  <c r="U19" i="7"/>
  <c r="AC19" i="7"/>
  <c r="AQ19" i="7"/>
  <c r="AQ19" i="7" a="1"/>
  <c r="AR19" i="7"/>
  <c r="AR19" i="7" a="1"/>
  <c r="AT19" i="7"/>
  <c r="AU19" i="7"/>
  <c r="AV19" i="7"/>
  <c r="AW19" i="7"/>
  <c r="AX19" i="7"/>
  <c r="AY19" i="7"/>
  <c r="AZ19" i="7"/>
  <c r="BA19" i="7"/>
  <c r="BB19" i="7"/>
  <c r="BD19" i="7"/>
  <c r="BF19" i="7"/>
  <c r="BG19" i="7"/>
  <c r="BH19" i="7"/>
  <c r="BL19" i="7"/>
  <c r="BQ19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T20" i="7"/>
  <c r="U20" i="7"/>
  <c r="AC20" i="7"/>
  <c r="AQ20" i="7"/>
  <c r="AQ20" i="7" a="1"/>
  <c r="AR20" i="7"/>
  <c r="AR20" i="7" a="1"/>
  <c r="AT20" i="7"/>
  <c r="AU20" i="7"/>
  <c r="AV20" i="7"/>
  <c r="AW20" i="7"/>
  <c r="AX20" i="7"/>
  <c r="AY20" i="7"/>
  <c r="AZ20" i="7"/>
  <c r="BA20" i="7"/>
  <c r="BB20" i="7"/>
  <c r="BD20" i="7"/>
  <c r="BF20" i="7"/>
  <c r="BG20" i="7"/>
  <c r="BH20" i="7"/>
  <c r="BL20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T21" i="7"/>
  <c r="U21" i="7"/>
  <c r="AC21" i="7"/>
  <c r="AQ21" i="7"/>
  <c r="AQ21" i="7" a="1"/>
  <c r="AR21" i="7"/>
  <c r="AR21" i="7" a="1"/>
  <c r="AT21" i="7"/>
  <c r="AU21" i="7"/>
  <c r="AV21" i="7"/>
  <c r="AW21" i="7"/>
  <c r="AX21" i="7"/>
  <c r="AY21" i="7"/>
  <c r="AZ21" i="7"/>
  <c r="BA21" i="7"/>
  <c r="BB21" i="7"/>
  <c r="BD21" i="7"/>
  <c r="BF21" i="7"/>
  <c r="BG21" i="7"/>
  <c r="BH21" i="7"/>
  <c r="BL21" i="7"/>
  <c r="BQ21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T22" i="7"/>
  <c r="U22" i="7"/>
  <c r="AC22" i="7"/>
  <c r="AQ22" i="7"/>
  <c r="AQ22" i="7" a="1"/>
  <c r="AR22" i="7"/>
  <c r="AR22" i="7" a="1"/>
  <c r="AT22" i="7"/>
  <c r="AU22" i="7"/>
  <c r="AV22" i="7"/>
  <c r="AW22" i="7"/>
  <c r="AX22" i="7"/>
  <c r="AY22" i="7"/>
  <c r="AZ22" i="7"/>
  <c r="BA22" i="7"/>
  <c r="BB22" i="7"/>
  <c r="BD22" i="7"/>
  <c r="BF22" i="7"/>
  <c r="BG22" i="7"/>
  <c r="BH22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T23" i="7"/>
  <c r="U23" i="7"/>
  <c r="AC23" i="7"/>
  <c r="AQ23" i="7"/>
  <c r="AQ23" i="7" a="1"/>
  <c r="AR23" i="7"/>
  <c r="AR23" i="7" a="1"/>
  <c r="AT23" i="7"/>
  <c r="AU23" i="7"/>
  <c r="AV23" i="7"/>
  <c r="AW23" i="7"/>
  <c r="AX23" i="7"/>
  <c r="AY23" i="7"/>
  <c r="AZ23" i="7"/>
  <c r="BA23" i="7"/>
  <c r="BB23" i="7"/>
  <c r="BD23" i="7"/>
  <c r="BF23" i="7"/>
  <c r="BG23" i="7"/>
  <c r="BH23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T24" i="7"/>
  <c r="U24" i="7"/>
  <c r="AC24" i="7"/>
  <c r="AQ24" i="7"/>
  <c r="AQ24" i="7" a="1"/>
  <c r="AR24" i="7"/>
  <c r="AR24" i="7" a="1"/>
  <c r="AT24" i="7"/>
  <c r="AU24" i="7"/>
  <c r="AV24" i="7"/>
  <c r="AW24" i="7"/>
  <c r="AX24" i="7"/>
  <c r="AY24" i="7"/>
  <c r="AZ24" i="7"/>
  <c r="BA24" i="7"/>
  <c r="BB24" i="7"/>
  <c r="BD24" i="7"/>
  <c r="BF24" i="7"/>
  <c r="BG24" i="7"/>
  <c r="BH24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T25" i="7"/>
  <c r="U25" i="7"/>
  <c r="AC25" i="7"/>
  <c r="AQ25" i="7"/>
  <c r="AQ25" i="7" a="1"/>
  <c r="AR25" i="7"/>
  <c r="AR25" i="7" a="1"/>
  <c r="AT25" i="7"/>
  <c r="AU25" i="7"/>
  <c r="AV25" i="7"/>
  <c r="AW25" i="7"/>
  <c r="AX25" i="7"/>
  <c r="AY25" i="7"/>
  <c r="AZ25" i="7"/>
  <c r="BA25" i="7"/>
  <c r="BB25" i="7"/>
  <c r="BD25" i="7"/>
  <c r="BF25" i="7"/>
  <c r="BG25" i="7"/>
  <c r="BH25" i="7"/>
  <c r="BL25" i="7"/>
  <c r="BQ25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T26" i="7"/>
  <c r="U26" i="7"/>
  <c r="AC26" i="7"/>
  <c r="AQ26" i="7"/>
  <c r="AQ26" i="7" a="1"/>
  <c r="AR26" i="7"/>
  <c r="AR26" i="7" a="1"/>
  <c r="AT26" i="7"/>
  <c r="AU26" i="7"/>
  <c r="AV26" i="7"/>
  <c r="AW26" i="7"/>
  <c r="AX26" i="7"/>
  <c r="AY26" i="7"/>
  <c r="AZ26" i="7"/>
  <c r="BA26" i="7"/>
  <c r="BB26" i="7"/>
  <c r="BD26" i="7"/>
  <c r="BF26" i="7"/>
  <c r="BG26" i="7"/>
  <c r="BH26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T27" i="7"/>
  <c r="U27" i="7"/>
  <c r="AC27" i="7"/>
  <c r="AQ27" i="7"/>
  <c r="AQ27" i="7" a="1"/>
  <c r="AR27" i="7"/>
  <c r="AR27" i="7" a="1"/>
  <c r="AT27" i="7"/>
  <c r="AU27" i="7"/>
  <c r="AV27" i="7"/>
  <c r="AW27" i="7"/>
  <c r="AX27" i="7"/>
  <c r="AY27" i="7"/>
  <c r="AZ27" i="7"/>
  <c r="BA27" i="7"/>
  <c r="BB27" i="7"/>
  <c r="BD27" i="7"/>
  <c r="BF27" i="7"/>
  <c r="BG27" i="7"/>
  <c r="BH27" i="7"/>
  <c r="BL27" i="7"/>
  <c r="BQ27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U28" i="7"/>
  <c r="AC28" i="7"/>
  <c r="AQ28" i="7"/>
  <c r="AQ28" i="7" a="1"/>
  <c r="AR28" i="7"/>
  <c r="AR28" i="7" a="1"/>
  <c r="AT28" i="7"/>
  <c r="AU28" i="7"/>
  <c r="AV28" i="7"/>
  <c r="AW28" i="7"/>
  <c r="AX28" i="7"/>
  <c r="AY28" i="7"/>
  <c r="AZ28" i="7"/>
  <c r="BA28" i="7"/>
  <c r="BB28" i="7"/>
  <c r="BD28" i="7"/>
  <c r="BF28" i="7"/>
  <c r="BG28" i="7"/>
  <c r="BH28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U29" i="7"/>
  <c r="AC29" i="7"/>
  <c r="AQ29" i="7"/>
  <c r="AQ29" i="7" a="1"/>
  <c r="AR29" i="7"/>
  <c r="AR29" i="7" a="1"/>
  <c r="AT29" i="7"/>
  <c r="AU29" i="7"/>
  <c r="AV29" i="7"/>
  <c r="AW29" i="7"/>
  <c r="AX29" i="7"/>
  <c r="AY29" i="7"/>
  <c r="AZ29" i="7"/>
  <c r="BA29" i="7"/>
  <c r="BB29" i="7"/>
  <c r="BD29" i="7"/>
  <c r="BF29" i="7"/>
  <c r="BG29" i="7"/>
  <c r="BH29" i="7"/>
  <c r="BL29" i="7"/>
  <c r="BQ29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T30" i="7"/>
  <c r="U30" i="7"/>
  <c r="AC30" i="7"/>
  <c r="AQ30" i="7"/>
  <c r="AQ30" i="7" a="1"/>
  <c r="AR30" i="7"/>
  <c r="AR30" i="7" a="1"/>
  <c r="AT30" i="7"/>
  <c r="AU30" i="7"/>
  <c r="AV30" i="7"/>
  <c r="AW30" i="7"/>
  <c r="AX30" i="7"/>
  <c r="AY30" i="7"/>
  <c r="AZ30" i="7"/>
  <c r="BA30" i="7"/>
  <c r="BB30" i="7"/>
  <c r="BD30" i="7"/>
  <c r="BF30" i="7"/>
  <c r="BG30" i="7"/>
  <c r="BH30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T31" i="7"/>
  <c r="U31" i="7"/>
  <c r="W31" i="7"/>
  <c r="Y31" i="7"/>
  <c r="AA31" i="7"/>
  <c r="AE31" i="7"/>
  <c r="AH31" i="7"/>
  <c r="AK31" i="7"/>
  <c r="AN31" i="7"/>
  <c r="AT31" i="7"/>
  <c r="AU31" i="7"/>
  <c r="AV31" i="7"/>
  <c r="AW31" i="7"/>
  <c r="AX31" i="7"/>
  <c r="AY31" i="7"/>
  <c r="AZ31" i="7"/>
  <c r="BA31" i="7"/>
  <c r="BB31" i="7"/>
  <c r="BC31" i="7"/>
  <c r="BD31" i="7"/>
  <c r="BF31" i="7"/>
  <c r="BG31" i="7"/>
  <c r="BH31" i="7"/>
  <c r="E32" i="7"/>
  <c r="BL32" i="7"/>
  <c r="BQ32" i="7"/>
  <c r="BL33" i="7"/>
  <c r="BQ33" i="7"/>
  <c r="BL35" i="7"/>
  <c r="BQ35" i="7"/>
  <c r="AT38" i="7"/>
  <c r="AU38" i="7"/>
  <c r="AV38" i="7"/>
  <c r="AW38" i="7"/>
  <c r="AX38" i="7"/>
  <c r="AY38" i="7"/>
  <c r="AZ38" i="7"/>
  <c r="BA38" i="7"/>
  <c r="AE39" i="7"/>
  <c r="AF39" i="7"/>
  <c r="AG39" i="7"/>
  <c r="AH39" i="7"/>
  <c r="AJ39" i="7"/>
  <c r="AK39" i="7"/>
  <c r="AL39" i="7"/>
  <c r="AM39" i="7"/>
  <c r="AT39" i="7"/>
  <c r="AU39" i="7"/>
  <c r="AV39" i="7"/>
  <c r="AW39" i="7"/>
  <c r="AX39" i="7"/>
  <c r="AY39" i="7"/>
  <c r="AZ39" i="7"/>
  <c r="BA39" i="7"/>
  <c r="AT40" i="7"/>
  <c r="AU40" i="7"/>
  <c r="AV40" i="7"/>
  <c r="AW40" i="7"/>
  <c r="AX40" i="7"/>
  <c r="AY40" i="7"/>
  <c r="AZ40" i="7"/>
  <c r="BA40" i="7"/>
  <c r="AT41" i="7"/>
  <c r="AU41" i="7"/>
  <c r="AV41" i="7"/>
  <c r="AW41" i="7"/>
  <c r="AX41" i="7"/>
  <c r="AY41" i="7"/>
  <c r="AZ41" i="7"/>
  <c r="BA41" i="7"/>
  <c r="AT42" i="7"/>
  <c r="AU42" i="7"/>
  <c r="AV42" i="7"/>
  <c r="AW42" i="7"/>
  <c r="AX42" i="7"/>
  <c r="AY42" i="7"/>
  <c r="AZ42" i="7"/>
  <c r="BA42" i="7"/>
  <c r="BK42" i="7"/>
  <c r="AT43" i="7"/>
  <c r="AU43" i="7"/>
  <c r="AV43" i="7"/>
  <c r="AW43" i="7"/>
  <c r="AX43" i="7"/>
  <c r="AY43" i="7"/>
  <c r="AZ43" i="7"/>
  <c r="BA43" i="7"/>
  <c r="BL43" i="7"/>
  <c r="AT44" i="7"/>
  <c r="AU44" i="7"/>
  <c r="AV44" i="7"/>
  <c r="AW44" i="7"/>
  <c r="AX44" i="7"/>
  <c r="AY44" i="7"/>
  <c r="AZ44" i="7"/>
  <c r="BA44" i="7"/>
  <c r="AT45" i="7"/>
  <c r="AU45" i="7"/>
  <c r="AV45" i="7"/>
  <c r="AW45" i="7"/>
  <c r="AX45" i="7"/>
  <c r="AY45" i="7"/>
  <c r="AZ45" i="7"/>
  <c r="BA45" i="7"/>
  <c r="AE46" i="7"/>
  <c r="AF46" i="7"/>
  <c r="AG46" i="7"/>
  <c r="AH46" i="7"/>
  <c r="AJ46" i="7"/>
  <c r="AK46" i="7"/>
  <c r="AL46" i="7"/>
  <c r="AM46" i="7"/>
  <c r="AT46" i="7"/>
  <c r="AU46" i="7"/>
  <c r="AV46" i="7"/>
  <c r="AW46" i="7"/>
  <c r="AX46" i="7"/>
  <c r="AY46" i="7"/>
  <c r="AZ46" i="7"/>
  <c r="BA46" i="7"/>
  <c r="BK46" i="7"/>
  <c r="BL46" i="7"/>
  <c r="AT47" i="7"/>
  <c r="AU47" i="7"/>
  <c r="AV47" i="7"/>
  <c r="AW47" i="7"/>
  <c r="AX47" i="7"/>
  <c r="AY47" i="7"/>
  <c r="AZ47" i="7"/>
  <c r="BA47" i="7"/>
  <c r="BL47" i="7"/>
  <c r="AT48" i="7"/>
  <c r="AU48" i="7"/>
  <c r="AV48" i="7"/>
  <c r="AW48" i="7"/>
  <c r="AX48" i="7"/>
  <c r="AY48" i="7"/>
  <c r="AZ48" i="7"/>
  <c r="BA48" i="7"/>
  <c r="AT49" i="7"/>
  <c r="AU49" i="7"/>
  <c r="AV49" i="7"/>
  <c r="AW49" i="7"/>
  <c r="AX49" i="7"/>
  <c r="AY49" i="7"/>
  <c r="AZ49" i="7"/>
  <c r="BA49" i="7"/>
  <c r="BL49" i="7"/>
  <c r="AT50" i="7"/>
  <c r="AU50" i="7"/>
  <c r="AV50" i="7"/>
  <c r="AW50" i="7"/>
  <c r="AX50" i="7"/>
  <c r="AY50" i="7"/>
  <c r="AZ50" i="7"/>
  <c r="BA50" i="7"/>
  <c r="AT51" i="7"/>
  <c r="AU51" i="7"/>
  <c r="AV51" i="7"/>
  <c r="AW51" i="7"/>
  <c r="AX51" i="7"/>
  <c r="AY51" i="7"/>
  <c r="AZ51" i="7"/>
  <c r="BA51" i="7"/>
  <c r="AT52" i="7"/>
  <c r="AU52" i="7"/>
  <c r="AV52" i="7"/>
  <c r="AW52" i="7"/>
  <c r="AX52" i="7"/>
  <c r="AY52" i="7"/>
  <c r="AZ52" i="7"/>
  <c r="BA52" i="7"/>
  <c r="AT53" i="7"/>
  <c r="AU53" i="7"/>
  <c r="AV53" i="7"/>
  <c r="AW53" i="7"/>
  <c r="AX53" i="7"/>
  <c r="AY53" i="7"/>
  <c r="AZ53" i="7"/>
  <c r="BA53" i="7"/>
  <c r="AT54" i="7"/>
  <c r="AU54" i="7"/>
  <c r="AV54" i="7"/>
  <c r="AW54" i="7"/>
  <c r="AX54" i="7"/>
  <c r="AY54" i="7"/>
  <c r="AZ54" i="7"/>
  <c r="BA54" i="7"/>
  <c r="AT55" i="7"/>
  <c r="AU55" i="7"/>
  <c r="AV55" i="7"/>
  <c r="AW55" i="7"/>
  <c r="AX55" i="7"/>
  <c r="AY55" i="7"/>
  <c r="AZ55" i="7"/>
  <c r="BA55" i="7"/>
  <c r="AT56" i="7"/>
  <c r="AU56" i="7"/>
  <c r="AV56" i="7"/>
  <c r="AW56" i="7"/>
  <c r="AX56" i="7"/>
  <c r="AY56" i="7"/>
  <c r="AZ56" i="7"/>
  <c r="BA56" i="7"/>
  <c r="AT57" i="7"/>
  <c r="AU57" i="7"/>
  <c r="AV57" i="7"/>
  <c r="AW57" i="7"/>
  <c r="AX57" i="7"/>
  <c r="AY57" i="7"/>
  <c r="AZ57" i="7"/>
  <c r="BA57" i="7"/>
  <c r="AT58" i="7"/>
  <c r="AU58" i="7"/>
  <c r="AV58" i="7"/>
  <c r="AW58" i="7"/>
  <c r="AX58" i="7"/>
  <c r="AY58" i="7"/>
  <c r="AZ58" i="7"/>
  <c r="BA58" i="7"/>
  <c r="AT59" i="7"/>
  <c r="AU59" i="7"/>
  <c r="AV59" i="7"/>
  <c r="AW59" i="7"/>
  <c r="AX59" i="7"/>
  <c r="AY59" i="7"/>
  <c r="AZ59" i="7"/>
  <c r="BA59" i="7"/>
  <c r="AT60" i="7"/>
  <c r="AU60" i="7"/>
  <c r="AV60" i="7"/>
  <c r="AW60" i="7"/>
  <c r="AX60" i="7"/>
  <c r="AY60" i="7"/>
  <c r="AZ60" i="7"/>
  <c r="BA60" i="7"/>
  <c r="AT61" i="7"/>
  <c r="AU61" i="7"/>
  <c r="AV61" i="7"/>
  <c r="AW61" i="7"/>
  <c r="AX61" i="7"/>
  <c r="AY61" i="7"/>
  <c r="AZ61" i="7"/>
  <c r="BA61" i="7"/>
  <c r="AT62" i="7"/>
  <c r="AZ63" i="7"/>
  <c r="BA63" i="7"/>
  <c r="A1" i="8"/>
  <c r="AQ1" i="8"/>
  <c r="BC1" i="8"/>
  <c r="BL3" i="8"/>
  <c r="BQ3" i="8"/>
  <c r="A4" i="8"/>
  <c r="BQ4" i="8"/>
  <c r="BL5" i="8"/>
  <c r="BQ5" i="8"/>
  <c r="F6" i="8"/>
  <c r="BQ6" i="8"/>
  <c r="AC7" i="8"/>
  <c r="AQ7" i="8"/>
  <c r="AR7" i="8"/>
  <c r="AT7" i="8"/>
  <c r="AU7" i="8"/>
  <c r="AV7" i="8"/>
  <c r="AW7" i="8"/>
  <c r="AX7" i="8"/>
  <c r="AY7" i="8"/>
  <c r="AZ7" i="8"/>
  <c r="BA7" i="8"/>
  <c r="BB7" i="8"/>
  <c r="BD7" i="8"/>
  <c r="BF7" i="8"/>
  <c r="BG7" i="8"/>
  <c r="BH7" i="8"/>
  <c r="BL7" i="8"/>
  <c r="BQ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T8" i="8"/>
  <c r="U8" i="8"/>
  <c r="AC8" i="8"/>
  <c r="AQ8" i="8"/>
  <c r="AQ8" i="8" a="1"/>
  <c r="AR8" i="8"/>
  <c r="AR8" i="8" a="1"/>
  <c r="AT8" i="8"/>
  <c r="AU8" i="8"/>
  <c r="AV8" i="8"/>
  <c r="AW8" i="8"/>
  <c r="AX8" i="8"/>
  <c r="AY8" i="8"/>
  <c r="AZ8" i="8"/>
  <c r="BA8" i="8"/>
  <c r="BB8" i="8"/>
  <c r="BD8" i="8"/>
  <c r="BF8" i="8"/>
  <c r="BG8" i="8"/>
  <c r="BH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T9" i="8"/>
  <c r="U9" i="8"/>
  <c r="AC9" i="8"/>
  <c r="AQ9" i="8"/>
  <c r="AR9" i="8"/>
  <c r="AR9" i="8" a="1"/>
  <c r="AT9" i="8"/>
  <c r="AU9" i="8"/>
  <c r="AV9" i="8"/>
  <c r="AW9" i="8"/>
  <c r="AX9" i="8"/>
  <c r="AY9" i="8"/>
  <c r="AZ9" i="8"/>
  <c r="BA9" i="8"/>
  <c r="BB9" i="8"/>
  <c r="BD9" i="8"/>
  <c r="BF9" i="8"/>
  <c r="BG9" i="8"/>
  <c r="BH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T10" i="8"/>
  <c r="U10" i="8"/>
  <c r="AC10" i="8"/>
  <c r="AQ10" i="8"/>
  <c r="AQ10" i="8" a="1"/>
  <c r="AR10" i="8"/>
  <c r="AR10" i="8" a="1"/>
  <c r="AT10" i="8"/>
  <c r="AU10" i="8"/>
  <c r="AV10" i="8"/>
  <c r="AW10" i="8"/>
  <c r="AX10" i="8"/>
  <c r="AY10" i="8"/>
  <c r="AZ10" i="8"/>
  <c r="BA10" i="8"/>
  <c r="BB10" i="8"/>
  <c r="BD10" i="8"/>
  <c r="BF10" i="8"/>
  <c r="BG10" i="8"/>
  <c r="BH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T11" i="8"/>
  <c r="U11" i="8"/>
  <c r="AC11" i="8"/>
  <c r="AQ11" i="8"/>
  <c r="AQ11" i="8" a="1"/>
  <c r="AR11" i="8"/>
  <c r="AR11" i="8" a="1"/>
  <c r="AT11" i="8"/>
  <c r="AU11" i="8"/>
  <c r="AV11" i="8"/>
  <c r="AW11" i="8"/>
  <c r="AX11" i="8"/>
  <c r="AY11" i="8"/>
  <c r="AZ11" i="8"/>
  <c r="BA11" i="8"/>
  <c r="BB11" i="8"/>
  <c r="BD11" i="8"/>
  <c r="BF11" i="8"/>
  <c r="BG11" i="8"/>
  <c r="BH11" i="8"/>
  <c r="BL11" i="8"/>
  <c r="BQ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T12" i="8"/>
  <c r="U12" i="8"/>
  <c r="AC12" i="8"/>
  <c r="AQ12" i="8"/>
  <c r="AQ12" i="8" a="1"/>
  <c r="AR12" i="8"/>
  <c r="AR12" i="8" a="1"/>
  <c r="AT12" i="8"/>
  <c r="AU12" i="8"/>
  <c r="AV12" i="8"/>
  <c r="AW12" i="8"/>
  <c r="AX12" i="8"/>
  <c r="AY12" i="8"/>
  <c r="AZ12" i="8"/>
  <c r="BA12" i="8"/>
  <c r="BB12" i="8"/>
  <c r="BD12" i="8"/>
  <c r="BF12" i="8"/>
  <c r="BG12" i="8"/>
  <c r="BH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T13" i="8"/>
  <c r="U13" i="8"/>
  <c r="AC13" i="8"/>
  <c r="AQ13" i="8"/>
  <c r="AQ13" i="8" a="1"/>
  <c r="AR13" i="8"/>
  <c r="AR13" i="8" a="1"/>
  <c r="AT13" i="8"/>
  <c r="AU13" i="8"/>
  <c r="AV13" i="8"/>
  <c r="AW13" i="8"/>
  <c r="AX13" i="8"/>
  <c r="AY13" i="8"/>
  <c r="AZ13" i="8"/>
  <c r="BA13" i="8"/>
  <c r="BB13" i="8"/>
  <c r="BD13" i="8"/>
  <c r="BF13" i="8"/>
  <c r="BG13" i="8"/>
  <c r="BH13" i="8"/>
  <c r="BL13" i="8"/>
  <c r="BQ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T14" i="8"/>
  <c r="U14" i="8"/>
  <c r="AC14" i="8"/>
  <c r="AQ14" i="8"/>
  <c r="AQ14" i="8" a="1"/>
  <c r="AR14" i="8"/>
  <c r="AR14" i="8" a="1"/>
  <c r="AT14" i="8"/>
  <c r="AU14" i="8"/>
  <c r="AV14" i="8"/>
  <c r="AW14" i="8"/>
  <c r="AX14" i="8"/>
  <c r="AY14" i="8"/>
  <c r="AZ14" i="8"/>
  <c r="BA14" i="8"/>
  <c r="BB14" i="8"/>
  <c r="BD14" i="8"/>
  <c r="BF14" i="8"/>
  <c r="BG14" i="8"/>
  <c r="BH14" i="8"/>
  <c r="BL14" i="8"/>
  <c r="BQ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T15" i="8"/>
  <c r="U15" i="8"/>
  <c r="AC15" i="8"/>
  <c r="AQ15" i="8"/>
  <c r="AQ15" i="8" a="1"/>
  <c r="AR15" i="8"/>
  <c r="AR15" i="8" a="1"/>
  <c r="AT15" i="8"/>
  <c r="AU15" i="8"/>
  <c r="AV15" i="8"/>
  <c r="AW15" i="8"/>
  <c r="AX15" i="8"/>
  <c r="AY15" i="8"/>
  <c r="AZ15" i="8"/>
  <c r="BA15" i="8"/>
  <c r="BB15" i="8"/>
  <c r="BD15" i="8"/>
  <c r="BF15" i="8"/>
  <c r="BG15" i="8"/>
  <c r="BH15" i="8"/>
  <c r="BL15" i="8"/>
  <c r="BQ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T16" i="8"/>
  <c r="U16" i="8"/>
  <c r="AC16" i="8"/>
  <c r="AQ16" i="8"/>
  <c r="AQ16" i="8" a="1"/>
  <c r="AR16" i="8"/>
  <c r="AR16" i="8" a="1"/>
  <c r="AT16" i="8"/>
  <c r="AU16" i="8"/>
  <c r="AV16" i="8"/>
  <c r="AW16" i="8"/>
  <c r="AX16" i="8"/>
  <c r="AY16" i="8"/>
  <c r="AZ16" i="8"/>
  <c r="BA16" i="8"/>
  <c r="BB16" i="8"/>
  <c r="BD16" i="8"/>
  <c r="BF16" i="8"/>
  <c r="BG16" i="8"/>
  <c r="BH16" i="8"/>
  <c r="BL16" i="8"/>
  <c r="BQ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T17" i="8"/>
  <c r="U17" i="8"/>
  <c r="AC17" i="8"/>
  <c r="AQ17" i="8"/>
  <c r="AQ17" i="8" a="1"/>
  <c r="AR17" i="8"/>
  <c r="AR17" i="8" a="1"/>
  <c r="AT17" i="8"/>
  <c r="AU17" i="8"/>
  <c r="AV17" i="8"/>
  <c r="AW17" i="8"/>
  <c r="AX17" i="8"/>
  <c r="AY17" i="8"/>
  <c r="AZ17" i="8"/>
  <c r="BA17" i="8"/>
  <c r="BB17" i="8"/>
  <c r="BD17" i="8"/>
  <c r="BF17" i="8"/>
  <c r="BG17" i="8"/>
  <c r="BH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T18" i="8"/>
  <c r="U18" i="8"/>
  <c r="AC18" i="8"/>
  <c r="AQ18" i="8"/>
  <c r="AQ18" i="8" a="1"/>
  <c r="AR18" i="8"/>
  <c r="AR18" i="8" a="1"/>
  <c r="AT18" i="8"/>
  <c r="AU18" i="8"/>
  <c r="AV18" i="8"/>
  <c r="AW18" i="8"/>
  <c r="AX18" i="8"/>
  <c r="AY18" i="8"/>
  <c r="AZ18" i="8"/>
  <c r="BA18" i="8"/>
  <c r="BB18" i="8"/>
  <c r="BD18" i="8"/>
  <c r="BF18" i="8"/>
  <c r="BG18" i="8"/>
  <c r="BH18" i="8"/>
  <c r="BL18" i="8"/>
  <c r="BQ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T19" i="8"/>
  <c r="U19" i="8"/>
  <c r="AC19" i="8"/>
  <c r="AQ19" i="8"/>
  <c r="AQ19" i="8" a="1"/>
  <c r="AR19" i="8"/>
  <c r="AR19" i="8" a="1"/>
  <c r="AT19" i="8"/>
  <c r="AU19" i="8"/>
  <c r="AV19" i="8"/>
  <c r="AW19" i="8"/>
  <c r="AX19" i="8"/>
  <c r="AY19" i="8"/>
  <c r="AZ19" i="8"/>
  <c r="BA19" i="8"/>
  <c r="BB19" i="8"/>
  <c r="BD19" i="8"/>
  <c r="BF19" i="8"/>
  <c r="BG19" i="8"/>
  <c r="BH19" i="8"/>
  <c r="BL19" i="8"/>
  <c r="BQ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T20" i="8"/>
  <c r="U20" i="8"/>
  <c r="AC20" i="8"/>
  <c r="AQ20" i="8"/>
  <c r="AQ20" i="8" a="1"/>
  <c r="AR20" i="8"/>
  <c r="AR20" i="8" a="1"/>
  <c r="AT20" i="8"/>
  <c r="AU20" i="8"/>
  <c r="AV20" i="8"/>
  <c r="AW20" i="8"/>
  <c r="AX20" i="8"/>
  <c r="AY20" i="8"/>
  <c r="AZ20" i="8"/>
  <c r="BA20" i="8"/>
  <c r="BB20" i="8"/>
  <c r="BD20" i="8"/>
  <c r="BF20" i="8"/>
  <c r="BG20" i="8"/>
  <c r="BH20" i="8"/>
  <c r="BL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T21" i="8"/>
  <c r="U21" i="8"/>
  <c r="AC21" i="8"/>
  <c r="AQ21" i="8"/>
  <c r="AQ21" i="8" a="1"/>
  <c r="AR21" i="8"/>
  <c r="AR21" i="8" a="1"/>
  <c r="AT21" i="8"/>
  <c r="AU21" i="8"/>
  <c r="AV21" i="8"/>
  <c r="AW21" i="8"/>
  <c r="AX21" i="8"/>
  <c r="AY21" i="8"/>
  <c r="AZ21" i="8"/>
  <c r="BA21" i="8"/>
  <c r="BB21" i="8"/>
  <c r="BD21" i="8"/>
  <c r="BF21" i="8"/>
  <c r="BG21" i="8"/>
  <c r="BH21" i="8"/>
  <c r="BL21" i="8"/>
  <c r="BQ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T22" i="8"/>
  <c r="U22" i="8"/>
  <c r="AC22" i="8"/>
  <c r="AQ22" i="8"/>
  <c r="AQ22" i="8" a="1"/>
  <c r="AR22" i="8"/>
  <c r="AR22" i="8" a="1"/>
  <c r="AT22" i="8"/>
  <c r="AU22" i="8"/>
  <c r="AV22" i="8"/>
  <c r="AW22" i="8"/>
  <c r="AX22" i="8"/>
  <c r="AY22" i="8"/>
  <c r="AZ22" i="8"/>
  <c r="BA22" i="8"/>
  <c r="BB22" i="8"/>
  <c r="BD22" i="8"/>
  <c r="BF22" i="8"/>
  <c r="BG22" i="8"/>
  <c r="BH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T23" i="8"/>
  <c r="U23" i="8"/>
  <c r="AC23" i="8"/>
  <c r="AQ23" i="8"/>
  <c r="AQ23" i="8" a="1"/>
  <c r="AR23" i="8"/>
  <c r="AR23" i="8" a="1"/>
  <c r="AT23" i="8"/>
  <c r="AU23" i="8"/>
  <c r="AV23" i="8"/>
  <c r="AW23" i="8"/>
  <c r="AX23" i="8"/>
  <c r="AY23" i="8"/>
  <c r="AZ23" i="8"/>
  <c r="BA23" i="8"/>
  <c r="BB23" i="8"/>
  <c r="BD23" i="8"/>
  <c r="BF23" i="8"/>
  <c r="BG23" i="8"/>
  <c r="BH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T24" i="8"/>
  <c r="U24" i="8"/>
  <c r="AC24" i="8"/>
  <c r="AQ24" i="8"/>
  <c r="AQ24" i="8" a="1"/>
  <c r="AR24" i="8"/>
  <c r="AR24" i="8" a="1"/>
  <c r="AT24" i="8"/>
  <c r="AU24" i="8"/>
  <c r="AV24" i="8"/>
  <c r="AW24" i="8"/>
  <c r="AX24" i="8"/>
  <c r="AY24" i="8"/>
  <c r="AZ24" i="8"/>
  <c r="BA24" i="8"/>
  <c r="BB24" i="8"/>
  <c r="BD24" i="8"/>
  <c r="BF24" i="8"/>
  <c r="BG24" i="8"/>
  <c r="BH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T25" i="8"/>
  <c r="U25" i="8"/>
  <c r="AC25" i="8"/>
  <c r="AQ25" i="8"/>
  <c r="AQ25" i="8" a="1"/>
  <c r="AR25" i="8"/>
  <c r="AR25" i="8" a="1"/>
  <c r="AT25" i="8"/>
  <c r="AU25" i="8"/>
  <c r="AV25" i="8"/>
  <c r="AW25" i="8"/>
  <c r="AX25" i="8"/>
  <c r="AY25" i="8"/>
  <c r="AZ25" i="8"/>
  <c r="BA25" i="8"/>
  <c r="BB25" i="8"/>
  <c r="BD25" i="8"/>
  <c r="BF25" i="8"/>
  <c r="BG25" i="8"/>
  <c r="BH25" i="8"/>
  <c r="BL25" i="8"/>
  <c r="BQ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T26" i="8"/>
  <c r="U26" i="8"/>
  <c r="AC26" i="8"/>
  <c r="AQ26" i="8"/>
  <c r="AQ26" i="8" a="1"/>
  <c r="AR26" i="8"/>
  <c r="AR26" i="8" a="1"/>
  <c r="AT26" i="8"/>
  <c r="AU26" i="8"/>
  <c r="AV26" i="8"/>
  <c r="AW26" i="8"/>
  <c r="AX26" i="8"/>
  <c r="AY26" i="8"/>
  <c r="AZ26" i="8"/>
  <c r="BA26" i="8"/>
  <c r="BB26" i="8"/>
  <c r="BD26" i="8"/>
  <c r="BF26" i="8"/>
  <c r="BG26" i="8"/>
  <c r="BH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T27" i="8"/>
  <c r="U27" i="8"/>
  <c r="AC27" i="8"/>
  <c r="AQ27" i="8"/>
  <c r="AQ27" i="8" a="1"/>
  <c r="AR27" i="8"/>
  <c r="AR27" i="8" a="1"/>
  <c r="AT27" i="8"/>
  <c r="AU27" i="8"/>
  <c r="AV27" i="8"/>
  <c r="AW27" i="8"/>
  <c r="AX27" i="8"/>
  <c r="AY27" i="8"/>
  <c r="AZ27" i="8"/>
  <c r="BA27" i="8"/>
  <c r="BB27" i="8"/>
  <c r="BD27" i="8"/>
  <c r="BF27" i="8"/>
  <c r="BG27" i="8"/>
  <c r="BH27" i="8"/>
  <c r="BL27" i="8"/>
  <c r="BQ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U28" i="8"/>
  <c r="AC28" i="8"/>
  <c r="AQ28" i="8"/>
  <c r="AQ28" i="8" a="1"/>
  <c r="AR28" i="8"/>
  <c r="AR28" i="8" a="1"/>
  <c r="AT28" i="8"/>
  <c r="AU28" i="8"/>
  <c r="AV28" i="8"/>
  <c r="AW28" i="8"/>
  <c r="AX28" i="8"/>
  <c r="AY28" i="8"/>
  <c r="AZ28" i="8"/>
  <c r="BA28" i="8"/>
  <c r="BB28" i="8"/>
  <c r="BD28" i="8"/>
  <c r="BF28" i="8"/>
  <c r="BG28" i="8"/>
  <c r="BH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U29" i="8"/>
  <c r="AC29" i="8"/>
  <c r="AQ29" i="8"/>
  <c r="AQ29" i="8" a="1"/>
  <c r="AR29" i="8"/>
  <c r="AR29" i="8" a="1"/>
  <c r="AT29" i="8"/>
  <c r="AU29" i="8"/>
  <c r="AV29" i="8"/>
  <c r="AW29" i="8"/>
  <c r="AX29" i="8"/>
  <c r="AY29" i="8"/>
  <c r="AZ29" i="8"/>
  <c r="BA29" i="8"/>
  <c r="BB29" i="8"/>
  <c r="BD29" i="8"/>
  <c r="BF29" i="8"/>
  <c r="BG29" i="8"/>
  <c r="BH29" i="8"/>
  <c r="BL29" i="8"/>
  <c r="BQ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T30" i="8"/>
  <c r="U30" i="8"/>
  <c r="AC30" i="8"/>
  <c r="AQ30" i="8"/>
  <c r="AQ30" i="8" a="1"/>
  <c r="AR30" i="8"/>
  <c r="AR30" i="8" a="1"/>
  <c r="AT30" i="8"/>
  <c r="AU30" i="8"/>
  <c r="AV30" i="8"/>
  <c r="AW30" i="8"/>
  <c r="AX30" i="8"/>
  <c r="AY30" i="8"/>
  <c r="AZ30" i="8"/>
  <c r="BA30" i="8"/>
  <c r="BB30" i="8"/>
  <c r="BD30" i="8"/>
  <c r="BF30" i="8"/>
  <c r="BG30" i="8"/>
  <c r="BH30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T31" i="8"/>
  <c r="U31" i="8"/>
  <c r="W31" i="8"/>
  <c r="Y31" i="8"/>
  <c r="AA31" i="8"/>
  <c r="AE31" i="8"/>
  <c r="AH31" i="8"/>
  <c r="AK31" i="8"/>
  <c r="AN31" i="8"/>
  <c r="AT31" i="8"/>
  <c r="AU31" i="8"/>
  <c r="AV31" i="8"/>
  <c r="AW31" i="8"/>
  <c r="AX31" i="8"/>
  <c r="AY31" i="8"/>
  <c r="AZ31" i="8"/>
  <c r="BA31" i="8"/>
  <c r="BB31" i="8"/>
  <c r="BC31" i="8"/>
  <c r="BD31" i="8"/>
  <c r="BF31" i="8"/>
  <c r="BG31" i="8"/>
  <c r="BH31" i="8"/>
  <c r="E32" i="8"/>
  <c r="BL32" i="8"/>
  <c r="BQ32" i="8"/>
  <c r="BL33" i="8"/>
  <c r="BQ33" i="8"/>
  <c r="BL35" i="8"/>
  <c r="BQ35" i="8"/>
  <c r="AT38" i="8"/>
  <c r="AU38" i="8"/>
  <c r="AV38" i="8"/>
  <c r="AW38" i="8"/>
  <c r="AX38" i="8"/>
  <c r="AY38" i="8"/>
  <c r="AZ38" i="8"/>
  <c r="BA38" i="8"/>
  <c r="AE39" i="8"/>
  <c r="AF39" i="8"/>
  <c r="AG39" i="8"/>
  <c r="AH39" i="8"/>
  <c r="AJ39" i="8"/>
  <c r="AK39" i="8"/>
  <c r="AL39" i="8"/>
  <c r="AM39" i="8"/>
  <c r="AT39" i="8"/>
  <c r="AU39" i="8"/>
  <c r="AV39" i="8"/>
  <c r="AW39" i="8"/>
  <c r="AX39" i="8"/>
  <c r="AY39" i="8"/>
  <c r="AZ39" i="8"/>
  <c r="BA39" i="8"/>
  <c r="AT40" i="8"/>
  <c r="AU40" i="8"/>
  <c r="AV40" i="8"/>
  <c r="AW40" i="8"/>
  <c r="AX40" i="8"/>
  <c r="AY40" i="8"/>
  <c r="AZ40" i="8"/>
  <c r="BA40" i="8"/>
  <c r="AT41" i="8"/>
  <c r="AU41" i="8"/>
  <c r="AV41" i="8"/>
  <c r="AW41" i="8"/>
  <c r="AX41" i="8"/>
  <c r="AY41" i="8"/>
  <c r="AZ41" i="8"/>
  <c r="BA41" i="8"/>
  <c r="AT42" i="8"/>
  <c r="AU42" i="8"/>
  <c r="AV42" i="8"/>
  <c r="AW42" i="8"/>
  <c r="AX42" i="8"/>
  <c r="AY42" i="8"/>
  <c r="AZ42" i="8"/>
  <c r="BA42" i="8"/>
  <c r="BK42" i="8"/>
  <c r="AT43" i="8"/>
  <c r="AU43" i="8"/>
  <c r="AV43" i="8"/>
  <c r="AW43" i="8"/>
  <c r="AX43" i="8"/>
  <c r="AY43" i="8"/>
  <c r="AZ43" i="8"/>
  <c r="BA43" i="8"/>
  <c r="BL43" i="8"/>
  <c r="AT44" i="8"/>
  <c r="AU44" i="8"/>
  <c r="AV44" i="8"/>
  <c r="AW44" i="8"/>
  <c r="AX44" i="8"/>
  <c r="AY44" i="8"/>
  <c r="AZ44" i="8"/>
  <c r="BA44" i="8"/>
  <c r="AT45" i="8"/>
  <c r="AU45" i="8"/>
  <c r="AV45" i="8"/>
  <c r="AW45" i="8"/>
  <c r="AX45" i="8"/>
  <c r="AY45" i="8"/>
  <c r="AZ45" i="8"/>
  <c r="BA45" i="8"/>
  <c r="AE46" i="8"/>
  <c r="AF46" i="8"/>
  <c r="AG46" i="8"/>
  <c r="AH46" i="8"/>
  <c r="AJ46" i="8"/>
  <c r="AK46" i="8"/>
  <c r="AL46" i="8"/>
  <c r="AM46" i="8"/>
  <c r="AT46" i="8"/>
  <c r="AU46" i="8"/>
  <c r="AV46" i="8"/>
  <c r="AW46" i="8"/>
  <c r="AX46" i="8"/>
  <c r="AY46" i="8"/>
  <c r="AZ46" i="8"/>
  <c r="BA46" i="8"/>
  <c r="BK46" i="8"/>
  <c r="BL46" i="8"/>
  <c r="AT47" i="8"/>
  <c r="AU47" i="8"/>
  <c r="AV47" i="8"/>
  <c r="AW47" i="8"/>
  <c r="AX47" i="8"/>
  <c r="AY47" i="8"/>
  <c r="AZ47" i="8"/>
  <c r="BA47" i="8"/>
  <c r="BL47" i="8"/>
  <c r="AT48" i="8"/>
  <c r="AU48" i="8"/>
  <c r="AV48" i="8"/>
  <c r="AW48" i="8"/>
  <c r="AX48" i="8"/>
  <c r="AY48" i="8"/>
  <c r="AZ48" i="8"/>
  <c r="BA48" i="8"/>
  <c r="AT49" i="8"/>
  <c r="AU49" i="8"/>
  <c r="AV49" i="8"/>
  <c r="AW49" i="8"/>
  <c r="AX49" i="8"/>
  <c r="AY49" i="8"/>
  <c r="AZ49" i="8"/>
  <c r="BA49" i="8"/>
  <c r="BL49" i="8"/>
  <c r="AT50" i="8"/>
  <c r="AU50" i="8"/>
  <c r="AV50" i="8"/>
  <c r="AW50" i="8"/>
  <c r="AX50" i="8"/>
  <c r="AY50" i="8"/>
  <c r="AZ50" i="8"/>
  <c r="BA50" i="8"/>
  <c r="AT51" i="8"/>
  <c r="AU51" i="8"/>
  <c r="AV51" i="8"/>
  <c r="AW51" i="8"/>
  <c r="AX51" i="8"/>
  <c r="AY51" i="8"/>
  <c r="AZ51" i="8"/>
  <c r="BA51" i="8"/>
  <c r="AT52" i="8"/>
  <c r="AU52" i="8"/>
  <c r="AV52" i="8"/>
  <c r="AW52" i="8"/>
  <c r="AX52" i="8"/>
  <c r="AY52" i="8"/>
  <c r="AZ52" i="8"/>
  <c r="BA52" i="8"/>
  <c r="AT53" i="8"/>
  <c r="AU53" i="8"/>
  <c r="AV53" i="8"/>
  <c r="AW53" i="8"/>
  <c r="AX53" i="8"/>
  <c r="AY53" i="8"/>
  <c r="AZ53" i="8"/>
  <c r="BA53" i="8"/>
  <c r="AT54" i="8"/>
  <c r="AU54" i="8"/>
  <c r="AV54" i="8"/>
  <c r="AW54" i="8"/>
  <c r="AX54" i="8"/>
  <c r="AY54" i="8"/>
  <c r="AZ54" i="8"/>
  <c r="BA54" i="8"/>
  <c r="AT55" i="8"/>
  <c r="AU55" i="8"/>
  <c r="AV55" i="8"/>
  <c r="AW55" i="8"/>
  <c r="AX55" i="8"/>
  <c r="AY55" i="8"/>
  <c r="AZ55" i="8"/>
  <c r="BA55" i="8"/>
  <c r="AT56" i="8"/>
  <c r="AU56" i="8"/>
  <c r="AV56" i="8"/>
  <c r="AW56" i="8"/>
  <c r="AX56" i="8"/>
  <c r="AY56" i="8"/>
  <c r="AZ56" i="8"/>
  <c r="BA56" i="8"/>
  <c r="AT57" i="8"/>
  <c r="AU57" i="8"/>
  <c r="AV57" i="8"/>
  <c r="AW57" i="8"/>
  <c r="AX57" i="8"/>
  <c r="AY57" i="8"/>
  <c r="AZ57" i="8"/>
  <c r="BA57" i="8"/>
  <c r="AT58" i="8"/>
  <c r="AU58" i="8"/>
  <c r="AV58" i="8"/>
  <c r="AW58" i="8"/>
  <c r="AX58" i="8"/>
  <c r="AY58" i="8"/>
  <c r="AZ58" i="8"/>
  <c r="BA58" i="8"/>
  <c r="AT59" i="8"/>
  <c r="AU59" i="8"/>
  <c r="AV59" i="8"/>
  <c r="AW59" i="8"/>
  <c r="AX59" i="8"/>
  <c r="AY59" i="8"/>
  <c r="AZ59" i="8"/>
  <c r="BA59" i="8"/>
  <c r="AT60" i="8"/>
  <c r="AU60" i="8"/>
  <c r="AV60" i="8"/>
  <c r="AW60" i="8"/>
  <c r="AX60" i="8"/>
  <c r="AY60" i="8"/>
  <c r="AZ60" i="8"/>
  <c r="BA60" i="8"/>
  <c r="AT61" i="8"/>
  <c r="AU61" i="8"/>
  <c r="AV61" i="8"/>
  <c r="AW61" i="8"/>
  <c r="AX61" i="8"/>
  <c r="AY61" i="8"/>
  <c r="AZ61" i="8"/>
  <c r="BA61" i="8"/>
  <c r="AT62" i="8"/>
  <c r="AZ63" i="8"/>
  <c r="BA63" i="8"/>
  <c r="BY63" i="8"/>
  <c r="BZ63" i="8"/>
  <c r="A1" i="9"/>
  <c r="AQ1" i="9"/>
  <c r="BC1" i="9"/>
  <c r="BL3" i="9"/>
  <c r="BQ3" i="9"/>
  <c r="A4" i="9"/>
  <c r="BQ4" i="9"/>
  <c r="BL5" i="9"/>
  <c r="BQ5" i="9"/>
  <c r="F6" i="9"/>
  <c r="BQ6" i="9"/>
  <c r="AC7" i="9"/>
  <c r="AQ7" i="9"/>
  <c r="AQ7" i="9" a="1"/>
  <c r="AR7" i="9"/>
  <c r="AR7" i="9" a="1"/>
  <c r="AT7" i="9"/>
  <c r="AU7" i="9"/>
  <c r="AV7" i="9"/>
  <c r="AW7" i="9"/>
  <c r="AX7" i="9"/>
  <c r="AY7" i="9"/>
  <c r="AZ7" i="9"/>
  <c r="BA7" i="9"/>
  <c r="BB7" i="9"/>
  <c r="BD7" i="9"/>
  <c r="BF7" i="9"/>
  <c r="BG7" i="9"/>
  <c r="BH7" i="9"/>
  <c r="BL7" i="9"/>
  <c r="BQ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T8" i="9"/>
  <c r="U8" i="9"/>
  <c r="AC8" i="9"/>
  <c r="AQ8" i="9"/>
  <c r="AQ8" i="9" a="1"/>
  <c r="AR8" i="9"/>
  <c r="AR8" i="9" a="1"/>
  <c r="AT8" i="9"/>
  <c r="AU8" i="9"/>
  <c r="AV8" i="9"/>
  <c r="AW8" i="9"/>
  <c r="AX8" i="9"/>
  <c r="AY8" i="9"/>
  <c r="AZ8" i="9"/>
  <c r="BA8" i="9"/>
  <c r="BB8" i="9"/>
  <c r="BD8" i="9"/>
  <c r="BF8" i="9"/>
  <c r="BG8" i="9"/>
  <c r="BH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T9" i="9"/>
  <c r="U9" i="9"/>
  <c r="AC9" i="9"/>
  <c r="AQ9" i="9"/>
  <c r="AQ9" i="9" a="1"/>
  <c r="AR9" i="9"/>
  <c r="AR9" i="9" a="1"/>
  <c r="AT9" i="9"/>
  <c r="AU9" i="9"/>
  <c r="AV9" i="9"/>
  <c r="AW9" i="9"/>
  <c r="AX9" i="9"/>
  <c r="AY9" i="9"/>
  <c r="AZ9" i="9"/>
  <c r="BA9" i="9"/>
  <c r="BB9" i="9"/>
  <c r="BD9" i="9"/>
  <c r="BF9" i="9"/>
  <c r="BG9" i="9"/>
  <c r="BH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T10" i="9"/>
  <c r="U10" i="9"/>
  <c r="AC10" i="9"/>
  <c r="AQ10" i="9"/>
  <c r="AQ10" i="9" a="1"/>
  <c r="AR10" i="9"/>
  <c r="AR10" i="9" a="1"/>
  <c r="AT10" i="9"/>
  <c r="AU10" i="9"/>
  <c r="AV10" i="9"/>
  <c r="AW10" i="9"/>
  <c r="AX10" i="9"/>
  <c r="AY10" i="9"/>
  <c r="AZ10" i="9"/>
  <c r="BA10" i="9"/>
  <c r="BB10" i="9"/>
  <c r="BD10" i="9"/>
  <c r="BF10" i="9"/>
  <c r="BG10" i="9"/>
  <c r="BH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T11" i="9"/>
  <c r="U11" i="9"/>
  <c r="AC11" i="9"/>
  <c r="AQ11" i="9"/>
  <c r="AQ11" i="9" a="1"/>
  <c r="AR11" i="9"/>
  <c r="AR11" i="9" a="1"/>
  <c r="AT11" i="9"/>
  <c r="AU11" i="9"/>
  <c r="AV11" i="9"/>
  <c r="AW11" i="9"/>
  <c r="AX11" i="9"/>
  <c r="AY11" i="9"/>
  <c r="AZ11" i="9"/>
  <c r="BA11" i="9"/>
  <c r="BB11" i="9"/>
  <c r="BD11" i="9"/>
  <c r="BF11" i="9"/>
  <c r="BG11" i="9"/>
  <c r="BH11" i="9"/>
  <c r="BL11" i="9"/>
  <c r="BQ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T12" i="9"/>
  <c r="U12" i="9"/>
  <c r="AC12" i="9"/>
  <c r="AQ12" i="9"/>
  <c r="AQ12" i="9" a="1"/>
  <c r="AR12" i="9"/>
  <c r="AR12" i="9" a="1"/>
  <c r="AT12" i="9"/>
  <c r="AU12" i="9"/>
  <c r="AV12" i="9"/>
  <c r="AW12" i="9"/>
  <c r="AX12" i="9"/>
  <c r="AY12" i="9"/>
  <c r="AZ12" i="9"/>
  <c r="BA12" i="9"/>
  <c r="BB12" i="9"/>
  <c r="BD12" i="9"/>
  <c r="BF12" i="9"/>
  <c r="BG12" i="9"/>
  <c r="BH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T13" i="9"/>
  <c r="U13" i="9"/>
  <c r="AC13" i="9"/>
  <c r="AQ13" i="9"/>
  <c r="AQ13" i="9" a="1"/>
  <c r="AR13" i="9"/>
  <c r="AR13" i="9" a="1"/>
  <c r="AT13" i="9"/>
  <c r="AU13" i="9"/>
  <c r="AV13" i="9"/>
  <c r="AW13" i="9"/>
  <c r="AX13" i="9"/>
  <c r="AY13" i="9"/>
  <c r="AZ13" i="9"/>
  <c r="BA13" i="9"/>
  <c r="BB13" i="9"/>
  <c r="BD13" i="9"/>
  <c r="BF13" i="9"/>
  <c r="BG13" i="9"/>
  <c r="BH13" i="9"/>
  <c r="BL13" i="9"/>
  <c r="BQ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T14" i="9"/>
  <c r="U14" i="9"/>
  <c r="AC14" i="9"/>
  <c r="AQ14" i="9"/>
  <c r="AQ14" i="9" a="1"/>
  <c r="AR14" i="9"/>
  <c r="AR14" i="9" a="1"/>
  <c r="AT14" i="9"/>
  <c r="AU14" i="9"/>
  <c r="AV14" i="9"/>
  <c r="AW14" i="9"/>
  <c r="AX14" i="9"/>
  <c r="AY14" i="9"/>
  <c r="AZ14" i="9"/>
  <c r="BA14" i="9"/>
  <c r="BB14" i="9"/>
  <c r="BD14" i="9"/>
  <c r="BF14" i="9"/>
  <c r="BG14" i="9"/>
  <c r="BH14" i="9"/>
  <c r="BL14" i="9"/>
  <c r="BQ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T15" i="9"/>
  <c r="U15" i="9"/>
  <c r="AC15" i="9"/>
  <c r="AQ15" i="9"/>
  <c r="AQ15" i="9" a="1"/>
  <c r="AR15" i="9"/>
  <c r="AR15" i="9" a="1"/>
  <c r="AT15" i="9"/>
  <c r="AU15" i="9"/>
  <c r="AV15" i="9"/>
  <c r="AW15" i="9"/>
  <c r="AX15" i="9"/>
  <c r="AY15" i="9"/>
  <c r="AZ15" i="9"/>
  <c r="BA15" i="9"/>
  <c r="BB15" i="9"/>
  <c r="BD15" i="9"/>
  <c r="BF15" i="9"/>
  <c r="BG15" i="9"/>
  <c r="BH15" i="9"/>
  <c r="BL15" i="9"/>
  <c r="BQ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T16" i="9"/>
  <c r="U16" i="9"/>
  <c r="AC16" i="9"/>
  <c r="AQ16" i="9"/>
  <c r="AQ16" i="9" a="1"/>
  <c r="AR16" i="9"/>
  <c r="AR16" i="9" a="1"/>
  <c r="AT16" i="9"/>
  <c r="AU16" i="9"/>
  <c r="AV16" i="9"/>
  <c r="AW16" i="9"/>
  <c r="AX16" i="9"/>
  <c r="AY16" i="9"/>
  <c r="AZ16" i="9"/>
  <c r="BA16" i="9"/>
  <c r="BB16" i="9"/>
  <c r="BD16" i="9"/>
  <c r="BF16" i="9"/>
  <c r="BG16" i="9"/>
  <c r="BH16" i="9"/>
  <c r="BL16" i="9"/>
  <c r="BQ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T17" i="9"/>
  <c r="U17" i="9"/>
  <c r="AC17" i="9"/>
  <c r="AQ17" i="9"/>
  <c r="AQ17" i="9" a="1"/>
  <c r="AR17" i="9"/>
  <c r="AR17" i="9" a="1"/>
  <c r="AT17" i="9"/>
  <c r="AU17" i="9"/>
  <c r="AV17" i="9"/>
  <c r="AW17" i="9"/>
  <c r="AX17" i="9"/>
  <c r="AY17" i="9"/>
  <c r="AZ17" i="9"/>
  <c r="BA17" i="9"/>
  <c r="BB17" i="9"/>
  <c r="BD17" i="9"/>
  <c r="BF17" i="9"/>
  <c r="BG17" i="9"/>
  <c r="BH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T18" i="9"/>
  <c r="U18" i="9"/>
  <c r="AC18" i="9"/>
  <c r="AQ18" i="9"/>
  <c r="AQ18" i="9" a="1"/>
  <c r="AR18" i="9"/>
  <c r="AR18" i="9" a="1"/>
  <c r="AT18" i="9"/>
  <c r="AU18" i="9"/>
  <c r="AV18" i="9"/>
  <c r="AW18" i="9"/>
  <c r="AX18" i="9"/>
  <c r="AY18" i="9"/>
  <c r="AZ18" i="9"/>
  <c r="BA18" i="9"/>
  <c r="BB18" i="9"/>
  <c r="BD18" i="9"/>
  <c r="BF18" i="9"/>
  <c r="BG18" i="9"/>
  <c r="BH18" i="9"/>
  <c r="BL18" i="9"/>
  <c r="BQ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T19" i="9"/>
  <c r="U19" i="9"/>
  <c r="AC19" i="9"/>
  <c r="AQ19" i="9"/>
  <c r="AQ19" i="9" a="1"/>
  <c r="AR19" i="9"/>
  <c r="AR19" i="9" a="1"/>
  <c r="AT19" i="9"/>
  <c r="AU19" i="9"/>
  <c r="AV19" i="9"/>
  <c r="AW19" i="9"/>
  <c r="AX19" i="9"/>
  <c r="AY19" i="9"/>
  <c r="AZ19" i="9"/>
  <c r="BA19" i="9"/>
  <c r="BB19" i="9"/>
  <c r="BD19" i="9"/>
  <c r="BF19" i="9"/>
  <c r="BG19" i="9"/>
  <c r="BH19" i="9"/>
  <c r="BL19" i="9"/>
  <c r="BQ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T20" i="9"/>
  <c r="U20" i="9"/>
  <c r="AC20" i="9"/>
  <c r="AQ20" i="9"/>
  <c r="AQ20" i="9" a="1"/>
  <c r="AR20" i="9"/>
  <c r="AR20" i="9" a="1"/>
  <c r="AT20" i="9"/>
  <c r="AU20" i="9"/>
  <c r="AV20" i="9"/>
  <c r="AW20" i="9"/>
  <c r="AX20" i="9"/>
  <c r="AY20" i="9"/>
  <c r="AZ20" i="9"/>
  <c r="BA20" i="9"/>
  <c r="BB20" i="9"/>
  <c r="BD20" i="9"/>
  <c r="BF20" i="9"/>
  <c r="BG20" i="9"/>
  <c r="BH20" i="9"/>
  <c r="BL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T21" i="9"/>
  <c r="U21" i="9"/>
  <c r="AC21" i="9"/>
  <c r="AQ21" i="9"/>
  <c r="AQ21" i="9" a="1"/>
  <c r="AR21" i="9"/>
  <c r="AR21" i="9" a="1"/>
  <c r="AT21" i="9"/>
  <c r="AU21" i="9"/>
  <c r="AV21" i="9"/>
  <c r="AW21" i="9"/>
  <c r="AX21" i="9"/>
  <c r="AY21" i="9"/>
  <c r="AZ21" i="9"/>
  <c r="BA21" i="9"/>
  <c r="BB21" i="9"/>
  <c r="BD21" i="9"/>
  <c r="BF21" i="9"/>
  <c r="BG21" i="9"/>
  <c r="BH21" i="9"/>
  <c r="BL21" i="9"/>
  <c r="BQ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T22" i="9"/>
  <c r="U22" i="9"/>
  <c r="AC22" i="9"/>
  <c r="AQ22" i="9"/>
  <c r="AQ22" i="9" a="1"/>
  <c r="AR22" i="9"/>
  <c r="AR22" i="9" a="1"/>
  <c r="AT22" i="9"/>
  <c r="AU22" i="9"/>
  <c r="AV22" i="9"/>
  <c r="AW22" i="9"/>
  <c r="AX22" i="9"/>
  <c r="AY22" i="9"/>
  <c r="AZ22" i="9"/>
  <c r="BA22" i="9"/>
  <c r="BB22" i="9"/>
  <c r="BD22" i="9"/>
  <c r="BF22" i="9"/>
  <c r="BG22" i="9"/>
  <c r="BH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T23" i="9"/>
  <c r="U23" i="9"/>
  <c r="AC23" i="9"/>
  <c r="AQ23" i="9"/>
  <c r="AQ23" i="9" a="1"/>
  <c r="AR23" i="9"/>
  <c r="AR23" i="9" a="1"/>
  <c r="AT23" i="9"/>
  <c r="AU23" i="9"/>
  <c r="AV23" i="9"/>
  <c r="AW23" i="9"/>
  <c r="AX23" i="9"/>
  <c r="AY23" i="9"/>
  <c r="AZ23" i="9"/>
  <c r="BA23" i="9"/>
  <c r="BB23" i="9"/>
  <c r="BD23" i="9"/>
  <c r="BF23" i="9"/>
  <c r="BG23" i="9"/>
  <c r="BH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T24" i="9"/>
  <c r="U24" i="9"/>
  <c r="AC24" i="9"/>
  <c r="AQ24" i="9"/>
  <c r="AQ24" i="9" a="1"/>
  <c r="AR24" i="9"/>
  <c r="AR24" i="9" a="1"/>
  <c r="AT24" i="9"/>
  <c r="AU24" i="9"/>
  <c r="AV24" i="9"/>
  <c r="AW24" i="9"/>
  <c r="AX24" i="9"/>
  <c r="AY24" i="9"/>
  <c r="AZ24" i="9"/>
  <c r="BA24" i="9"/>
  <c r="BB24" i="9"/>
  <c r="BD24" i="9"/>
  <c r="BF24" i="9"/>
  <c r="BG24" i="9"/>
  <c r="BH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T25" i="9"/>
  <c r="U25" i="9"/>
  <c r="AC25" i="9"/>
  <c r="AQ25" i="9"/>
  <c r="AQ25" i="9" a="1"/>
  <c r="AR25" i="9"/>
  <c r="AR25" i="9" a="1"/>
  <c r="AT25" i="9"/>
  <c r="AU25" i="9"/>
  <c r="AV25" i="9"/>
  <c r="AW25" i="9"/>
  <c r="AX25" i="9"/>
  <c r="AY25" i="9"/>
  <c r="AZ25" i="9"/>
  <c r="BA25" i="9"/>
  <c r="BB25" i="9"/>
  <c r="BD25" i="9"/>
  <c r="BF25" i="9"/>
  <c r="BG25" i="9"/>
  <c r="BH25" i="9"/>
  <c r="BL25" i="9"/>
  <c r="BQ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T26" i="9"/>
  <c r="U26" i="9"/>
  <c r="AC26" i="9"/>
  <c r="AQ26" i="9"/>
  <c r="AQ26" i="9" a="1"/>
  <c r="AR26" i="9"/>
  <c r="AR26" i="9" a="1"/>
  <c r="AT26" i="9"/>
  <c r="AU26" i="9"/>
  <c r="AV26" i="9"/>
  <c r="AW26" i="9"/>
  <c r="AX26" i="9"/>
  <c r="AY26" i="9"/>
  <c r="AZ26" i="9"/>
  <c r="BA26" i="9"/>
  <c r="BB26" i="9"/>
  <c r="BD26" i="9"/>
  <c r="BF26" i="9"/>
  <c r="BG26" i="9"/>
  <c r="BH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T27" i="9"/>
  <c r="U27" i="9"/>
  <c r="AC27" i="9"/>
  <c r="AQ27" i="9"/>
  <c r="AQ27" i="9" a="1"/>
  <c r="AR27" i="9"/>
  <c r="AR27" i="9" a="1"/>
  <c r="AT27" i="9"/>
  <c r="AU27" i="9"/>
  <c r="AV27" i="9"/>
  <c r="AW27" i="9"/>
  <c r="AX27" i="9"/>
  <c r="AY27" i="9"/>
  <c r="AZ27" i="9"/>
  <c r="BA27" i="9"/>
  <c r="BB27" i="9"/>
  <c r="BD27" i="9"/>
  <c r="BF27" i="9"/>
  <c r="BG27" i="9"/>
  <c r="BH27" i="9"/>
  <c r="BL27" i="9"/>
  <c r="BQ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U28" i="9"/>
  <c r="AC28" i="9"/>
  <c r="AQ28" i="9"/>
  <c r="AQ28" i="9" a="1"/>
  <c r="AR28" i="9"/>
  <c r="AR28" i="9" a="1"/>
  <c r="AT28" i="9"/>
  <c r="AU28" i="9"/>
  <c r="AV28" i="9"/>
  <c r="AW28" i="9"/>
  <c r="AX28" i="9"/>
  <c r="AY28" i="9"/>
  <c r="AZ28" i="9"/>
  <c r="BA28" i="9"/>
  <c r="BB28" i="9"/>
  <c r="BD28" i="9"/>
  <c r="BF28" i="9"/>
  <c r="BG28" i="9"/>
  <c r="BH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U29" i="9"/>
  <c r="AC29" i="9"/>
  <c r="AQ29" i="9"/>
  <c r="AQ29" i="9" a="1"/>
  <c r="AR29" i="9"/>
  <c r="AR29" i="9" a="1"/>
  <c r="AT29" i="9"/>
  <c r="AU29" i="9"/>
  <c r="AV29" i="9"/>
  <c r="AW29" i="9"/>
  <c r="AX29" i="9"/>
  <c r="AY29" i="9"/>
  <c r="AZ29" i="9"/>
  <c r="BA29" i="9"/>
  <c r="BB29" i="9"/>
  <c r="BD29" i="9"/>
  <c r="BF29" i="9"/>
  <c r="BG29" i="9"/>
  <c r="BH29" i="9"/>
  <c r="BL29" i="9"/>
  <c r="BQ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T30" i="9"/>
  <c r="U30" i="9"/>
  <c r="AC30" i="9"/>
  <c r="AQ30" i="9"/>
  <c r="AQ30" i="9" a="1"/>
  <c r="AR30" i="9"/>
  <c r="AR30" i="9" a="1"/>
  <c r="AT30" i="9"/>
  <c r="AU30" i="9"/>
  <c r="AV30" i="9"/>
  <c r="AW30" i="9"/>
  <c r="AX30" i="9"/>
  <c r="AY30" i="9"/>
  <c r="AZ30" i="9"/>
  <c r="BA30" i="9"/>
  <c r="BB30" i="9"/>
  <c r="BD30" i="9"/>
  <c r="BF30" i="9"/>
  <c r="BG30" i="9"/>
  <c r="BH30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T31" i="9"/>
  <c r="U31" i="9"/>
  <c r="W31" i="9"/>
  <c r="Y31" i="9"/>
  <c r="AA31" i="9"/>
  <c r="AE31" i="9"/>
  <c r="AH31" i="9"/>
  <c r="AK31" i="9"/>
  <c r="AN31" i="9"/>
  <c r="AT31" i="9"/>
  <c r="AU31" i="9"/>
  <c r="AV31" i="9"/>
  <c r="AW31" i="9"/>
  <c r="AX31" i="9"/>
  <c r="AY31" i="9"/>
  <c r="AZ31" i="9"/>
  <c r="BA31" i="9"/>
  <c r="BB31" i="9"/>
  <c r="BC31" i="9"/>
  <c r="BD31" i="9"/>
  <c r="BF31" i="9"/>
  <c r="BG31" i="9"/>
  <c r="BH31" i="9"/>
  <c r="E32" i="9"/>
  <c r="BL32" i="9"/>
  <c r="BQ32" i="9"/>
  <c r="BL33" i="9"/>
  <c r="BQ33" i="9"/>
  <c r="BL35" i="9"/>
  <c r="BQ35" i="9"/>
  <c r="AT38" i="9"/>
  <c r="AU38" i="9"/>
  <c r="AV38" i="9"/>
  <c r="AW38" i="9"/>
  <c r="AX38" i="9"/>
  <c r="AY38" i="9"/>
  <c r="AZ38" i="9"/>
  <c r="BA38" i="9"/>
  <c r="AE39" i="9"/>
  <c r="AF39" i="9"/>
  <c r="AG39" i="9"/>
  <c r="AH39" i="9"/>
  <c r="AJ39" i="9"/>
  <c r="AK39" i="9"/>
  <c r="AL39" i="9"/>
  <c r="AM39" i="9"/>
  <c r="AT39" i="9"/>
  <c r="AU39" i="9"/>
  <c r="AV39" i="9"/>
  <c r="AW39" i="9"/>
  <c r="AX39" i="9"/>
  <c r="AY39" i="9"/>
  <c r="AZ39" i="9"/>
  <c r="BA39" i="9"/>
  <c r="AT40" i="9"/>
  <c r="AU40" i="9"/>
  <c r="AV40" i="9"/>
  <c r="AW40" i="9"/>
  <c r="AX40" i="9"/>
  <c r="AY40" i="9"/>
  <c r="AZ40" i="9"/>
  <c r="BA40" i="9"/>
  <c r="AT41" i="9"/>
  <c r="AU41" i="9"/>
  <c r="AV41" i="9"/>
  <c r="AW41" i="9"/>
  <c r="AX41" i="9"/>
  <c r="AY41" i="9"/>
  <c r="AZ41" i="9"/>
  <c r="BA41" i="9"/>
  <c r="AT42" i="9"/>
  <c r="AU42" i="9"/>
  <c r="AV42" i="9"/>
  <c r="AW42" i="9"/>
  <c r="AX42" i="9"/>
  <c r="AY42" i="9"/>
  <c r="AZ42" i="9"/>
  <c r="BA42" i="9"/>
  <c r="BK42" i="9"/>
  <c r="AT43" i="9"/>
  <c r="AU43" i="9"/>
  <c r="AV43" i="9"/>
  <c r="AW43" i="9"/>
  <c r="AX43" i="9"/>
  <c r="AY43" i="9"/>
  <c r="AZ43" i="9"/>
  <c r="BA43" i="9"/>
  <c r="BL43" i="9"/>
  <c r="AT44" i="9"/>
  <c r="AU44" i="9"/>
  <c r="AV44" i="9"/>
  <c r="AW44" i="9"/>
  <c r="AX44" i="9"/>
  <c r="AY44" i="9"/>
  <c r="AZ44" i="9"/>
  <c r="BA44" i="9"/>
  <c r="AT45" i="9"/>
  <c r="AU45" i="9"/>
  <c r="AV45" i="9"/>
  <c r="AW45" i="9"/>
  <c r="AX45" i="9"/>
  <c r="AY45" i="9"/>
  <c r="AZ45" i="9"/>
  <c r="BA45" i="9"/>
  <c r="AE46" i="9"/>
  <c r="AF46" i="9"/>
  <c r="AG46" i="9"/>
  <c r="AH46" i="9"/>
  <c r="AJ46" i="9"/>
  <c r="AK46" i="9"/>
  <c r="AL46" i="9"/>
  <c r="AM46" i="9"/>
  <c r="AT46" i="9"/>
  <c r="AU46" i="9"/>
  <c r="AV46" i="9"/>
  <c r="AW46" i="9"/>
  <c r="AX46" i="9"/>
  <c r="AY46" i="9"/>
  <c r="AZ46" i="9"/>
  <c r="BA46" i="9"/>
  <c r="BK46" i="9"/>
  <c r="BL46" i="9"/>
  <c r="AT47" i="9"/>
  <c r="AU47" i="9"/>
  <c r="AV47" i="9"/>
  <c r="AW47" i="9"/>
  <c r="AX47" i="9"/>
  <c r="AY47" i="9"/>
  <c r="AZ47" i="9"/>
  <c r="BA47" i="9"/>
  <c r="BL47" i="9"/>
  <c r="AT48" i="9"/>
  <c r="AU48" i="9"/>
  <c r="AV48" i="9"/>
  <c r="AW48" i="9"/>
  <c r="AX48" i="9"/>
  <c r="AY48" i="9"/>
  <c r="AZ48" i="9"/>
  <c r="BA48" i="9"/>
  <c r="AT49" i="9"/>
  <c r="AU49" i="9"/>
  <c r="AV49" i="9"/>
  <c r="AW49" i="9"/>
  <c r="AX49" i="9"/>
  <c r="AY49" i="9"/>
  <c r="AZ49" i="9"/>
  <c r="BA49" i="9"/>
  <c r="BL49" i="9"/>
  <c r="AT50" i="9"/>
  <c r="AU50" i="9"/>
  <c r="AV50" i="9"/>
  <c r="AW50" i="9"/>
  <c r="AX50" i="9"/>
  <c r="AY50" i="9"/>
  <c r="AZ50" i="9"/>
  <c r="BA50" i="9"/>
  <c r="AT51" i="9"/>
  <c r="AU51" i="9"/>
  <c r="AV51" i="9"/>
  <c r="AW51" i="9"/>
  <c r="AX51" i="9"/>
  <c r="AY51" i="9"/>
  <c r="AZ51" i="9"/>
  <c r="BA51" i="9"/>
  <c r="AT52" i="9"/>
  <c r="AU52" i="9"/>
  <c r="AV52" i="9"/>
  <c r="AW52" i="9"/>
  <c r="AX52" i="9"/>
  <c r="AY52" i="9"/>
  <c r="AZ52" i="9"/>
  <c r="BA52" i="9"/>
  <c r="AT53" i="9"/>
  <c r="AU53" i="9"/>
  <c r="AV53" i="9"/>
  <c r="AW53" i="9"/>
  <c r="AX53" i="9"/>
  <c r="AY53" i="9"/>
  <c r="AZ53" i="9"/>
  <c r="BA53" i="9"/>
  <c r="AT54" i="9"/>
  <c r="AU54" i="9"/>
  <c r="AV54" i="9"/>
  <c r="AW54" i="9"/>
  <c r="AX54" i="9"/>
  <c r="AY54" i="9"/>
  <c r="AZ54" i="9"/>
  <c r="BA54" i="9"/>
  <c r="AT55" i="9"/>
  <c r="AU55" i="9"/>
  <c r="AV55" i="9"/>
  <c r="AW55" i="9"/>
  <c r="AX55" i="9"/>
  <c r="AY55" i="9"/>
  <c r="AZ55" i="9"/>
  <c r="BA55" i="9"/>
  <c r="AT56" i="9"/>
  <c r="AU56" i="9"/>
  <c r="AV56" i="9"/>
  <c r="AW56" i="9"/>
  <c r="AX56" i="9"/>
  <c r="AY56" i="9"/>
  <c r="AZ56" i="9"/>
  <c r="BA56" i="9"/>
  <c r="BS56" i="9"/>
  <c r="BT56" i="9"/>
  <c r="BU56" i="9"/>
  <c r="BV56" i="9"/>
  <c r="BW56" i="9"/>
  <c r="BX56" i="9"/>
  <c r="BY56" i="9"/>
  <c r="BZ56" i="9"/>
  <c r="AT57" i="9"/>
  <c r="AU57" i="9"/>
  <c r="AV57" i="9"/>
  <c r="AW57" i="9"/>
  <c r="AX57" i="9"/>
  <c r="AY57" i="9"/>
  <c r="AZ57" i="9"/>
  <c r="BA57" i="9"/>
  <c r="BS57" i="9"/>
  <c r="BT57" i="9"/>
  <c r="BU57" i="9"/>
  <c r="BV57" i="9"/>
  <c r="BW57" i="9"/>
  <c r="BX57" i="9"/>
  <c r="BY57" i="9"/>
  <c r="BZ57" i="9"/>
  <c r="AT58" i="9"/>
  <c r="AU58" i="9"/>
  <c r="AV58" i="9"/>
  <c r="AW58" i="9"/>
  <c r="AX58" i="9"/>
  <c r="AY58" i="9"/>
  <c r="AZ58" i="9"/>
  <c r="BA58" i="9"/>
  <c r="BS58" i="9"/>
  <c r="BT58" i="9"/>
  <c r="BU58" i="9"/>
  <c r="BV58" i="9"/>
  <c r="BW58" i="9"/>
  <c r="BX58" i="9"/>
  <c r="BY58" i="9"/>
  <c r="BZ58" i="9"/>
  <c r="AT59" i="9"/>
  <c r="AU59" i="9"/>
  <c r="AV59" i="9"/>
  <c r="AW59" i="9"/>
  <c r="AX59" i="9"/>
  <c r="AY59" i="9"/>
  <c r="AZ59" i="9"/>
  <c r="BA59" i="9"/>
  <c r="BS59" i="9"/>
  <c r="BT59" i="9"/>
  <c r="BU59" i="9"/>
  <c r="BV59" i="9"/>
  <c r="BW59" i="9"/>
  <c r="BX59" i="9"/>
  <c r="BY59" i="9"/>
  <c r="BZ59" i="9"/>
  <c r="AT60" i="9"/>
  <c r="AU60" i="9"/>
  <c r="AV60" i="9"/>
  <c r="AW60" i="9"/>
  <c r="AX60" i="9"/>
  <c r="AY60" i="9"/>
  <c r="AZ60" i="9"/>
  <c r="BA60" i="9"/>
  <c r="BS60" i="9"/>
  <c r="BT60" i="9"/>
  <c r="BU60" i="9"/>
  <c r="BV60" i="9"/>
  <c r="BW60" i="9"/>
  <c r="BX60" i="9"/>
  <c r="BY60" i="9"/>
  <c r="BZ60" i="9"/>
  <c r="AT61" i="9"/>
  <c r="AU61" i="9"/>
  <c r="AV61" i="9"/>
  <c r="AW61" i="9"/>
  <c r="AX61" i="9"/>
  <c r="AY61" i="9"/>
  <c r="AZ61" i="9"/>
  <c r="BA61" i="9"/>
  <c r="BS61" i="9"/>
  <c r="BT61" i="9"/>
  <c r="BU61" i="9"/>
  <c r="BV61" i="9"/>
  <c r="BW61" i="9"/>
  <c r="BX61" i="9"/>
  <c r="BY61" i="9"/>
  <c r="BZ61" i="9"/>
  <c r="AT62" i="9"/>
  <c r="BS62" i="9"/>
  <c r="AZ63" i="9"/>
  <c r="BA63" i="9"/>
  <c r="BY63" i="9"/>
  <c r="BZ63" i="9"/>
  <c r="A1" i="11"/>
  <c r="AQ1" i="11"/>
  <c r="BC1" i="11"/>
  <c r="BL3" i="11"/>
  <c r="BQ3" i="11"/>
  <c r="A4" i="11"/>
  <c r="BQ4" i="11"/>
  <c r="BL5" i="11"/>
  <c r="BQ5" i="11"/>
  <c r="F6" i="11"/>
  <c r="BQ6" i="11"/>
  <c r="AC7" i="11"/>
  <c r="AQ7" i="11"/>
  <c r="AQ7" i="11" a="1"/>
  <c r="AR7" i="11"/>
  <c r="AR7" i="11" a="1"/>
  <c r="AT7" i="11"/>
  <c r="AU7" i="11"/>
  <c r="AV7" i="11"/>
  <c r="AW7" i="11"/>
  <c r="AX7" i="11"/>
  <c r="AY7" i="11"/>
  <c r="AZ7" i="11"/>
  <c r="BA7" i="11"/>
  <c r="BB7" i="11"/>
  <c r="BD7" i="11"/>
  <c r="BF7" i="11"/>
  <c r="BG7" i="11"/>
  <c r="BH7" i="11"/>
  <c r="BL7" i="11"/>
  <c r="BQ7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T8" i="11"/>
  <c r="U8" i="11"/>
  <c r="AC8" i="11"/>
  <c r="AQ8" i="11"/>
  <c r="AQ8" i="11" a="1"/>
  <c r="AR8" i="11"/>
  <c r="AR8" i="11" a="1"/>
  <c r="AT8" i="11"/>
  <c r="AU8" i="11"/>
  <c r="AV8" i="11"/>
  <c r="AW8" i="11"/>
  <c r="AX8" i="11"/>
  <c r="AY8" i="11"/>
  <c r="AZ8" i="11"/>
  <c r="BA8" i="11"/>
  <c r="BB8" i="11"/>
  <c r="BD8" i="11"/>
  <c r="BF8" i="11"/>
  <c r="BG8" i="11"/>
  <c r="BH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T9" i="11"/>
  <c r="U9" i="11"/>
  <c r="AC9" i="11"/>
  <c r="AQ9" i="11"/>
  <c r="AQ9" i="11" a="1"/>
  <c r="AR9" i="11"/>
  <c r="AR9" i="11" a="1"/>
  <c r="AT9" i="11"/>
  <c r="AU9" i="11"/>
  <c r="AV9" i="11"/>
  <c r="AW9" i="11"/>
  <c r="AX9" i="11"/>
  <c r="AY9" i="11"/>
  <c r="AZ9" i="11"/>
  <c r="BA9" i="11"/>
  <c r="BB9" i="11"/>
  <c r="BD9" i="11"/>
  <c r="BF9" i="11"/>
  <c r="BG9" i="11"/>
  <c r="BH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T10" i="11"/>
  <c r="U10" i="11"/>
  <c r="AC10" i="11"/>
  <c r="AQ10" i="11"/>
  <c r="AQ10" i="11" a="1"/>
  <c r="AR10" i="11"/>
  <c r="AR10" i="11" a="1"/>
  <c r="AT10" i="11"/>
  <c r="AU10" i="11"/>
  <c r="AV10" i="11"/>
  <c r="AW10" i="11"/>
  <c r="AX10" i="11"/>
  <c r="AY10" i="11"/>
  <c r="AZ10" i="11"/>
  <c r="BA10" i="11"/>
  <c r="BB10" i="11"/>
  <c r="BD10" i="11"/>
  <c r="BF10" i="11"/>
  <c r="BG10" i="11"/>
  <c r="BH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T11" i="11"/>
  <c r="U11" i="11"/>
  <c r="AC11" i="11"/>
  <c r="AQ11" i="11"/>
  <c r="AQ11" i="11" a="1"/>
  <c r="AR11" i="11"/>
  <c r="AR11" i="11" a="1"/>
  <c r="AT11" i="11"/>
  <c r="AU11" i="11"/>
  <c r="AV11" i="11"/>
  <c r="AW11" i="11"/>
  <c r="AX11" i="11"/>
  <c r="AY11" i="11"/>
  <c r="AZ11" i="11"/>
  <c r="BA11" i="11"/>
  <c r="BB11" i="11"/>
  <c r="BD11" i="11"/>
  <c r="BF11" i="11"/>
  <c r="BG11" i="11"/>
  <c r="BH11" i="11"/>
  <c r="BL11" i="11"/>
  <c r="BQ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T12" i="11"/>
  <c r="U12" i="11"/>
  <c r="AC12" i="11"/>
  <c r="AQ12" i="11"/>
  <c r="AQ12" i="11" a="1"/>
  <c r="AR12" i="11"/>
  <c r="AR12" i="11" a="1"/>
  <c r="AT12" i="11"/>
  <c r="AU12" i="11"/>
  <c r="AV12" i="11"/>
  <c r="AW12" i="11"/>
  <c r="AX12" i="11"/>
  <c r="AY12" i="11"/>
  <c r="AZ12" i="11"/>
  <c r="BA12" i="11"/>
  <c r="BB12" i="11"/>
  <c r="BD12" i="11"/>
  <c r="BF12" i="11"/>
  <c r="BG12" i="11"/>
  <c r="BH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T13" i="11"/>
  <c r="U13" i="11"/>
  <c r="AC13" i="11"/>
  <c r="AQ13" i="11"/>
  <c r="AQ13" i="11" a="1"/>
  <c r="AR13" i="11"/>
  <c r="AR13" i="11" a="1"/>
  <c r="AT13" i="11"/>
  <c r="AU13" i="11"/>
  <c r="AV13" i="11"/>
  <c r="AW13" i="11"/>
  <c r="AX13" i="11"/>
  <c r="AY13" i="11"/>
  <c r="AZ13" i="11"/>
  <c r="BA13" i="11"/>
  <c r="BB13" i="11"/>
  <c r="BD13" i="11"/>
  <c r="BF13" i="11"/>
  <c r="BG13" i="11"/>
  <c r="BH13" i="11"/>
  <c r="BL13" i="11"/>
  <c r="BQ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T14" i="11"/>
  <c r="U14" i="11"/>
  <c r="AC14" i="11"/>
  <c r="AQ14" i="11"/>
  <c r="AQ14" i="11" a="1"/>
  <c r="AR14" i="11"/>
  <c r="AR14" i="11" a="1"/>
  <c r="AT14" i="11"/>
  <c r="AU14" i="11"/>
  <c r="AV14" i="11"/>
  <c r="AW14" i="11"/>
  <c r="AX14" i="11"/>
  <c r="AY14" i="11"/>
  <c r="AZ14" i="11"/>
  <c r="BA14" i="11"/>
  <c r="BB14" i="11"/>
  <c r="BD14" i="11"/>
  <c r="BF14" i="11"/>
  <c r="BG14" i="11"/>
  <c r="BH14" i="11"/>
  <c r="BL14" i="11"/>
  <c r="BQ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T15" i="11"/>
  <c r="U15" i="11"/>
  <c r="AC15" i="11"/>
  <c r="AQ15" i="11"/>
  <c r="AQ15" i="11" a="1"/>
  <c r="AR15" i="11"/>
  <c r="AR15" i="11" a="1"/>
  <c r="AT15" i="11"/>
  <c r="AU15" i="11"/>
  <c r="AV15" i="11"/>
  <c r="AW15" i="11"/>
  <c r="AX15" i="11"/>
  <c r="AY15" i="11"/>
  <c r="AZ15" i="11"/>
  <c r="BA15" i="11"/>
  <c r="BB15" i="11"/>
  <c r="BD15" i="11"/>
  <c r="BF15" i="11"/>
  <c r="BG15" i="11"/>
  <c r="BH15" i="11"/>
  <c r="BL15" i="11"/>
  <c r="BQ15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T16" i="11"/>
  <c r="U16" i="11"/>
  <c r="AC16" i="11"/>
  <c r="AQ16" i="11"/>
  <c r="AQ16" i="11" a="1"/>
  <c r="AR16" i="11"/>
  <c r="AR16" i="11" a="1"/>
  <c r="AT16" i="11"/>
  <c r="AU16" i="11"/>
  <c r="AV16" i="11"/>
  <c r="AW16" i="11"/>
  <c r="AX16" i="11"/>
  <c r="AY16" i="11"/>
  <c r="AZ16" i="11"/>
  <c r="BA16" i="11"/>
  <c r="BB16" i="11"/>
  <c r="BD16" i="11"/>
  <c r="BF16" i="11"/>
  <c r="BG16" i="11"/>
  <c r="BH16" i="11"/>
  <c r="BL16" i="11"/>
  <c r="BQ16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T17" i="11"/>
  <c r="U17" i="11"/>
  <c r="AC17" i="11"/>
  <c r="AQ17" i="11"/>
  <c r="AQ17" i="11" a="1"/>
  <c r="AR17" i="11"/>
  <c r="AR17" i="11" a="1"/>
  <c r="AT17" i="11"/>
  <c r="AU17" i="11"/>
  <c r="AV17" i="11"/>
  <c r="AW17" i="11"/>
  <c r="AX17" i="11"/>
  <c r="AY17" i="11"/>
  <c r="AZ17" i="11"/>
  <c r="BA17" i="11"/>
  <c r="BB17" i="11"/>
  <c r="BD17" i="11"/>
  <c r="BF17" i="11"/>
  <c r="BG17" i="11"/>
  <c r="BH17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T18" i="11"/>
  <c r="U18" i="11"/>
  <c r="AC18" i="11"/>
  <c r="AQ18" i="11"/>
  <c r="AQ18" i="11" a="1"/>
  <c r="AR18" i="11"/>
  <c r="AR18" i="11" a="1"/>
  <c r="AT18" i="11"/>
  <c r="AU18" i="11"/>
  <c r="AV18" i="11"/>
  <c r="AW18" i="11"/>
  <c r="AX18" i="11"/>
  <c r="AY18" i="11"/>
  <c r="AZ18" i="11"/>
  <c r="BA18" i="11"/>
  <c r="BB18" i="11"/>
  <c r="BD18" i="11"/>
  <c r="BF18" i="11"/>
  <c r="BG18" i="11"/>
  <c r="BH18" i="11"/>
  <c r="BL18" i="11"/>
  <c r="BQ18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T19" i="11"/>
  <c r="U19" i="11"/>
  <c r="AC19" i="11"/>
  <c r="AQ19" i="11"/>
  <c r="AQ19" i="11" a="1"/>
  <c r="AR19" i="11"/>
  <c r="AR19" i="11" a="1"/>
  <c r="AT19" i="11"/>
  <c r="AU19" i="11"/>
  <c r="AV19" i="11"/>
  <c r="AW19" i="11"/>
  <c r="AX19" i="11"/>
  <c r="AY19" i="11"/>
  <c r="AZ19" i="11"/>
  <c r="BA19" i="11"/>
  <c r="BB19" i="11"/>
  <c r="BD19" i="11"/>
  <c r="BF19" i="11"/>
  <c r="BG19" i="11"/>
  <c r="BH19" i="11"/>
  <c r="BL19" i="11"/>
  <c r="BQ19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T20" i="11"/>
  <c r="U20" i="11"/>
  <c r="AC20" i="11"/>
  <c r="AQ20" i="11"/>
  <c r="AQ20" i="11" a="1"/>
  <c r="AR20" i="11"/>
  <c r="AR20" i="11" a="1"/>
  <c r="AT20" i="11"/>
  <c r="AU20" i="11"/>
  <c r="AV20" i="11"/>
  <c r="AW20" i="11"/>
  <c r="AX20" i="11"/>
  <c r="AY20" i="11"/>
  <c r="AZ20" i="11"/>
  <c r="BA20" i="11"/>
  <c r="BB20" i="11"/>
  <c r="BD20" i="11"/>
  <c r="BF20" i="11"/>
  <c r="BG20" i="11"/>
  <c r="BH20" i="11"/>
  <c r="BL20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T21" i="11"/>
  <c r="U21" i="11"/>
  <c r="AC21" i="11"/>
  <c r="AQ21" i="11"/>
  <c r="AQ21" i="11" a="1"/>
  <c r="AR21" i="11"/>
  <c r="AR21" i="11" a="1"/>
  <c r="AT21" i="11"/>
  <c r="AU21" i="11"/>
  <c r="AV21" i="11"/>
  <c r="AW21" i="11"/>
  <c r="AX21" i="11"/>
  <c r="AY21" i="11"/>
  <c r="AZ21" i="11"/>
  <c r="BA21" i="11"/>
  <c r="BB21" i="11"/>
  <c r="BD21" i="11"/>
  <c r="BF21" i="11"/>
  <c r="BG21" i="11"/>
  <c r="BH21" i="11"/>
  <c r="BL21" i="11"/>
  <c r="BQ21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T22" i="11"/>
  <c r="U22" i="11"/>
  <c r="AC22" i="11"/>
  <c r="AQ22" i="11"/>
  <c r="AQ22" i="11" a="1"/>
  <c r="AR22" i="11"/>
  <c r="AR22" i="11" a="1"/>
  <c r="AT22" i="11"/>
  <c r="AU22" i="11"/>
  <c r="AV22" i="11"/>
  <c r="AW22" i="11"/>
  <c r="AX22" i="11"/>
  <c r="AY22" i="11"/>
  <c r="AZ22" i="11"/>
  <c r="BA22" i="11"/>
  <c r="BB22" i="11"/>
  <c r="BD22" i="11"/>
  <c r="BF22" i="11"/>
  <c r="BG22" i="11"/>
  <c r="BH22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T23" i="11"/>
  <c r="U23" i="11"/>
  <c r="AC23" i="11"/>
  <c r="AQ23" i="11"/>
  <c r="AQ23" i="11" a="1"/>
  <c r="AR23" i="11"/>
  <c r="AR23" i="11" a="1"/>
  <c r="AT23" i="11"/>
  <c r="AU23" i="11"/>
  <c r="AV23" i="11"/>
  <c r="AW23" i="11"/>
  <c r="AX23" i="11"/>
  <c r="AY23" i="11"/>
  <c r="AZ23" i="11"/>
  <c r="BA23" i="11"/>
  <c r="BB23" i="11"/>
  <c r="BD23" i="11"/>
  <c r="BF23" i="11"/>
  <c r="BG23" i="11"/>
  <c r="BH23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T24" i="11"/>
  <c r="U24" i="11"/>
  <c r="AC24" i="11"/>
  <c r="AQ24" i="11"/>
  <c r="AQ24" i="11" a="1"/>
  <c r="AR24" i="11"/>
  <c r="AR24" i="11" a="1"/>
  <c r="AT24" i="11"/>
  <c r="AU24" i="11"/>
  <c r="AV24" i="11"/>
  <c r="AW24" i="11"/>
  <c r="AX24" i="11"/>
  <c r="AY24" i="11"/>
  <c r="AZ24" i="11"/>
  <c r="BA24" i="11"/>
  <c r="BB24" i="11"/>
  <c r="BD24" i="11"/>
  <c r="BF24" i="11"/>
  <c r="BG24" i="11"/>
  <c r="BH24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T25" i="11"/>
  <c r="U25" i="11"/>
  <c r="AC25" i="11"/>
  <c r="AQ25" i="11"/>
  <c r="AQ25" i="11" a="1"/>
  <c r="AR25" i="11"/>
  <c r="AR25" i="11" a="1"/>
  <c r="AT25" i="11"/>
  <c r="AU25" i="11"/>
  <c r="AV25" i="11"/>
  <c r="AW25" i="11"/>
  <c r="AX25" i="11"/>
  <c r="AY25" i="11"/>
  <c r="AZ25" i="11"/>
  <c r="BA25" i="11"/>
  <c r="BB25" i="11"/>
  <c r="BD25" i="11"/>
  <c r="BF25" i="11"/>
  <c r="BG25" i="11"/>
  <c r="BH25" i="11"/>
  <c r="BL25" i="11"/>
  <c r="BQ25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T26" i="11"/>
  <c r="U26" i="11"/>
  <c r="AC26" i="11"/>
  <c r="AQ26" i="11"/>
  <c r="AQ26" i="11" a="1"/>
  <c r="AR26" i="11"/>
  <c r="AR26" i="11" a="1"/>
  <c r="AT26" i="11"/>
  <c r="AU26" i="11"/>
  <c r="AV26" i="11"/>
  <c r="AW26" i="11"/>
  <c r="AX26" i="11"/>
  <c r="AY26" i="11"/>
  <c r="AZ26" i="11"/>
  <c r="BA26" i="11"/>
  <c r="BB26" i="11"/>
  <c r="BD26" i="11"/>
  <c r="BF26" i="11"/>
  <c r="BG26" i="11"/>
  <c r="BH26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T27" i="11"/>
  <c r="U27" i="11"/>
  <c r="AC27" i="11"/>
  <c r="AQ27" i="11"/>
  <c r="AQ27" i="11" a="1"/>
  <c r="AR27" i="11"/>
  <c r="AR27" i="11" a="1"/>
  <c r="AT27" i="11"/>
  <c r="AU27" i="11"/>
  <c r="AV27" i="11"/>
  <c r="AW27" i="11"/>
  <c r="AX27" i="11"/>
  <c r="AY27" i="11"/>
  <c r="AZ27" i="11"/>
  <c r="BA27" i="11"/>
  <c r="BB27" i="11"/>
  <c r="BD27" i="11"/>
  <c r="BF27" i="11"/>
  <c r="BG27" i="11"/>
  <c r="BH27" i="11"/>
  <c r="BL27" i="11"/>
  <c r="BQ27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U28" i="11"/>
  <c r="AC28" i="11"/>
  <c r="AQ28" i="11"/>
  <c r="AQ28" i="11" a="1"/>
  <c r="AR28" i="11"/>
  <c r="AR28" i="11" a="1"/>
  <c r="AT28" i="11"/>
  <c r="AU28" i="11"/>
  <c r="AV28" i="11"/>
  <c r="AW28" i="11"/>
  <c r="AX28" i="11"/>
  <c r="AY28" i="11"/>
  <c r="AZ28" i="11"/>
  <c r="BA28" i="11"/>
  <c r="BB28" i="11"/>
  <c r="BD28" i="11"/>
  <c r="BF28" i="11"/>
  <c r="BG28" i="11"/>
  <c r="BH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U29" i="11"/>
  <c r="AC29" i="11"/>
  <c r="AQ29" i="11"/>
  <c r="AQ29" i="11" a="1"/>
  <c r="AR29" i="11"/>
  <c r="AR29" i="11" a="1"/>
  <c r="AT29" i="11"/>
  <c r="AU29" i="11"/>
  <c r="AV29" i="11"/>
  <c r="AW29" i="11"/>
  <c r="AX29" i="11"/>
  <c r="AY29" i="11"/>
  <c r="AZ29" i="11"/>
  <c r="BA29" i="11"/>
  <c r="BB29" i="11"/>
  <c r="BD29" i="11"/>
  <c r="BF29" i="11"/>
  <c r="BG29" i="11"/>
  <c r="BH29" i="11"/>
  <c r="BL29" i="11"/>
  <c r="BQ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T30" i="11"/>
  <c r="U30" i="11"/>
  <c r="AC30" i="11"/>
  <c r="AQ30" i="11"/>
  <c r="AQ30" i="11" a="1"/>
  <c r="AR30" i="11"/>
  <c r="AR30" i="11" a="1"/>
  <c r="AT30" i="11"/>
  <c r="AU30" i="11"/>
  <c r="AV30" i="11"/>
  <c r="AW30" i="11"/>
  <c r="AX30" i="11"/>
  <c r="AY30" i="11"/>
  <c r="AZ30" i="11"/>
  <c r="BA30" i="11"/>
  <c r="BB30" i="11"/>
  <c r="BD30" i="11"/>
  <c r="BF30" i="11"/>
  <c r="BG30" i="11"/>
  <c r="BH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T31" i="11"/>
  <c r="U31" i="11"/>
  <c r="W31" i="11"/>
  <c r="Y31" i="11"/>
  <c r="AA31" i="11"/>
  <c r="AE31" i="11"/>
  <c r="AH31" i="11"/>
  <c r="AK31" i="11"/>
  <c r="AN31" i="11"/>
  <c r="AT31" i="11"/>
  <c r="AU31" i="11"/>
  <c r="AV31" i="11"/>
  <c r="AW31" i="11"/>
  <c r="AX31" i="11"/>
  <c r="AY31" i="11"/>
  <c r="AZ31" i="11"/>
  <c r="BA31" i="11"/>
  <c r="BB31" i="11"/>
  <c r="BC31" i="11"/>
  <c r="BD31" i="11"/>
  <c r="BF31" i="11"/>
  <c r="BG31" i="11"/>
  <c r="BH31" i="11"/>
  <c r="E32" i="11"/>
  <c r="BL32" i="11"/>
  <c r="BQ32" i="11"/>
  <c r="BL33" i="11"/>
  <c r="BQ33" i="11"/>
  <c r="BL35" i="11"/>
  <c r="BQ35" i="11"/>
  <c r="AT38" i="11"/>
  <c r="AU38" i="11"/>
  <c r="AV38" i="11"/>
  <c r="AW38" i="11"/>
  <c r="AX38" i="11"/>
  <c r="AY38" i="11"/>
  <c r="AZ38" i="11"/>
  <c r="BA38" i="11"/>
  <c r="AE39" i="11"/>
  <c r="AF39" i="11"/>
  <c r="AG39" i="11"/>
  <c r="AH39" i="11"/>
  <c r="AJ39" i="11"/>
  <c r="AK39" i="11"/>
  <c r="AL39" i="11"/>
  <c r="AM39" i="11"/>
  <c r="AT39" i="11"/>
  <c r="AU39" i="11"/>
  <c r="AV39" i="11"/>
  <c r="AW39" i="11"/>
  <c r="AX39" i="11"/>
  <c r="AY39" i="11"/>
  <c r="AZ39" i="11"/>
  <c r="BA39" i="11"/>
  <c r="AT40" i="11"/>
  <c r="AU40" i="11"/>
  <c r="AV40" i="11"/>
  <c r="AW40" i="11"/>
  <c r="AX40" i="11"/>
  <c r="AY40" i="11"/>
  <c r="AZ40" i="11"/>
  <c r="BA40" i="11"/>
  <c r="AT41" i="11"/>
  <c r="AU41" i="11"/>
  <c r="AV41" i="11"/>
  <c r="AW41" i="11"/>
  <c r="AX41" i="11"/>
  <c r="AY41" i="11"/>
  <c r="AZ41" i="11"/>
  <c r="BA41" i="11"/>
  <c r="AT42" i="11"/>
  <c r="AU42" i="11"/>
  <c r="AV42" i="11"/>
  <c r="AW42" i="11"/>
  <c r="AX42" i="11"/>
  <c r="AY42" i="11"/>
  <c r="AZ42" i="11"/>
  <c r="BA42" i="11"/>
  <c r="BK42" i="11"/>
  <c r="AT43" i="11"/>
  <c r="AU43" i="11"/>
  <c r="AV43" i="11"/>
  <c r="AW43" i="11"/>
  <c r="AX43" i="11"/>
  <c r="AY43" i="11"/>
  <c r="AZ43" i="11"/>
  <c r="BA43" i="11"/>
  <c r="BL43" i="11"/>
  <c r="AT44" i="11"/>
  <c r="AU44" i="11"/>
  <c r="AV44" i="11"/>
  <c r="AW44" i="11"/>
  <c r="AX44" i="11"/>
  <c r="AY44" i="11"/>
  <c r="AZ44" i="11"/>
  <c r="BA44" i="11"/>
  <c r="AT45" i="11"/>
  <c r="AU45" i="11"/>
  <c r="AV45" i="11"/>
  <c r="AW45" i="11"/>
  <c r="AX45" i="11"/>
  <c r="AY45" i="11"/>
  <c r="AZ45" i="11"/>
  <c r="BA45" i="11"/>
  <c r="AE46" i="11"/>
  <c r="AF46" i="11"/>
  <c r="AG46" i="11"/>
  <c r="AH46" i="11"/>
  <c r="AJ46" i="11"/>
  <c r="AK46" i="11"/>
  <c r="AL46" i="11"/>
  <c r="AM46" i="11"/>
  <c r="AT46" i="11"/>
  <c r="AU46" i="11"/>
  <c r="AV46" i="11"/>
  <c r="AW46" i="11"/>
  <c r="AX46" i="11"/>
  <c r="AY46" i="11"/>
  <c r="AZ46" i="11"/>
  <c r="BA46" i="11"/>
  <c r="BK46" i="11"/>
  <c r="BL46" i="11"/>
  <c r="AT47" i="11"/>
  <c r="AU47" i="11"/>
  <c r="AV47" i="11"/>
  <c r="AW47" i="11"/>
  <c r="AX47" i="11"/>
  <c r="AY47" i="11"/>
  <c r="AZ47" i="11"/>
  <c r="BA47" i="11"/>
  <c r="BL47" i="11"/>
  <c r="AT48" i="11"/>
  <c r="AU48" i="11"/>
  <c r="AV48" i="11"/>
  <c r="AW48" i="11"/>
  <c r="AX48" i="11"/>
  <c r="AY48" i="11"/>
  <c r="AZ48" i="11"/>
  <c r="BA48" i="11"/>
  <c r="AT49" i="11"/>
  <c r="AU49" i="11"/>
  <c r="AV49" i="11"/>
  <c r="AW49" i="11"/>
  <c r="AX49" i="11"/>
  <c r="AY49" i="11"/>
  <c r="AZ49" i="11"/>
  <c r="BA49" i="11"/>
  <c r="BL49" i="11"/>
  <c r="AT50" i="11"/>
  <c r="AU50" i="11"/>
  <c r="AV50" i="11"/>
  <c r="AW50" i="11"/>
  <c r="AX50" i="11"/>
  <c r="AY50" i="11"/>
  <c r="AZ50" i="11"/>
  <c r="BA50" i="11"/>
  <c r="AT51" i="11"/>
  <c r="AU51" i="11"/>
  <c r="AV51" i="11"/>
  <c r="AW51" i="11"/>
  <c r="AX51" i="11"/>
  <c r="AY51" i="11"/>
  <c r="AZ51" i="11"/>
  <c r="BA51" i="11"/>
  <c r="AT52" i="11"/>
  <c r="AU52" i="11"/>
  <c r="AV52" i="11"/>
  <c r="AW52" i="11"/>
  <c r="AX52" i="11"/>
  <c r="AY52" i="11"/>
  <c r="AZ52" i="11"/>
  <c r="BA52" i="11"/>
  <c r="AT53" i="11"/>
  <c r="AU53" i="11"/>
  <c r="AV53" i="11"/>
  <c r="AW53" i="11"/>
  <c r="AX53" i="11"/>
  <c r="AY53" i="11"/>
  <c r="AZ53" i="11"/>
  <c r="BA53" i="11"/>
  <c r="AT54" i="11"/>
  <c r="AU54" i="11"/>
  <c r="AV54" i="11"/>
  <c r="AW54" i="11"/>
  <c r="AX54" i="11"/>
  <c r="AY54" i="11"/>
  <c r="AZ54" i="11"/>
  <c r="BA54" i="11"/>
  <c r="AT55" i="11"/>
  <c r="AU55" i="11"/>
  <c r="AV55" i="11"/>
  <c r="AW55" i="11"/>
  <c r="AX55" i="11"/>
  <c r="AY55" i="11"/>
  <c r="AZ55" i="11"/>
  <c r="BA55" i="11"/>
  <c r="AT56" i="11"/>
  <c r="AU56" i="11"/>
  <c r="AV56" i="11"/>
  <c r="AW56" i="11"/>
  <c r="AX56" i="11"/>
  <c r="AY56" i="11"/>
  <c r="AZ56" i="11"/>
  <c r="BA56" i="11"/>
  <c r="AT57" i="11"/>
  <c r="AU57" i="11"/>
  <c r="AV57" i="11"/>
  <c r="AW57" i="11"/>
  <c r="AX57" i="11"/>
  <c r="AY57" i="11"/>
  <c r="AZ57" i="11"/>
  <c r="BA57" i="11"/>
  <c r="AT58" i="11"/>
  <c r="AU58" i="11"/>
  <c r="AV58" i="11"/>
  <c r="AW58" i="11"/>
  <c r="AX58" i="11"/>
  <c r="AY58" i="11"/>
  <c r="AZ58" i="11"/>
  <c r="BA58" i="11"/>
  <c r="AT59" i="11"/>
  <c r="AU59" i="11"/>
  <c r="AV59" i="11"/>
  <c r="AW59" i="11"/>
  <c r="AX59" i="11"/>
  <c r="AY59" i="11"/>
  <c r="AZ59" i="11"/>
  <c r="BA59" i="11"/>
  <c r="AT60" i="11"/>
  <c r="AU60" i="11"/>
  <c r="AV60" i="11"/>
  <c r="AW60" i="11"/>
  <c r="AX60" i="11"/>
  <c r="AY60" i="11"/>
  <c r="AZ60" i="11"/>
  <c r="BA60" i="11"/>
  <c r="AT61" i="11"/>
  <c r="AU61" i="11"/>
  <c r="AV61" i="11"/>
  <c r="AW61" i="11"/>
  <c r="AX61" i="11"/>
  <c r="AY61" i="11"/>
  <c r="AZ61" i="11"/>
  <c r="BA61" i="11"/>
  <c r="AT62" i="11"/>
  <c r="AZ63" i="11"/>
  <c r="BA63" i="11"/>
  <c r="A1" i="12"/>
  <c r="AQ1" i="12"/>
  <c r="BC1" i="12"/>
  <c r="BL3" i="12"/>
  <c r="BQ3" i="12"/>
  <c r="A4" i="12"/>
  <c r="BQ4" i="12"/>
  <c r="BL5" i="12"/>
  <c r="BQ5" i="12"/>
  <c r="F6" i="12"/>
  <c r="BQ6" i="12"/>
  <c r="AC7" i="12"/>
  <c r="AQ7" i="12"/>
  <c r="AQ7" i="12" a="1"/>
  <c r="AR7" i="12"/>
  <c r="AR7" i="12" a="1"/>
  <c r="AT7" i="12"/>
  <c r="AU7" i="12"/>
  <c r="AV7" i="12"/>
  <c r="AW7" i="12"/>
  <c r="AX7" i="12"/>
  <c r="AY7" i="12"/>
  <c r="AZ7" i="12"/>
  <c r="BA7" i="12"/>
  <c r="BB7" i="12"/>
  <c r="BD7" i="12"/>
  <c r="BF7" i="12"/>
  <c r="BG7" i="12"/>
  <c r="BH7" i="12"/>
  <c r="BL7" i="12"/>
  <c r="BQ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T8" i="12"/>
  <c r="U8" i="12"/>
  <c r="AC8" i="12"/>
  <c r="AQ8" i="12"/>
  <c r="AQ8" i="12" a="1"/>
  <c r="AR8" i="12"/>
  <c r="AR8" i="12" a="1"/>
  <c r="AT8" i="12"/>
  <c r="AU8" i="12"/>
  <c r="AV8" i="12"/>
  <c r="AW8" i="12"/>
  <c r="AX8" i="12"/>
  <c r="AY8" i="12"/>
  <c r="AZ8" i="12"/>
  <c r="BA8" i="12"/>
  <c r="BB8" i="12"/>
  <c r="BD8" i="12"/>
  <c r="BF8" i="12"/>
  <c r="BG8" i="12"/>
  <c r="BH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T9" i="12"/>
  <c r="U9" i="12"/>
  <c r="AC9" i="12"/>
  <c r="AQ9" i="12"/>
  <c r="AQ9" i="12" a="1"/>
  <c r="AR9" i="12"/>
  <c r="AR9" i="12" a="1"/>
  <c r="AT9" i="12"/>
  <c r="AU9" i="12"/>
  <c r="AV9" i="12"/>
  <c r="AW9" i="12"/>
  <c r="AX9" i="12"/>
  <c r="AY9" i="12"/>
  <c r="AZ9" i="12"/>
  <c r="BA9" i="12"/>
  <c r="BB9" i="12"/>
  <c r="BD9" i="12"/>
  <c r="BF9" i="12"/>
  <c r="BG9" i="12"/>
  <c r="BH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T10" i="12"/>
  <c r="U10" i="12"/>
  <c r="AC10" i="12"/>
  <c r="AQ10" i="12"/>
  <c r="AQ10" i="12" a="1"/>
  <c r="AR10" i="12"/>
  <c r="AR10" i="12" a="1"/>
  <c r="AT10" i="12"/>
  <c r="AU10" i="12"/>
  <c r="AV10" i="12"/>
  <c r="AW10" i="12"/>
  <c r="AX10" i="12"/>
  <c r="AY10" i="12"/>
  <c r="AZ10" i="12"/>
  <c r="BA10" i="12"/>
  <c r="BB10" i="12"/>
  <c r="BD10" i="12"/>
  <c r="BF10" i="12"/>
  <c r="BG10" i="12"/>
  <c r="BH10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T11" i="12"/>
  <c r="U11" i="12"/>
  <c r="AC11" i="12"/>
  <c r="AQ11" i="12"/>
  <c r="AQ11" i="12" a="1"/>
  <c r="AR11" i="12"/>
  <c r="AR11" i="12" a="1"/>
  <c r="AT11" i="12"/>
  <c r="AU11" i="12"/>
  <c r="AV11" i="12"/>
  <c r="AW11" i="12"/>
  <c r="AX11" i="12"/>
  <c r="AY11" i="12"/>
  <c r="AZ11" i="12"/>
  <c r="BA11" i="12"/>
  <c r="BB11" i="12"/>
  <c r="BD11" i="12"/>
  <c r="BF11" i="12"/>
  <c r="BG11" i="12"/>
  <c r="BH11" i="12"/>
  <c r="BL11" i="12"/>
  <c r="BQ11" i="12"/>
  <c r="C12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T12" i="12"/>
  <c r="U12" i="12"/>
  <c r="AC12" i="12"/>
  <c r="AQ12" i="12"/>
  <c r="AQ12" i="12" a="1"/>
  <c r="AR12" i="12"/>
  <c r="AR12" i="12" a="1"/>
  <c r="AT12" i="12"/>
  <c r="AU12" i="12"/>
  <c r="AV12" i="12"/>
  <c r="AW12" i="12"/>
  <c r="AX12" i="12"/>
  <c r="AY12" i="12"/>
  <c r="AZ12" i="12"/>
  <c r="BA12" i="12"/>
  <c r="BB12" i="12"/>
  <c r="BD12" i="12"/>
  <c r="BF12" i="12"/>
  <c r="BG12" i="12"/>
  <c r="BH12" i="12"/>
  <c r="C13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T13" i="12"/>
  <c r="U13" i="12"/>
  <c r="AC13" i="12"/>
  <c r="AQ13" i="12"/>
  <c r="AQ13" i="12" a="1"/>
  <c r="AR13" i="12"/>
  <c r="AR13" i="12" a="1"/>
  <c r="AT13" i="12"/>
  <c r="AU13" i="12"/>
  <c r="AV13" i="12"/>
  <c r="AW13" i="12"/>
  <c r="AX13" i="12"/>
  <c r="AY13" i="12"/>
  <c r="AZ13" i="12"/>
  <c r="BA13" i="12"/>
  <c r="BB13" i="12"/>
  <c r="BD13" i="12"/>
  <c r="BF13" i="12"/>
  <c r="BG13" i="12"/>
  <c r="BH13" i="12"/>
  <c r="BL13" i="12"/>
  <c r="BQ13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T14" i="12"/>
  <c r="U14" i="12"/>
  <c r="AC14" i="12"/>
  <c r="AQ14" i="12"/>
  <c r="AQ14" i="12" a="1"/>
  <c r="AR14" i="12"/>
  <c r="AR14" i="12" a="1"/>
  <c r="AT14" i="12"/>
  <c r="AU14" i="12"/>
  <c r="AV14" i="12"/>
  <c r="AW14" i="12"/>
  <c r="AX14" i="12"/>
  <c r="AY14" i="12"/>
  <c r="AZ14" i="12"/>
  <c r="BA14" i="12"/>
  <c r="BB14" i="12"/>
  <c r="BD14" i="12"/>
  <c r="BF14" i="12"/>
  <c r="BG14" i="12"/>
  <c r="BH14" i="12"/>
  <c r="BL14" i="12"/>
  <c r="BQ14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T15" i="12"/>
  <c r="U15" i="12"/>
  <c r="AC15" i="12"/>
  <c r="AQ15" i="12"/>
  <c r="AQ15" i="12" a="1"/>
  <c r="AR15" i="12"/>
  <c r="AR15" i="12" a="1"/>
  <c r="AT15" i="12"/>
  <c r="AU15" i="12"/>
  <c r="AV15" i="12"/>
  <c r="AW15" i="12"/>
  <c r="AX15" i="12"/>
  <c r="AY15" i="12"/>
  <c r="AZ15" i="12"/>
  <c r="BA15" i="12"/>
  <c r="BB15" i="12"/>
  <c r="BD15" i="12"/>
  <c r="BF15" i="12"/>
  <c r="BG15" i="12"/>
  <c r="BH15" i="12"/>
  <c r="BL15" i="12"/>
  <c r="BQ15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T16" i="12"/>
  <c r="U16" i="12"/>
  <c r="AC16" i="12"/>
  <c r="AQ16" i="12"/>
  <c r="AQ16" i="12" a="1"/>
  <c r="AR16" i="12"/>
  <c r="AR16" i="12" a="1"/>
  <c r="AT16" i="12"/>
  <c r="AU16" i="12"/>
  <c r="AV16" i="12"/>
  <c r="AW16" i="12"/>
  <c r="AX16" i="12"/>
  <c r="AY16" i="12"/>
  <c r="AZ16" i="12"/>
  <c r="BA16" i="12"/>
  <c r="BB16" i="12"/>
  <c r="BD16" i="12"/>
  <c r="BF16" i="12"/>
  <c r="BG16" i="12"/>
  <c r="BH16" i="12"/>
  <c r="BL16" i="12"/>
  <c r="BQ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T17" i="12"/>
  <c r="U17" i="12"/>
  <c r="AC17" i="12"/>
  <c r="AQ17" i="12"/>
  <c r="AQ17" i="12" a="1"/>
  <c r="AR17" i="12"/>
  <c r="AR17" i="12" a="1"/>
  <c r="AT17" i="12"/>
  <c r="AU17" i="12"/>
  <c r="AV17" i="12"/>
  <c r="AW17" i="12"/>
  <c r="AX17" i="12"/>
  <c r="AY17" i="12"/>
  <c r="AZ17" i="12"/>
  <c r="BA17" i="12"/>
  <c r="BB17" i="12"/>
  <c r="BD17" i="12"/>
  <c r="BF17" i="12"/>
  <c r="BG17" i="12"/>
  <c r="BH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T18" i="12"/>
  <c r="U18" i="12"/>
  <c r="AC18" i="12"/>
  <c r="AQ18" i="12"/>
  <c r="AQ18" i="12" a="1"/>
  <c r="AR18" i="12"/>
  <c r="AR18" i="12" a="1"/>
  <c r="AT18" i="12"/>
  <c r="AU18" i="12"/>
  <c r="AV18" i="12"/>
  <c r="AW18" i="12"/>
  <c r="AX18" i="12"/>
  <c r="AY18" i="12"/>
  <c r="AZ18" i="12"/>
  <c r="BA18" i="12"/>
  <c r="BB18" i="12"/>
  <c r="BD18" i="12"/>
  <c r="BF18" i="12"/>
  <c r="BG18" i="12"/>
  <c r="BH18" i="12"/>
  <c r="BL18" i="12"/>
  <c r="BQ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T19" i="12"/>
  <c r="U19" i="12"/>
  <c r="AC19" i="12"/>
  <c r="AQ19" i="12"/>
  <c r="AQ19" i="12" a="1"/>
  <c r="AR19" i="12"/>
  <c r="AR19" i="12" a="1"/>
  <c r="AT19" i="12"/>
  <c r="AU19" i="12"/>
  <c r="AV19" i="12"/>
  <c r="AW19" i="12"/>
  <c r="AX19" i="12"/>
  <c r="AY19" i="12"/>
  <c r="AZ19" i="12"/>
  <c r="BA19" i="12"/>
  <c r="BB19" i="12"/>
  <c r="BD19" i="12"/>
  <c r="BF19" i="12"/>
  <c r="BG19" i="12"/>
  <c r="BH19" i="12"/>
  <c r="BL19" i="12"/>
  <c r="BQ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T20" i="12"/>
  <c r="U20" i="12"/>
  <c r="AC20" i="12"/>
  <c r="AQ20" i="12"/>
  <c r="AQ20" i="12" a="1"/>
  <c r="AR20" i="12"/>
  <c r="AR20" i="12" a="1"/>
  <c r="AT20" i="12"/>
  <c r="AU20" i="12"/>
  <c r="AV20" i="12"/>
  <c r="AW20" i="12"/>
  <c r="AX20" i="12"/>
  <c r="AY20" i="12"/>
  <c r="AZ20" i="12"/>
  <c r="BA20" i="12"/>
  <c r="BB20" i="12"/>
  <c r="BD20" i="12"/>
  <c r="BF20" i="12"/>
  <c r="BG20" i="12"/>
  <c r="BH20" i="12"/>
  <c r="BL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T21" i="12"/>
  <c r="U21" i="12"/>
  <c r="AC21" i="12"/>
  <c r="AQ21" i="12"/>
  <c r="AQ21" i="12" a="1"/>
  <c r="AR21" i="12"/>
  <c r="AR21" i="12" a="1"/>
  <c r="AT21" i="12"/>
  <c r="AU21" i="12"/>
  <c r="AV21" i="12"/>
  <c r="AW21" i="12"/>
  <c r="AX21" i="12"/>
  <c r="AY21" i="12"/>
  <c r="AZ21" i="12"/>
  <c r="BA21" i="12"/>
  <c r="BB21" i="12"/>
  <c r="BD21" i="12"/>
  <c r="BF21" i="12"/>
  <c r="BG21" i="12"/>
  <c r="BH21" i="12"/>
  <c r="BL21" i="12"/>
  <c r="BQ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T22" i="12"/>
  <c r="U22" i="12"/>
  <c r="AC22" i="12"/>
  <c r="AQ22" i="12"/>
  <c r="AQ22" i="12" a="1"/>
  <c r="AR22" i="12"/>
  <c r="AR22" i="12" a="1"/>
  <c r="AT22" i="12"/>
  <c r="AU22" i="12"/>
  <c r="AV22" i="12"/>
  <c r="AW22" i="12"/>
  <c r="AX22" i="12"/>
  <c r="AY22" i="12"/>
  <c r="AZ22" i="12"/>
  <c r="BA22" i="12"/>
  <c r="BB22" i="12"/>
  <c r="BD22" i="12"/>
  <c r="BF22" i="12"/>
  <c r="BG22" i="12"/>
  <c r="BH22" i="12"/>
  <c r="C23" i="12"/>
  <c r="D23" i="12"/>
  <c r="E23" i="12"/>
  <c r="F23" i="12"/>
  <c r="G23" i="12"/>
  <c r="H23" i="12"/>
  <c r="I23" i="12"/>
  <c r="J23" i="12"/>
  <c r="K23" i="12"/>
  <c r="L23" i="12"/>
  <c r="M23" i="12"/>
  <c r="N23" i="12"/>
  <c r="O23" i="12"/>
  <c r="P23" i="12"/>
  <c r="Q23" i="12"/>
  <c r="T23" i="12"/>
  <c r="U23" i="12"/>
  <c r="AC23" i="12"/>
  <c r="AQ23" i="12"/>
  <c r="AQ23" i="12" a="1"/>
  <c r="AR23" i="12"/>
  <c r="AR23" i="12" a="1"/>
  <c r="AT23" i="12"/>
  <c r="AU23" i="12"/>
  <c r="AV23" i="12"/>
  <c r="AW23" i="12"/>
  <c r="AX23" i="12"/>
  <c r="AY23" i="12"/>
  <c r="AZ23" i="12"/>
  <c r="BA23" i="12"/>
  <c r="BB23" i="12"/>
  <c r="BD23" i="12"/>
  <c r="BF23" i="12"/>
  <c r="BG23" i="12"/>
  <c r="BH23" i="12"/>
  <c r="C24" i="12"/>
  <c r="D24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T24" i="12"/>
  <c r="U24" i="12"/>
  <c r="AC24" i="12"/>
  <c r="AQ24" i="12"/>
  <c r="AQ24" i="12" a="1"/>
  <c r="AR24" i="12"/>
  <c r="AR24" i="12" a="1"/>
  <c r="AT24" i="12"/>
  <c r="AU24" i="12"/>
  <c r="AV24" i="12"/>
  <c r="AW24" i="12"/>
  <c r="AX24" i="12"/>
  <c r="AY24" i="12"/>
  <c r="AZ24" i="12"/>
  <c r="BA24" i="12"/>
  <c r="BB24" i="12"/>
  <c r="BD24" i="12"/>
  <c r="BF24" i="12"/>
  <c r="BG24" i="12"/>
  <c r="BH24" i="12"/>
  <c r="C25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T25" i="12"/>
  <c r="U25" i="12"/>
  <c r="AC25" i="12"/>
  <c r="AQ25" i="12"/>
  <c r="AQ25" i="12" a="1"/>
  <c r="AR25" i="12"/>
  <c r="AR25" i="12" a="1"/>
  <c r="AT25" i="12"/>
  <c r="AU25" i="12"/>
  <c r="AV25" i="12"/>
  <c r="AW25" i="12"/>
  <c r="AX25" i="12"/>
  <c r="AY25" i="12"/>
  <c r="AZ25" i="12"/>
  <c r="BA25" i="12"/>
  <c r="BB25" i="12"/>
  <c r="BD25" i="12"/>
  <c r="BF25" i="12"/>
  <c r="BG25" i="12"/>
  <c r="BH25" i="12"/>
  <c r="BL25" i="12"/>
  <c r="BQ25" i="12"/>
  <c r="C26" i="12"/>
  <c r="D26" i="12"/>
  <c r="E26" i="12"/>
  <c r="F26" i="12"/>
  <c r="G26" i="12"/>
  <c r="H26" i="12"/>
  <c r="I26" i="12"/>
  <c r="J26" i="12"/>
  <c r="K26" i="12"/>
  <c r="L26" i="12"/>
  <c r="M26" i="12"/>
  <c r="N26" i="12"/>
  <c r="O26" i="12"/>
  <c r="P26" i="12"/>
  <c r="Q26" i="12"/>
  <c r="T26" i="12"/>
  <c r="U26" i="12"/>
  <c r="AC26" i="12"/>
  <c r="AQ26" i="12"/>
  <c r="AQ26" i="12" a="1"/>
  <c r="AR26" i="12"/>
  <c r="AR26" i="12" a="1"/>
  <c r="AT26" i="12"/>
  <c r="AU26" i="12"/>
  <c r="AV26" i="12"/>
  <c r="AW26" i="12"/>
  <c r="AX26" i="12"/>
  <c r="AY26" i="12"/>
  <c r="AZ26" i="12"/>
  <c r="BA26" i="12"/>
  <c r="BB26" i="12"/>
  <c r="BD26" i="12"/>
  <c r="BF26" i="12"/>
  <c r="BG26" i="12"/>
  <c r="BH26" i="12"/>
  <c r="C27" i="12"/>
  <c r="D27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T27" i="12"/>
  <c r="U27" i="12"/>
  <c r="AC27" i="12"/>
  <c r="AQ27" i="12"/>
  <c r="AQ27" i="12" a="1"/>
  <c r="AR27" i="12"/>
  <c r="AR27" i="12" a="1"/>
  <c r="AT27" i="12"/>
  <c r="AU27" i="12"/>
  <c r="AV27" i="12"/>
  <c r="AW27" i="12"/>
  <c r="AX27" i="12"/>
  <c r="AY27" i="12"/>
  <c r="AZ27" i="12"/>
  <c r="BA27" i="12"/>
  <c r="BB27" i="12"/>
  <c r="BD27" i="12"/>
  <c r="BF27" i="12"/>
  <c r="BG27" i="12"/>
  <c r="BH27" i="12"/>
  <c r="BL27" i="12"/>
  <c r="BQ27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U28" i="12"/>
  <c r="AC28" i="12"/>
  <c r="AQ28" i="12"/>
  <c r="AQ28" i="12" a="1"/>
  <c r="AR28" i="12"/>
  <c r="AR28" i="12" a="1"/>
  <c r="AT28" i="12"/>
  <c r="AU28" i="12"/>
  <c r="AV28" i="12"/>
  <c r="AW28" i="12"/>
  <c r="AX28" i="12"/>
  <c r="AY28" i="12"/>
  <c r="AZ28" i="12"/>
  <c r="BA28" i="12"/>
  <c r="BB28" i="12"/>
  <c r="BD28" i="12"/>
  <c r="BF28" i="12"/>
  <c r="BG28" i="12"/>
  <c r="BH28" i="12"/>
  <c r="C29" i="12"/>
  <c r="D29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U29" i="12"/>
  <c r="AC29" i="12"/>
  <c r="AQ29" i="12"/>
  <c r="AQ29" i="12" a="1"/>
  <c r="AR29" i="12"/>
  <c r="AR29" i="12" a="1"/>
  <c r="AT29" i="12"/>
  <c r="AU29" i="12"/>
  <c r="AV29" i="12"/>
  <c r="AW29" i="12"/>
  <c r="AX29" i="12"/>
  <c r="AY29" i="12"/>
  <c r="AZ29" i="12"/>
  <c r="BA29" i="12"/>
  <c r="BB29" i="12"/>
  <c r="BD29" i="12"/>
  <c r="BF29" i="12"/>
  <c r="BG29" i="12"/>
  <c r="BH29" i="12"/>
  <c r="BL29" i="12"/>
  <c r="BQ29" i="12"/>
  <c r="C30" i="12"/>
  <c r="D30" i="12"/>
  <c r="E30" i="12"/>
  <c r="F30" i="12"/>
  <c r="G30" i="12"/>
  <c r="H30" i="12"/>
  <c r="I30" i="12"/>
  <c r="J30" i="12"/>
  <c r="K30" i="12"/>
  <c r="L30" i="12"/>
  <c r="M30" i="12"/>
  <c r="N30" i="12"/>
  <c r="O30" i="12"/>
  <c r="P30" i="12"/>
  <c r="Q30" i="12"/>
  <c r="T30" i="12"/>
  <c r="U30" i="12"/>
  <c r="AC30" i="12"/>
  <c r="AQ30" i="12"/>
  <c r="AQ30" i="12" a="1"/>
  <c r="AR30" i="12"/>
  <c r="AR30" i="12" a="1"/>
  <c r="AT30" i="12"/>
  <c r="AU30" i="12"/>
  <c r="AV30" i="12"/>
  <c r="AW30" i="12"/>
  <c r="AX30" i="12"/>
  <c r="AY30" i="12"/>
  <c r="AZ30" i="12"/>
  <c r="BA30" i="12"/>
  <c r="BB30" i="12"/>
  <c r="BD30" i="12"/>
  <c r="BF30" i="12"/>
  <c r="BG30" i="12"/>
  <c r="BH30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T31" i="12"/>
  <c r="U31" i="12"/>
  <c r="W31" i="12"/>
  <c r="Y31" i="12"/>
  <c r="AA31" i="12"/>
  <c r="AE31" i="12"/>
  <c r="AH31" i="12"/>
  <c r="AK31" i="12"/>
  <c r="AN31" i="12"/>
  <c r="AT31" i="12"/>
  <c r="AU31" i="12"/>
  <c r="AV31" i="12"/>
  <c r="AW31" i="12"/>
  <c r="AX31" i="12"/>
  <c r="AY31" i="12"/>
  <c r="AZ31" i="12"/>
  <c r="BA31" i="12"/>
  <c r="BB31" i="12"/>
  <c r="BC31" i="12"/>
  <c r="BD31" i="12"/>
  <c r="BF31" i="12"/>
  <c r="BG31" i="12"/>
  <c r="BH31" i="12"/>
  <c r="E32" i="12"/>
  <c r="BL32" i="12"/>
  <c r="BQ32" i="12"/>
  <c r="BL33" i="12"/>
  <c r="BQ33" i="12"/>
  <c r="BL35" i="12"/>
  <c r="BQ35" i="12"/>
  <c r="AT38" i="12"/>
  <c r="AU38" i="12"/>
  <c r="AV38" i="12"/>
  <c r="AW38" i="12"/>
  <c r="AX38" i="12"/>
  <c r="AY38" i="12"/>
  <c r="AZ38" i="12"/>
  <c r="BA38" i="12"/>
  <c r="AE39" i="12"/>
  <c r="AF39" i="12"/>
  <c r="AG39" i="12"/>
  <c r="AH39" i="12"/>
  <c r="AJ39" i="12"/>
  <c r="AK39" i="12"/>
  <c r="AL39" i="12"/>
  <c r="AM39" i="12"/>
  <c r="AT39" i="12"/>
  <c r="AU39" i="12"/>
  <c r="AV39" i="12"/>
  <c r="AW39" i="12"/>
  <c r="AX39" i="12"/>
  <c r="AY39" i="12"/>
  <c r="AZ39" i="12"/>
  <c r="BA39" i="12"/>
  <c r="AT40" i="12"/>
  <c r="AU40" i="12"/>
  <c r="AV40" i="12"/>
  <c r="AW40" i="12"/>
  <c r="AX40" i="12"/>
  <c r="AY40" i="12"/>
  <c r="AZ40" i="12"/>
  <c r="BA40" i="12"/>
  <c r="AT41" i="12"/>
  <c r="AU41" i="12"/>
  <c r="AV41" i="12"/>
  <c r="AW41" i="12"/>
  <c r="AX41" i="12"/>
  <c r="AY41" i="12"/>
  <c r="AZ41" i="12"/>
  <c r="BA41" i="12"/>
  <c r="AT42" i="12"/>
  <c r="AU42" i="12"/>
  <c r="AV42" i="12"/>
  <c r="AW42" i="12"/>
  <c r="AX42" i="12"/>
  <c r="AY42" i="12"/>
  <c r="AZ42" i="12"/>
  <c r="BA42" i="12"/>
  <c r="BK42" i="12"/>
  <c r="AT43" i="12"/>
  <c r="AU43" i="12"/>
  <c r="AV43" i="12"/>
  <c r="AW43" i="12"/>
  <c r="AX43" i="12"/>
  <c r="AY43" i="12"/>
  <c r="AZ43" i="12"/>
  <c r="BA43" i="12"/>
  <c r="BL43" i="12"/>
  <c r="AT44" i="12"/>
  <c r="AU44" i="12"/>
  <c r="AV44" i="12"/>
  <c r="AW44" i="12"/>
  <c r="AX44" i="12"/>
  <c r="AY44" i="12"/>
  <c r="AZ44" i="12"/>
  <c r="BA44" i="12"/>
  <c r="AT45" i="12"/>
  <c r="AU45" i="12"/>
  <c r="AV45" i="12"/>
  <c r="AW45" i="12"/>
  <c r="AX45" i="12"/>
  <c r="AY45" i="12"/>
  <c r="AZ45" i="12"/>
  <c r="BA45" i="12"/>
  <c r="AE46" i="12"/>
  <c r="AF46" i="12"/>
  <c r="AG46" i="12"/>
  <c r="AH46" i="12"/>
  <c r="AJ46" i="12"/>
  <c r="AK46" i="12"/>
  <c r="AL46" i="12"/>
  <c r="AM46" i="12"/>
  <c r="AT46" i="12"/>
  <c r="AU46" i="12"/>
  <c r="AV46" i="12"/>
  <c r="AW46" i="12"/>
  <c r="AX46" i="12"/>
  <c r="AY46" i="12"/>
  <c r="AZ46" i="12"/>
  <c r="BA46" i="12"/>
  <c r="BK46" i="12"/>
  <c r="BL46" i="12"/>
  <c r="AT47" i="12"/>
  <c r="AU47" i="12"/>
  <c r="AV47" i="12"/>
  <c r="AW47" i="12"/>
  <c r="AX47" i="12"/>
  <c r="AY47" i="12"/>
  <c r="AZ47" i="12"/>
  <c r="BA47" i="12"/>
  <c r="BL47" i="12"/>
  <c r="AT48" i="12"/>
  <c r="AU48" i="12"/>
  <c r="AV48" i="12"/>
  <c r="AW48" i="12"/>
  <c r="AX48" i="12"/>
  <c r="AY48" i="12"/>
  <c r="AZ48" i="12"/>
  <c r="BA48" i="12"/>
  <c r="AT49" i="12"/>
  <c r="AU49" i="12"/>
  <c r="AV49" i="12"/>
  <c r="AW49" i="12"/>
  <c r="AX49" i="12"/>
  <c r="AY49" i="12"/>
  <c r="AZ49" i="12"/>
  <c r="BA49" i="12"/>
  <c r="BL49" i="12"/>
  <c r="AT50" i="12"/>
  <c r="AU50" i="12"/>
  <c r="AV50" i="12"/>
  <c r="AW50" i="12"/>
  <c r="AX50" i="12"/>
  <c r="AY50" i="12"/>
  <c r="AZ50" i="12"/>
  <c r="BA50" i="12"/>
  <c r="AT51" i="12"/>
  <c r="AU51" i="12"/>
  <c r="AV51" i="12"/>
  <c r="AW51" i="12"/>
  <c r="AX51" i="12"/>
  <c r="AY51" i="12"/>
  <c r="AZ51" i="12"/>
  <c r="BA51" i="12"/>
  <c r="AT52" i="12"/>
  <c r="AU52" i="12"/>
  <c r="AV52" i="12"/>
  <c r="AW52" i="12"/>
  <c r="AX52" i="12"/>
  <c r="AY52" i="12"/>
  <c r="AZ52" i="12"/>
  <c r="BA52" i="12"/>
  <c r="AT53" i="12"/>
  <c r="AU53" i="12"/>
  <c r="AV53" i="12"/>
  <c r="AW53" i="12"/>
  <c r="AX53" i="12"/>
  <c r="AY53" i="12"/>
  <c r="AZ53" i="12"/>
  <c r="BA53" i="12"/>
  <c r="AT54" i="12"/>
  <c r="AU54" i="12"/>
  <c r="AV54" i="12"/>
  <c r="AW54" i="12"/>
  <c r="AX54" i="12"/>
  <c r="AY54" i="12"/>
  <c r="AZ54" i="12"/>
  <c r="BA54" i="12"/>
  <c r="AT55" i="12"/>
  <c r="AU55" i="12"/>
  <c r="AV55" i="12"/>
  <c r="AW55" i="12"/>
  <c r="AX55" i="12"/>
  <c r="AY55" i="12"/>
  <c r="AZ55" i="12"/>
  <c r="BA55" i="12"/>
  <c r="AT56" i="12"/>
  <c r="AU56" i="12"/>
  <c r="AV56" i="12"/>
  <c r="AW56" i="12"/>
  <c r="AX56" i="12"/>
  <c r="AY56" i="12"/>
  <c r="AZ56" i="12"/>
  <c r="BA56" i="12"/>
  <c r="AT57" i="12"/>
  <c r="AU57" i="12"/>
  <c r="AV57" i="12"/>
  <c r="AW57" i="12"/>
  <c r="AX57" i="12"/>
  <c r="AY57" i="12"/>
  <c r="AZ57" i="12"/>
  <c r="BA57" i="12"/>
  <c r="AT58" i="12"/>
  <c r="AU58" i="12"/>
  <c r="AV58" i="12"/>
  <c r="AW58" i="12"/>
  <c r="AX58" i="12"/>
  <c r="AY58" i="12"/>
  <c r="AZ58" i="12"/>
  <c r="BA58" i="12"/>
  <c r="AT59" i="12"/>
  <c r="AU59" i="12"/>
  <c r="AV59" i="12"/>
  <c r="AW59" i="12"/>
  <c r="AX59" i="12"/>
  <c r="AY59" i="12"/>
  <c r="AZ59" i="12"/>
  <c r="BA59" i="12"/>
  <c r="AT60" i="12"/>
  <c r="AU60" i="12"/>
  <c r="AV60" i="12"/>
  <c r="AW60" i="12"/>
  <c r="AX60" i="12"/>
  <c r="AY60" i="12"/>
  <c r="AZ60" i="12"/>
  <c r="BA60" i="12"/>
  <c r="AT61" i="12"/>
  <c r="AU61" i="12"/>
  <c r="AV61" i="12"/>
  <c r="AW61" i="12"/>
  <c r="AX61" i="12"/>
  <c r="AY61" i="12"/>
  <c r="AZ61" i="12"/>
  <c r="BA61" i="12"/>
  <c r="AT62" i="12"/>
  <c r="AZ63" i="12"/>
  <c r="BA63" i="12"/>
</calcChain>
</file>

<file path=xl/sharedStrings.xml><?xml version="1.0" encoding="utf-8"?>
<sst xmlns="http://schemas.openxmlformats.org/spreadsheetml/2006/main" count="8078" uniqueCount="167">
  <si>
    <t xml:space="preserve">Monthly Deals </t>
  </si>
  <si>
    <t>Daily "Net Profit" Calculation</t>
  </si>
  <si>
    <t>MTD "Net Profit" Calculation</t>
  </si>
  <si>
    <t>ALTERNATE TRANSMISSION CHARGE DETAILS</t>
  </si>
  <si>
    <t>MARKETS / QUANTITIES / PRICES</t>
  </si>
  <si>
    <t>TOTALS</t>
  </si>
  <si>
    <t>NET PROFIT CALCULATION</t>
  </si>
  <si>
    <t>Rev less Cost</t>
  </si>
  <si>
    <t>Term</t>
  </si>
  <si>
    <t>Avail</t>
  </si>
  <si>
    <t>Index Add</t>
  </si>
  <si>
    <t>Total Gas</t>
  </si>
  <si>
    <t>Heat</t>
  </si>
  <si>
    <t>O&amp;M</t>
  </si>
  <si>
    <t>Total</t>
  </si>
  <si>
    <t>OTHER</t>
  </si>
  <si>
    <t>TOTAL</t>
  </si>
  <si>
    <t xml:space="preserve">ALT </t>
  </si>
  <si>
    <t xml:space="preserve">PAC </t>
  </si>
  <si>
    <t>ALT TRANS</t>
  </si>
  <si>
    <t>PX</t>
  </si>
  <si>
    <t>BILATERAL</t>
  </si>
  <si>
    <t>AVG</t>
  </si>
  <si>
    <t>GAS COST</t>
  </si>
  <si>
    <t>TRANS</t>
  </si>
  <si>
    <t>TMM</t>
  </si>
  <si>
    <t>MKTG</t>
  </si>
  <si>
    <t>REVENUES</t>
  </si>
  <si>
    <t>NET</t>
  </si>
  <si>
    <t>EPMI</t>
  </si>
  <si>
    <t>Adjustments</t>
  </si>
  <si>
    <t>Excess</t>
  </si>
  <si>
    <t>Cost</t>
  </si>
  <si>
    <t>Rate</t>
  </si>
  <si>
    <t>Losses</t>
  </si>
  <si>
    <t>CHARGES</t>
  </si>
  <si>
    <t>DAY-AHEAD</t>
  </si>
  <si>
    <t>MARKET</t>
  </si>
  <si>
    <t>MWH</t>
  </si>
  <si>
    <t>REV</t>
  </si>
  <si>
    <t>REVENUE</t>
  </si>
  <si>
    <t>COMM+TRANS</t>
  </si>
  <si>
    <t>TO COB</t>
  </si>
  <si>
    <t>LOSSES</t>
  </si>
  <si>
    <t>FEE</t>
  </si>
  <si>
    <t>LESS</t>
  </si>
  <si>
    <t>HE</t>
  </si>
  <si>
    <t>MW</t>
  </si>
  <si>
    <t>$/MMBtu</t>
  </si>
  <si>
    <t>$/MWh</t>
  </si>
  <si>
    <t>$/Mwh</t>
  </si>
  <si>
    <t>$</t>
  </si>
  <si>
    <t>Mwh</t>
  </si>
  <si>
    <t>FINAL $NW1</t>
  </si>
  <si>
    <t>Price</t>
  </si>
  <si>
    <t>Market</t>
  </si>
  <si>
    <t>GEN</t>
  </si>
  <si>
    <t>$/MWH</t>
  </si>
  <si>
    <t xml:space="preserve"> $</t>
  </si>
  <si>
    <t>COSTS</t>
  </si>
  <si>
    <t>Share</t>
  </si>
  <si>
    <t>Sales Rev to EPMI</t>
  </si>
  <si>
    <t>Expenses Paid by EPMI</t>
  </si>
  <si>
    <t xml:space="preserve">  Transmission</t>
  </si>
  <si>
    <t xml:space="preserve">  Other</t>
  </si>
  <si>
    <t>Subtotal Expenses</t>
  </si>
  <si>
    <t>EPMI $/MWh Fee</t>
  </si>
  <si>
    <t>Revenue from EPMI</t>
  </si>
  <si>
    <t>Variable Expense</t>
  </si>
  <si>
    <t xml:space="preserve">  Gas Cost Comm+Trans</t>
  </si>
  <si>
    <t xml:space="preserve">  O&amp;M</t>
  </si>
  <si>
    <t xml:space="preserve">Daily </t>
  </si>
  <si>
    <t xml:space="preserve">Mw totals </t>
  </si>
  <si>
    <t>Day Ahead</t>
  </si>
  <si>
    <t xml:space="preserve">Day of </t>
  </si>
  <si>
    <t>Bilateral</t>
  </si>
  <si>
    <t xml:space="preserve">Meter Data </t>
  </si>
  <si>
    <t>Schedule Totals</t>
  </si>
  <si>
    <t>CALPX</t>
  </si>
  <si>
    <t>Sales</t>
  </si>
  <si>
    <t>MMBtu Usage Estimate</t>
  </si>
  <si>
    <t>ADJUSTMENTS</t>
  </si>
  <si>
    <t>Gas Bal Prev Month</t>
  </si>
  <si>
    <t>Gas Purch MTD</t>
  </si>
  <si>
    <t>MTD</t>
  </si>
  <si>
    <t>Gas Purch Total</t>
  </si>
  <si>
    <t>Gas Burn MTD</t>
  </si>
  <si>
    <t xml:space="preserve">Gas Burn </t>
  </si>
  <si>
    <t>Gas Burn Total</t>
  </si>
  <si>
    <t>Gas Balance</t>
  </si>
  <si>
    <t>Monthly Deal</t>
  </si>
  <si>
    <t>AVAILABLE OUTPUT</t>
  </si>
  <si>
    <t>UNIT VARIABLE COST $/MWh</t>
  </si>
  <si>
    <t>TRANSMISSION COSTS</t>
  </si>
  <si>
    <t>STNW</t>
  </si>
  <si>
    <t>Rock/Sumas</t>
  </si>
  <si>
    <t>Fuel/Trans</t>
  </si>
  <si>
    <t>Unit Variable</t>
  </si>
  <si>
    <t>PAC</t>
  </si>
  <si>
    <t>BPA Network</t>
  </si>
  <si>
    <t>BPA Losses</t>
  </si>
  <si>
    <t>Intertie</t>
  </si>
  <si>
    <t>Margin</t>
  </si>
  <si>
    <t>Est</t>
  </si>
  <si>
    <t>Cost to CA</t>
  </si>
  <si>
    <t>Monthly Bilateral Sales</t>
  </si>
  <si>
    <t>ALT</t>
  </si>
  <si>
    <t>Imb. Total</t>
  </si>
  <si>
    <t>Imb. Payment Total</t>
  </si>
  <si>
    <t xml:space="preserve">Imb. Under Gen. </t>
  </si>
  <si>
    <t>Payback Total</t>
  </si>
  <si>
    <t xml:space="preserve">Imb. Over Gen. </t>
  </si>
  <si>
    <t xml:space="preserve">Bilateral </t>
  </si>
  <si>
    <t>Real Time</t>
  </si>
  <si>
    <t>Mw Price $</t>
  </si>
  <si>
    <t>Term Ave.</t>
  </si>
  <si>
    <t>Real Time Ave.</t>
  </si>
  <si>
    <t xml:space="preserve">Imb. Over Gen </t>
  </si>
  <si>
    <t>Financial Settle</t>
  </si>
  <si>
    <t xml:space="preserve">Imb. Under Gen </t>
  </si>
  <si>
    <t>MW/Sale</t>
  </si>
  <si>
    <t>Day</t>
  </si>
  <si>
    <t>Gas Price</t>
  </si>
  <si>
    <t>Heat Rate</t>
  </si>
  <si>
    <t>Tot Trans</t>
  </si>
  <si>
    <t>Total Meter Data</t>
  </si>
  <si>
    <t>Total under/over</t>
  </si>
  <si>
    <t>Generation</t>
  </si>
  <si>
    <t>Total Imbalance Mw's</t>
  </si>
  <si>
    <t xml:space="preserve">Avg </t>
  </si>
  <si>
    <t>MWH less Pac</t>
  </si>
  <si>
    <t>less Pac</t>
  </si>
  <si>
    <t xml:space="preserve">Gas Purch  </t>
  </si>
  <si>
    <t>Unit off line from he 7 thru he 13 for Combustion turbine crank wash.</t>
  </si>
  <si>
    <t>BPA</t>
  </si>
  <si>
    <t>Grays</t>
  </si>
  <si>
    <t>Grays/EPMI</t>
  </si>
  <si>
    <t xml:space="preserve">MWH </t>
  </si>
  <si>
    <t>GH/EPMI</t>
  </si>
  <si>
    <t>Net GH/EPMI</t>
  </si>
  <si>
    <t>EPMI Cash PMT to GH</t>
  </si>
  <si>
    <t>EPMI 20% Share</t>
  </si>
  <si>
    <t>EPMI PMT to GH</t>
  </si>
  <si>
    <t>Daily GH Cash Flow</t>
  </si>
  <si>
    <t>Net to GH</t>
  </si>
  <si>
    <t xml:space="preserve">GH Est Profit </t>
  </si>
  <si>
    <t>GH Est Profit</t>
  </si>
  <si>
    <t>MTD GH Cash Flow</t>
  </si>
  <si>
    <t>EPMI pmt to GH</t>
  </si>
  <si>
    <t>MTD EPMI Cash PMT to GH</t>
  </si>
  <si>
    <t>wwp</t>
  </si>
  <si>
    <t>GRAYS HARBOR DISPATCH CALCULATION</t>
  </si>
  <si>
    <t xml:space="preserve">wwp </t>
  </si>
  <si>
    <t>pac</t>
  </si>
  <si>
    <t>Unit off line from he 5 until further. Due to boiler induction fan shaft failure.</t>
  </si>
  <si>
    <t>Selling Hourly</t>
  </si>
  <si>
    <t>Sold He 7 - 22 UC day ahead.</t>
  </si>
  <si>
    <t>March 2001 Income Statement</t>
  </si>
  <si>
    <t>Est Rev.</t>
  </si>
  <si>
    <t>Expanses</t>
  </si>
  <si>
    <t>Tranny</t>
  </si>
  <si>
    <t>Marketing Fee</t>
  </si>
  <si>
    <t>Total Exp.</t>
  </si>
  <si>
    <t>Revenue</t>
  </si>
  <si>
    <t>Act. Rev</t>
  </si>
  <si>
    <t>CARP</t>
  </si>
  <si>
    <t>Annuity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</si>
</sst>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mm\ d\,\ yyyy"/>
    <numFmt numFmtId="165" formatCode="_(* #,##0_);_(* \(#,##0\);_(* &quot;-&quot;??_);_(@_)"/>
    <numFmt numFmtId="166" formatCode="0.000%"/>
    <numFmt numFmtId="168" formatCode="&quot;$&quot;#,##0.00"/>
    <numFmt numFmtId="169" formatCode="_(&quot;$&quot;* #,##0_);_(&quot;$&quot;* \(#,##0\);_(&quot;$&quot;* &quot;-&quot;??_);_(@_)"/>
  </numFmts>
  <fonts count="14" x14ac:knownFonts="1">
    <font>
      <sz val="10"/>
      <name val="Arial"/>
    </font>
    <font>
      <sz val="10"/>
      <name val="Arial"/>
    </font>
    <font>
      <b/>
      <sz val="16"/>
      <color indexed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sz val="10"/>
      <name val="Arial"/>
      <family val="2"/>
    </font>
    <font>
      <b/>
      <u val="singleAccounting"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color indexed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u/>
      <sz val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8">
    <xf numFmtId="0" fontId="0" fillId="0" borderId="0" xfId="0"/>
    <xf numFmtId="164" fontId="2" fillId="0" borderId="0" xfId="0" applyNumberFormat="1" applyFont="1"/>
    <xf numFmtId="0" fontId="3" fillId="0" borderId="0" xfId="0" applyFont="1" applyAlignment="1">
      <alignment horizontal="center"/>
    </xf>
    <xf numFmtId="0" fontId="0" fillId="0" borderId="0" xfId="0" applyBorder="1"/>
    <xf numFmtId="0" fontId="3" fillId="0" borderId="0" xfId="0" applyFont="1"/>
    <xf numFmtId="0" fontId="0" fillId="2" borderId="0" xfId="0" applyFill="1" applyBorder="1" applyAlignment="1">
      <alignment horizontal="center"/>
    </xf>
    <xf numFmtId="0" fontId="0" fillId="2" borderId="0" xfId="0" applyFill="1"/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0" fontId="0" fillId="0" borderId="5" xfId="0" applyBorder="1"/>
    <xf numFmtId="44" fontId="3" fillId="0" borderId="6" xfId="0" applyNumberFormat="1" applyFont="1" applyBorder="1"/>
    <xf numFmtId="14" fontId="5" fillId="0" borderId="0" xfId="0" applyNumberFormat="1" applyFont="1"/>
    <xf numFmtId="0" fontId="3" fillId="0" borderId="7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/>
    <xf numFmtId="0" fontId="0" fillId="0" borderId="6" xfId="0" applyBorder="1"/>
    <xf numFmtId="0" fontId="0" fillId="0" borderId="8" xfId="0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" fillId="0" borderId="10" xfId="0" applyFont="1" applyBorder="1"/>
    <xf numFmtId="44" fontId="3" fillId="0" borderId="11" xfId="0" applyNumberFormat="1" applyFont="1" applyBorder="1"/>
    <xf numFmtId="44" fontId="3" fillId="0" borderId="9" xfId="2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/>
    <xf numFmtId="0" fontId="0" fillId="0" borderId="8" xfId="0" applyBorder="1"/>
    <xf numFmtId="9" fontId="3" fillId="0" borderId="9" xfId="0" applyNumberFormat="1" applyFont="1" applyBorder="1" applyAlignment="1">
      <alignment horizontal="center"/>
    </xf>
    <xf numFmtId="44" fontId="3" fillId="0" borderId="8" xfId="0" applyNumberFormat="1" applyFont="1" applyBorder="1"/>
    <xf numFmtId="0" fontId="3" fillId="0" borderId="12" xfId="0" applyFont="1" applyBorder="1" applyAlignment="1">
      <alignment horizontal="center" wrapText="1"/>
    </xf>
    <xf numFmtId="0" fontId="3" fillId="0" borderId="8" xfId="0" applyFont="1" applyBorder="1" applyAlignment="1">
      <alignment horizontal="center" wrapText="1"/>
    </xf>
    <xf numFmtId="44" fontId="3" fillId="0" borderId="12" xfId="2" applyFont="1" applyBorder="1" applyAlignment="1">
      <alignment horizontal="center" wrapText="1"/>
    </xf>
    <xf numFmtId="44" fontId="3" fillId="0" borderId="9" xfId="2" applyFont="1" applyBorder="1" applyAlignment="1">
      <alignment horizontal="center" wrapText="1"/>
    </xf>
    <xf numFmtId="44" fontId="3" fillId="0" borderId="0" xfId="2" applyFont="1" applyBorder="1" applyAlignment="1">
      <alignment horizontal="center" wrapText="1"/>
    </xf>
    <xf numFmtId="0" fontId="3" fillId="0" borderId="9" xfId="1" applyNumberFormat="1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0" xfId="0" applyFont="1" applyBorder="1"/>
    <xf numFmtId="44" fontId="3" fillId="0" borderId="11" xfId="2" applyFont="1" applyBorder="1"/>
    <xf numFmtId="44" fontId="0" fillId="0" borderId="9" xfId="0" applyNumberFormat="1" applyBorder="1"/>
    <xf numFmtId="44" fontId="1" fillId="0" borderId="9" xfId="2" applyBorder="1"/>
    <xf numFmtId="0" fontId="1" fillId="3" borderId="9" xfId="2" applyNumberFormat="1" applyFill="1" applyBorder="1" applyAlignment="1">
      <alignment horizontal="center"/>
    </xf>
    <xf numFmtId="44" fontId="1" fillId="0" borderId="8" xfId="2" applyFill="1" applyBorder="1"/>
    <xf numFmtId="0" fontId="1" fillId="3" borderId="10" xfId="2" applyNumberFormat="1" applyFill="1" applyBorder="1" applyAlignment="1">
      <alignment horizontal="center"/>
    </xf>
    <xf numFmtId="44" fontId="6" fillId="0" borderId="7" xfId="0" applyNumberFormat="1" applyFont="1" applyBorder="1"/>
    <xf numFmtId="0" fontId="3" fillId="0" borderId="5" xfId="1" applyNumberFormat="1" applyFont="1" applyBorder="1" applyAlignment="1">
      <alignment horizontal="center"/>
    </xf>
    <xf numFmtId="1" fontId="1" fillId="3" borderId="7" xfId="2" applyNumberFormat="1" applyFill="1" applyBorder="1" applyAlignment="1">
      <alignment horizontal="center"/>
    </xf>
    <xf numFmtId="2" fontId="1" fillId="0" borderId="5" xfId="2" applyNumberFormat="1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0" fontId="0" fillId="0" borderId="7" xfId="0" applyBorder="1"/>
    <xf numFmtId="0" fontId="1" fillId="3" borderId="6" xfId="2" applyNumberFormat="1" applyFill="1" applyBorder="1" applyAlignment="1">
      <alignment horizontal="center"/>
    </xf>
    <xf numFmtId="44" fontId="1" fillId="0" borderId="7" xfId="2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1" fillId="3" borderId="8" xfId="2" applyNumberFormat="1" applyFill="1" applyBorder="1" applyAlignment="1">
      <alignment horizontal="center"/>
    </xf>
    <xf numFmtId="44" fontId="1" fillId="0" borderId="9" xfId="2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44" fontId="1" fillId="0" borderId="9" xfId="2" applyNumberFormat="1" applyBorder="1"/>
    <xf numFmtId="44" fontId="1" fillId="0" borderId="0" xfId="2" applyBorder="1"/>
    <xf numFmtId="0" fontId="3" fillId="0" borderId="13" xfId="0" applyFont="1" applyBorder="1"/>
    <xf numFmtId="0" fontId="0" fillId="0" borderId="14" xfId="0" applyBorder="1"/>
    <xf numFmtId="44" fontId="1" fillId="0" borderId="10" xfId="2" applyFill="1" applyBorder="1"/>
    <xf numFmtId="44" fontId="6" fillId="0" borderId="9" xfId="0" applyNumberFormat="1" applyFont="1" applyBorder="1"/>
    <xf numFmtId="0" fontId="3" fillId="0" borderId="0" xfId="1" applyNumberFormat="1" applyFont="1" applyBorder="1" applyAlignment="1">
      <alignment horizontal="center"/>
    </xf>
    <xf numFmtId="1" fontId="1" fillId="3" borderId="9" xfId="2" applyNumberFormat="1" applyFill="1" applyBorder="1" applyAlignment="1">
      <alignment horizontal="center"/>
    </xf>
    <xf numFmtId="2" fontId="1" fillId="0" borderId="0" xfId="2" applyNumberFormat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168" fontId="0" fillId="0" borderId="9" xfId="0" applyNumberFormat="1" applyBorder="1" applyAlignment="1">
      <alignment horizontal="center"/>
    </xf>
    <xf numFmtId="0" fontId="0" fillId="0" borderId="9" xfId="0" applyBorder="1"/>
    <xf numFmtId="44" fontId="7" fillId="0" borderId="8" xfId="0" applyNumberFormat="1" applyFont="1" applyBorder="1"/>
    <xf numFmtId="0" fontId="0" fillId="0" borderId="9" xfId="0" applyBorder="1" applyAlignment="1">
      <alignment horizontal="center"/>
    </xf>
    <xf numFmtId="44" fontId="1" fillId="0" borderId="13" xfId="2" applyFill="1" applyBorder="1"/>
    <xf numFmtId="44" fontId="6" fillId="0" borderId="12" xfId="0" applyNumberFormat="1" applyFont="1" applyBorder="1"/>
    <xf numFmtId="0" fontId="3" fillId="0" borderId="14" xfId="1" applyNumberFormat="1" applyFont="1" applyBorder="1" applyAlignment="1">
      <alignment horizontal="center"/>
    </xf>
    <xf numFmtId="1" fontId="1" fillId="3" borderId="12" xfId="2" applyNumberFormat="1" applyFill="1" applyBorder="1" applyAlignment="1">
      <alignment horizontal="center"/>
    </xf>
    <xf numFmtId="2" fontId="1" fillId="0" borderId="14" xfId="2" applyNumberFormat="1" applyFill="1" applyBorder="1" applyAlignment="1">
      <alignment horizontal="center"/>
    </xf>
    <xf numFmtId="168" fontId="0" fillId="0" borderId="12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44" fontId="3" fillId="0" borderId="17" xfId="0" applyNumberFormat="1" applyFont="1" applyBorder="1"/>
    <xf numFmtId="0" fontId="6" fillId="0" borderId="17" xfId="0" applyFont="1" applyBorder="1" applyAlignment="1">
      <alignment horizontal="center"/>
    </xf>
    <xf numFmtId="44" fontId="3" fillId="0" borderId="0" xfId="0" applyNumberFormat="1" applyFont="1" applyBorder="1"/>
    <xf numFmtId="0" fontId="0" fillId="0" borderId="12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3" fillId="0" borderId="17" xfId="0" applyFont="1" applyBorder="1" applyAlignment="1">
      <alignment horizontal="center"/>
    </xf>
    <xf numFmtId="44" fontId="3" fillId="0" borderId="17" xfId="2" applyFont="1" applyBorder="1" applyAlignment="1">
      <alignment horizontal="center"/>
    </xf>
    <xf numFmtId="44" fontId="3" fillId="0" borderId="17" xfId="2" applyFont="1" applyBorder="1"/>
    <xf numFmtId="169" fontId="3" fillId="0" borderId="8" xfId="2" applyNumberFormat="1" applyFont="1" applyBorder="1"/>
    <xf numFmtId="169" fontId="3" fillId="0" borderId="8" xfId="0" applyNumberFormat="1" applyFont="1" applyBorder="1"/>
    <xf numFmtId="0" fontId="3" fillId="0" borderId="0" xfId="0" applyFont="1" applyFill="1"/>
    <xf numFmtId="0" fontId="0" fillId="0" borderId="0" xfId="0" applyFill="1"/>
    <xf numFmtId="0" fontId="0" fillId="0" borderId="0" xfId="0" applyAlignment="1"/>
    <xf numFmtId="0" fontId="3" fillId="0" borderId="8" xfId="0" applyFont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69" fontId="3" fillId="0" borderId="11" xfId="0" applyNumberFormat="1" applyFont="1" applyBorder="1"/>
    <xf numFmtId="0" fontId="0" fillId="0" borderId="21" xfId="0" applyBorder="1"/>
    <xf numFmtId="0" fontId="0" fillId="0" borderId="22" xfId="0" applyBorder="1"/>
    <xf numFmtId="0" fontId="0" fillId="0" borderId="0" xfId="0" applyAlignment="1">
      <alignment horizontal="center"/>
    </xf>
    <xf numFmtId="0" fontId="6" fillId="0" borderId="23" xfId="0" applyFont="1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6" fillId="0" borderId="27" xfId="0" applyFont="1" applyBorder="1" applyAlignment="1">
      <alignment horizontal="center"/>
    </xf>
    <xf numFmtId="165" fontId="3" fillId="0" borderId="6" xfId="1" applyNumberFormat="1" applyFont="1" applyBorder="1"/>
    <xf numFmtId="165" fontId="1" fillId="0" borderId="8" xfId="1" applyNumberFormat="1" applyBorder="1"/>
    <xf numFmtId="165" fontId="3" fillId="0" borderId="8" xfId="1" applyNumberFormat="1" applyFont="1" applyBorder="1"/>
    <xf numFmtId="14" fontId="3" fillId="0" borderId="0" xfId="0" applyNumberFormat="1" applyFont="1" applyBorder="1"/>
    <xf numFmtId="165" fontId="3" fillId="0" borderId="11" xfId="1" applyNumberFormat="1" applyFont="1" applyBorder="1"/>
    <xf numFmtId="0" fontId="6" fillId="0" borderId="28" xfId="0" applyFont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quotePrefix="1"/>
    <xf numFmtId="0" fontId="11" fillId="0" borderId="0" xfId="0" applyFont="1"/>
    <xf numFmtId="0" fontId="12" fillId="0" borderId="0" xfId="1" applyNumberFormat="1" applyFont="1" applyBorder="1"/>
    <xf numFmtId="165" fontId="12" fillId="0" borderId="0" xfId="1" applyNumberFormat="1" applyFont="1" applyBorder="1"/>
    <xf numFmtId="0" fontId="12" fillId="0" borderId="0" xfId="0" applyFont="1" applyBorder="1"/>
    <xf numFmtId="44" fontId="12" fillId="0" borderId="0" xfId="2" applyFont="1" applyBorder="1"/>
    <xf numFmtId="0" fontId="12" fillId="4" borderId="29" xfId="0" applyFont="1" applyFill="1" applyBorder="1" applyAlignment="1">
      <alignment horizontal="center"/>
    </xf>
    <xf numFmtId="0" fontId="12" fillId="5" borderId="17" xfId="1" applyNumberFormat="1" applyFont="1" applyFill="1" applyBorder="1"/>
    <xf numFmtId="165" fontId="11" fillId="5" borderId="1" xfId="1" applyNumberFormat="1" applyFont="1" applyFill="1" applyBorder="1"/>
    <xf numFmtId="165" fontId="12" fillId="5" borderId="2" xfId="1" applyNumberFormat="1" applyFont="1" applyFill="1" applyBorder="1" applyAlignment="1">
      <alignment horizontal="center"/>
    </xf>
    <xf numFmtId="165" fontId="11" fillId="5" borderId="2" xfId="1" applyNumberFormat="1" applyFont="1" applyFill="1" applyBorder="1"/>
    <xf numFmtId="0" fontId="12" fillId="5" borderId="30" xfId="0" applyFont="1" applyFill="1" applyBorder="1" applyAlignment="1">
      <alignment horizontal="left"/>
    </xf>
    <xf numFmtId="0" fontId="12" fillId="5" borderId="31" xfId="0" applyFont="1" applyFill="1" applyBorder="1" applyAlignment="1">
      <alignment horizontal="left"/>
    </xf>
    <xf numFmtId="0" fontId="12" fillId="5" borderId="32" xfId="0" applyFont="1" applyFill="1" applyBorder="1" applyAlignment="1">
      <alignment horizontal="left"/>
    </xf>
    <xf numFmtId="0" fontId="12" fillId="5" borderId="33" xfId="0" applyFont="1" applyFill="1" applyBorder="1" applyAlignment="1">
      <alignment horizontal="left"/>
    </xf>
    <xf numFmtId="0" fontId="12" fillId="0" borderId="7" xfId="1" applyNumberFormat="1" applyFont="1" applyBorder="1"/>
    <xf numFmtId="165" fontId="12" fillId="0" borderId="7" xfId="1" applyNumberFormat="1" applyFont="1" applyBorder="1" applyAlignment="1">
      <alignment horizontal="center"/>
    </xf>
    <xf numFmtId="165" fontId="11" fillId="0" borderId="4" xfId="1" applyNumberFormat="1" applyFont="1" applyBorder="1"/>
    <xf numFmtId="0" fontId="12" fillId="0" borderId="34" xfId="0" applyFont="1" applyBorder="1" applyAlignment="1">
      <alignment horizontal="center"/>
    </xf>
    <xf numFmtId="0" fontId="12" fillId="0" borderId="35" xfId="0" applyFont="1" applyBorder="1" applyAlignment="1">
      <alignment horizontal="center"/>
    </xf>
    <xf numFmtId="0" fontId="12" fillId="0" borderId="36" xfId="0" applyFont="1" applyBorder="1" applyAlignment="1">
      <alignment horizontal="center"/>
    </xf>
    <xf numFmtId="0" fontId="12" fillId="0" borderId="20" xfId="0" applyFont="1" applyBorder="1" applyAlignment="1">
      <alignment horizontal="center"/>
    </xf>
    <xf numFmtId="0" fontId="12" fillId="0" borderId="9" xfId="1" applyNumberFormat="1" applyFont="1" applyBorder="1"/>
    <xf numFmtId="165" fontId="12" fillId="0" borderId="9" xfId="1" applyNumberFormat="1" applyFont="1" applyBorder="1" applyAlignment="1">
      <alignment horizontal="center"/>
    </xf>
    <xf numFmtId="165" fontId="12" fillId="0" borderId="10" xfId="1" applyNumberFormat="1" applyFont="1" applyBorder="1"/>
    <xf numFmtId="44" fontId="3" fillId="6" borderId="0" xfId="2" applyFont="1" applyFill="1" applyBorder="1" applyAlignment="1">
      <alignment horizontal="center"/>
    </xf>
    <xf numFmtId="44" fontId="12" fillId="0" borderId="9" xfId="2" applyFont="1" applyBorder="1" applyAlignment="1">
      <alignment horizontal="center"/>
    </xf>
    <xf numFmtId="0" fontId="12" fillId="0" borderId="37" xfId="0" applyFont="1" applyBorder="1" applyAlignment="1">
      <alignment horizontal="center"/>
    </xf>
    <xf numFmtId="0" fontId="12" fillId="0" borderId="38" xfId="0" applyFont="1" applyBorder="1" applyAlignment="1">
      <alignment horizontal="center"/>
    </xf>
    <xf numFmtId="44" fontId="12" fillId="0" borderId="37" xfId="2" applyFont="1" applyBorder="1" applyAlignment="1">
      <alignment horizontal="center"/>
    </xf>
    <xf numFmtId="44" fontId="12" fillId="4" borderId="38" xfId="2" applyFont="1" applyFill="1" applyBorder="1" applyAlignment="1">
      <alignment horizontal="center"/>
    </xf>
    <xf numFmtId="10" fontId="12" fillId="4" borderId="9" xfId="2" applyNumberFormat="1" applyFont="1" applyFill="1" applyBorder="1" applyAlignment="1">
      <alignment horizontal="center"/>
    </xf>
    <xf numFmtId="44" fontId="12" fillId="4" borderId="9" xfId="2" applyFont="1" applyFill="1" applyBorder="1" applyAlignment="1">
      <alignment horizontal="center"/>
    </xf>
    <xf numFmtId="44" fontId="12" fillId="0" borderId="38" xfId="2" applyFont="1" applyBorder="1" applyAlignment="1">
      <alignment horizontal="center"/>
    </xf>
    <xf numFmtId="0" fontId="12" fillId="0" borderId="22" xfId="0" applyFont="1" applyBorder="1" applyAlignment="1">
      <alignment horizontal="center"/>
    </xf>
    <xf numFmtId="0" fontId="12" fillId="0" borderId="12" xfId="1" applyNumberFormat="1" applyFont="1" applyBorder="1" applyAlignment="1">
      <alignment horizontal="right"/>
    </xf>
    <xf numFmtId="165" fontId="12" fillId="0" borderId="12" xfId="1" applyNumberFormat="1" applyFont="1" applyBorder="1" applyAlignment="1">
      <alignment horizontal="center" wrapText="1"/>
    </xf>
    <xf numFmtId="165" fontId="12" fillId="0" borderId="10" xfId="1" applyNumberFormat="1" applyFont="1" applyBorder="1" applyAlignment="1">
      <alignment horizontal="center" wrapText="1"/>
    </xf>
    <xf numFmtId="0" fontId="12" fillId="0" borderId="39" xfId="0" applyFont="1" applyBorder="1" applyAlignment="1">
      <alignment horizontal="center" wrapText="1"/>
    </xf>
    <xf numFmtId="0" fontId="12" fillId="0" borderId="12" xfId="0" applyFont="1" applyBorder="1" applyAlignment="1">
      <alignment horizontal="center" wrapText="1"/>
    </xf>
    <xf numFmtId="0" fontId="12" fillId="0" borderId="40" xfId="0" applyFont="1" applyBorder="1" applyAlignment="1">
      <alignment horizontal="center" wrapText="1"/>
    </xf>
    <xf numFmtId="165" fontId="12" fillId="0" borderId="39" xfId="1" applyNumberFormat="1" applyFont="1" applyBorder="1" applyAlignment="1">
      <alignment horizontal="center" wrapText="1"/>
    </xf>
    <xf numFmtId="0" fontId="12" fillId="0" borderId="11" xfId="0" applyFont="1" applyBorder="1" applyAlignment="1">
      <alignment horizontal="center" wrapText="1"/>
    </xf>
    <xf numFmtId="0" fontId="12" fillId="0" borderId="41" xfId="0" applyFont="1" applyBorder="1" applyAlignment="1">
      <alignment horizontal="center" wrapText="1"/>
    </xf>
    <xf numFmtId="0" fontId="12" fillId="4" borderId="39" xfId="0" applyFont="1" applyFill="1" applyBorder="1" applyAlignment="1">
      <alignment horizontal="center" wrapText="1"/>
    </xf>
    <xf numFmtId="10" fontId="12" fillId="4" borderId="11" xfId="0" applyNumberFormat="1" applyFont="1" applyFill="1" applyBorder="1" applyAlignment="1">
      <alignment horizontal="center" wrapText="1"/>
    </xf>
    <xf numFmtId="0" fontId="12" fillId="4" borderId="11" xfId="0" applyFont="1" applyFill="1" applyBorder="1" applyAlignment="1">
      <alignment horizontal="center" wrapText="1"/>
    </xf>
    <xf numFmtId="10" fontId="12" fillId="0" borderId="41" xfId="3" applyNumberFormat="1" applyFont="1" applyBorder="1" applyAlignment="1">
      <alignment horizontal="center" wrapText="1"/>
    </xf>
    <xf numFmtId="165" fontId="11" fillId="4" borderId="9" xfId="1" applyNumberFormat="1" applyFont="1" applyFill="1" applyBorder="1"/>
    <xf numFmtId="165" fontId="11" fillId="0" borderId="10" xfId="1" applyNumberFormat="1" applyFont="1" applyBorder="1"/>
    <xf numFmtId="165" fontId="11" fillId="5" borderId="18" xfId="1" applyNumberFormat="1" applyFont="1" applyFill="1" applyBorder="1"/>
    <xf numFmtId="44" fontId="11" fillId="0" borderId="7" xfId="0" applyNumberFormat="1" applyFont="1" applyBorder="1"/>
    <xf numFmtId="44" fontId="11" fillId="0" borderId="9" xfId="0" applyNumberFormat="1" applyFont="1" applyBorder="1"/>
    <xf numFmtId="44" fontId="11" fillId="0" borderId="37" xfId="0" applyNumberFormat="1" applyFont="1" applyBorder="1"/>
    <xf numFmtId="165" fontId="11" fillId="0" borderId="38" xfId="1" applyNumberFormat="1" applyFont="1" applyBorder="1"/>
    <xf numFmtId="44" fontId="11" fillId="0" borderId="9" xfId="2" applyFont="1" applyBorder="1"/>
    <xf numFmtId="44" fontId="11" fillId="0" borderId="37" xfId="2" applyFont="1" applyBorder="1"/>
    <xf numFmtId="44" fontId="11" fillId="0" borderId="38" xfId="2" applyFont="1" applyBorder="1"/>
    <xf numFmtId="165" fontId="11" fillId="5" borderId="21" xfId="1" applyNumberFormat="1" applyFont="1" applyFill="1" applyBorder="1"/>
    <xf numFmtId="0" fontId="12" fillId="0" borderId="19" xfId="1" applyNumberFormat="1" applyFont="1" applyBorder="1"/>
    <xf numFmtId="165" fontId="11" fillId="0" borderId="19" xfId="1" applyNumberFormat="1" applyFont="1" applyBorder="1"/>
    <xf numFmtId="165" fontId="12" fillId="5" borderId="29" xfId="1" applyNumberFormat="1" applyFont="1" applyFill="1" applyBorder="1" applyAlignment="1">
      <alignment horizontal="center"/>
    </xf>
    <xf numFmtId="0" fontId="11" fillId="0" borderId="19" xfId="0" applyFont="1" applyBorder="1"/>
    <xf numFmtId="44" fontId="11" fillId="0" borderId="21" xfId="0" applyNumberFormat="1" applyFont="1" applyBorder="1"/>
    <xf numFmtId="44" fontId="11" fillId="0" borderId="8" xfId="0" applyNumberFormat="1" applyFont="1" applyBorder="1"/>
    <xf numFmtId="0" fontId="11" fillId="0" borderId="0" xfId="0" applyFont="1" applyBorder="1"/>
    <xf numFmtId="44" fontId="11" fillId="0" borderId="12" xfId="0" applyNumberFormat="1" applyFont="1" applyBorder="1"/>
    <xf numFmtId="8" fontId="11" fillId="0" borderId="9" xfId="2" applyNumberFormat="1" applyFont="1" applyBorder="1"/>
    <xf numFmtId="0" fontId="1" fillId="0" borderId="7" xfId="2" applyNumberFormat="1" applyFill="1" applyBorder="1" applyAlignment="1">
      <alignment horizontal="center"/>
    </xf>
    <xf numFmtId="0" fontId="1" fillId="0" borderId="9" xfId="2" applyNumberFormat="1" applyFill="1" applyBorder="1" applyAlignment="1">
      <alignment horizontal="center"/>
    </xf>
    <xf numFmtId="0" fontId="1" fillId="0" borderId="12" xfId="2" applyNumberFormat="1" applyFill="1" applyBorder="1" applyAlignment="1">
      <alignment horizontal="center"/>
    </xf>
    <xf numFmtId="168" fontId="1" fillId="0" borderId="9" xfId="2" applyNumberFormat="1" applyBorder="1"/>
    <xf numFmtId="0" fontId="0" fillId="0" borderId="11" xfId="0" applyBorder="1"/>
    <xf numFmtId="0" fontId="0" fillId="0" borderId="12" xfId="0" applyBorder="1"/>
    <xf numFmtId="0" fontId="0" fillId="3" borderId="4" xfId="0" applyFill="1" applyBorder="1"/>
    <xf numFmtId="0" fontId="0" fillId="3" borderId="10" xfId="0" applyFill="1" applyBorder="1"/>
    <xf numFmtId="0" fontId="0" fillId="3" borderId="13" xfId="0" applyFill="1" applyBorder="1"/>
    <xf numFmtId="44" fontId="6" fillId="0" borderId="8" xfId="0" applyNumberFormat="1" applyFont="1" applyBorder="1"/>
    <xf numFmtId="44" fontId="6" fillId="0" borderId="6" xfId="0" applyNumberFormat="1" applyFont="1" applyBorder="1"/>
    <xf numFmtId="44" fontId="6" fillId="0" borderId="11" xfId="0" applyNumberFormat="1" applyFont="1" applyBorder="1"/>
    <xf numFmtId="0" fontId="3" fillId="0" borderId="5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1" fillId="3" borderId="4" xfId="2" applyNumberFormat="1" applyFill="1" applyBorder="1" applyAlignment="1">
      <alignment horizontal="center"/>
    </xf>
    <xf numFmtId="0" fontId="0" fillId="0" borderId="17" xfId="0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center"/>
    </xf>
    <xf numFmtId="168" fontId="11" fillId="0" borderId="9" xfId="2" applyNumberFormat="1" applyFont="1" applyBorder="1" applyAlignment="1">
      <alignment horizontal="center"/>
    </xf>
    <xf numFmtId="0" fontId="0" fillId="0" borderId="42" xfId="0" applyBorder="1"/>
    <xf numFmtId="1" fontId="0" fillId="0" borderId="21" xfId="0" applyNumberFormat="1" applyBorder="1" applyAlignment="1">
      <alignment horizontal="center"/>
    </xf>
    <xf numFmtId="1" fontId="0" fillId="0" borderId="18" xfId="0" applyNumberFormat="1" applyBorder="1" applyAlignment="1">
      <alignment horizontal="center"/>
    </xf>
    <xf numFmtId="1" fontId="0" fillId="0" borderId="42" xfId="0" applyNumberFormat="1" applyBorder="1" applyAlignment="1">
      <alignment horizontal="center"/>
    </xf>
    <xf numFmtId="0" fontId="0" fillId="0" borderId="16" xfId="0" applyBorder="1"/>
    <xf numFmtId="0" fontId="0" fillId="0" borderId="43" xfId="0" applyBorder="1"/>
    <xf numFmtId="44" fontId="0" fillId="0" borderId="26" xfId="0" applyNumberFormat="1" applyBorder="1" applyAlignment="1">
      <alignment horizontal="center"/>
    </xf>
    <xf numFmtId="168" fontId="0" fillId="0" borderId="25" xfId="0" applyNumberFormat="1" applyBorder="1" applyAlignment="1">
      <alignment horizontal="center"/>
    </xf>
    <xf numFmtId="0" fontId="3" fillId="0" borderId="44" xfId="0" applyNumberFormat="1" applyFont="1" applyBorder="1" applyAlignment="1">
      <alignment horizontal="center"/>
    </xf>
    <xf numFmtId="168" fontId="3" fillId="0" borderId="44" xfId="0" applyNumberFormat="1" applyFont="1" applyBorder="1" applyAlignment="1">
      <alignment horizontal="center"/>
    </xf>
    <xf numFmtId="0" fontId="3" fillId="0" borderId="29" xfId="0" applyNumberFormat="1" applyFont="1" applyBorder="1" applyAlignment="1">
      <alignment horizontal="center"/>
    </xf>
    <xf numFmtId="0" fontId="3" fillId="0" borderId="32" xfId="0" applyNumberFormat="1" applyFont="1" applyBorder="1" applyAlignment="1">
      <alignment horizontal="center"/>
    </xf>
    <xf numFmtId="168" fontId="3" fillId="0" borderId="32" xfId="0" applyNumberFormat="1" applyFont="1" applyBorder="1" applyAlignment="1">
      <alignment horizontal="center"/>
    </xf>
    <xf numFmtId="44" fontId="3" fillId="0" borderId="32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168" fontId="0" fillId="6" borderId="18" xfId="0" applyNumberFormat="1" applyFill="1" applyBorder="1" applyAlignment="1">
      <alignment horizontal="center"/>
    </xf>
    <xf numFmtId="168" fontId="0" fillId="6" borderId="21" xfId="0" applyNumberFormat="1" applyFill="1" applyBorder="1" applyAlignment="1">
      <alignment horizontal="center"/>
    </xf>
    <xf numFmtId="168" fontId="0" fillId="6" borderId="42" xfId="0" applyNumberFormat="1" applyFill="1" applyBorder="1" applyAlignment="1">
      <alignment horizontal="center"/>
    </xf>
    <xf numFmtId="4" fontId="0" fillId="6" borderId="18" xfId="0" applyNumberFormat="1" applyFill="1" applyBorder="1" applyAlignment="1">
      <alignment horizontal="center"/>
    </xf>
    <xf numFmtId="4" fontId="0" fillId="6" borderId="23" xfId="0" applyNumberFormat="1" applyFill="1" applyBorder="1" applyAlignment="1">
      <alignment horizontal="center"/>
    </xf>
    <xf numFmtId="4" fontId="0" fillId="6" borderId="21" xfId="0" applyNumberFormat="1" applyFill="1" applyBorder="1" applyAlignment="1">
      <alignment horizontal="center"/>
    </xf>
    <xf numFmtId="4" fontId="0" fillId="6" borderId="27" xfId="0" applyNumberFormat="1" applyFill="1" applyBorder="1" applyAlignment="1">
      <alignment horizontal="center"/>
    </xf>
    <xf numFmtId="4" fontId="0" fillId="6" borderId="42" xfId="0" applyNumberFormat="1" applyFill="1" applyBorder="1" applyAlignment="1">
      <alignment horizontal="center"/>
    </xf>
    <xf numFmtId="4" fontId="0" fillId="6" borderId="28" xfId="0" applyNumberFormat="1" applyFill="1" applyBorder="1" applyAlignment="1">
      <alignment horizontal="center"/>
    </xf>
    <xf numFmtId="44" fontId="3" fillId="0" borderId="44" xfId="0" applyNumberFormat="1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165" fontId="0" fillId="0" borderId="0" xfId="1" applyNumberFormat="1" applyFont="1"/>
    <xf numFmtId="44" fontId="0" fillId="4" borderId="0" xfId="2" applyFont="1" applyFill="1"/>
    <xf numFmtId="165" fontId="12" fillId="0" borderId="12" xfId="1" applyNumberFormat="1" applyFont="1" applyBorder="1" applyAlignment="1">
      <alignment wrapText="1"/>
    </xf>
    <xf numFmtId="0" fontId="3" fillId="0" borderId="0" xfId="0" applyFont="1" applyAlignment="1">
      <alignment horizontal="right"/>
    </xf>
    <xf numFmtId="44" fontId="3" fillId="0" borderId="0" xfId="2" applyFont="1" applyAlignment="1">
      <alignment horizontal="center"/>
    </xf>
    <xf numFmtId="165" fontId="3" fillId="0" borderId="0" xfId="1" applyNumberFormat="1" applyFont="1" applyAlignment="1">
      <alignment horizontal="center"/>
    </xf>
    <xf numFmtId="44" fontId="3" fillId="0" borderId="0" xfId="2" applyFont="1"/>
    <xf numFmtId="14" fontId="0" fillId="0" borderId="0" xfId="0" applyNumberFormat="1"/>
    <xf numFmtId="44" fontId="0" fillId="0" borderId="0" xfId="2" applyFont="1"/>
    <xf numFmtId="4" fontId="3" fillId="4" borderId="21" xfId="0" applyNumberFormat="1" applyFont="1" applyFill="1" applyBorder="1" applyAlignment="1">
      <alignment horizontal="center"/>
    </xf>
    <xf numFmtId="4" fontId="3" fillId="4" borderId="18" xfId="0" applyNumberFormat="1" applyFont="1" applyFill="1" applyBorder="1" applyAlignment="1">
      <alignment horizontal="center"/>
    </xf>
    <xf numFmtId="4" fontId="3" fillId="4" borderId="42" xfId="0" applyNumberFormat="1" applyFont="1" applyFill="1" applyBorder="1" applyAlignment="1">
      <alignment horizontal="center"/>
    </xf>
    <xf numFmtId="168" fontId="3" fillId="3" borderId="23" xfId="0" applyNumberFormat="1" applyFont="1" applyFill="1" applyBorder="1" applyAlignment="1">
      <alignment horizontal="center"/>
    </xf>
    <xf numFmtId="168" fontId="3" fillId="3" borderId="27" xfId="0" applyNumberFormat="1" applyFont="1" applyFill="1" applyBorder="1" applyAlignment="1">
      <alignment horizontal="center"/>
    </xf>
    <xf numFmtId="168" fontId="3" fillId="3" borderId="28" xfId="0" applyNumberFormat="1" applyFont="1" applyFill="1" applyBorder="1" applyAlignment="1">
      <alignment horizontal="center"/>
    </xf>
    <xf numFmtId="168" fontId="3" fillId="3" borderId="29" xfId="0" applyNumberFormat="1" applyFont="1" applyFill="1" applyBorder="1" applyAlignment="1">
      <alignment horizontal="center"/>
    </xf>
    <xf numFmtId="4" fontId="3" fillId="4" borderId="29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44" fontId="7" fillId="0" borderId="0" xfId="0" applyNumberFormat="1" applyFont="1" applyBorder="1"/>
    <xf numFmtId="0" fontId="1" fillId="3" borderId="5" xfId="2" applyNumberFormat="1" applyFill="1" applyBorder="1" applyAlignment="1">
      <alignment horizontal="center"/>
    </xf>
    <xf numFmtId="0" fontId="1" fillId="3" borderId="14" xfId="2" applyNumberFormat="1" applyFill="1" applyBorder="1" applyAlignment="1">
      <alignment horizontal="center"/>
    </xf>
    <xf numFmtId="0" fontId="5" fillId="7" borderId="9" xfId="0" applyFont="1" applyFill="1" applyBorder="1" applyAlignment="1">
      <alignment horizontal="center"/>
    </xf>
    <xf numFmtId="0" fontId="5" fillId="7" borderId="12" xfId="0" applyFont="1" applyFill="1" applyBorder="1" applyAlignment="1">
      <alignment horizontal="center"/>
    </xf>
    <xf numFmtId="0" fontId="5" fillId="7" borderId="7" xfId="0" applyFont="1" applyFill="1" applyBorder="1" applyAlignment="1">
      <alignment horizontal="center"/>
    </xf>
    <xf numFmtId="0" fontId="0" fillId="0" borderId="1" xfId="0" applyBorder="1"/>
    <xf numFmtId="0" fontId="0" fillId="0" borderId="3" xfId="0" applyBorder="1"/>
    <xf numFmtId="2" fontId="0" fillId="0" borderId="7" xfId="0" applyNumberFormat="1" applyFill="1" applyBorder="1" applyAlignment="1">
      <alignment horizontal="center"/>
    </xf>
    <xf numFmtId="2" fontId="0" fillId="0" borderId="9" xfId="0" applyNumberFormat="1" applyFill="1" applyBorder="1" applyAlignment="1">
      <alignment horizontal="center"/>
    </xf>
    <xf numFmtId="2" fontId="0" fillId="0" borderId="12" xfId="0" applyNumberFormat="1" applyFill="1" applyBorder="1" applyAlignment="1">
      <alignment horizontal="center"/>
    </xf>
    <xf numFmtId="41" fontId="3" fillId="0" borderId="8" xfId="1" applyNumberFormat="1" applyFont="1" applyBorder="1"/>
    <xf numFmtId="169" fontId="3" fillId="0" borderId="0" xfId="0" applyNumberFormat="1" applyFont="1" applyBorder="1"/>
    <xf numFmtId="44" fontId="3" fillId="0" borderId="0" xfId="2" applyFont="1" applyBorder="1"/>
    <xf numFmtId="169" fontId="3" fillId="0" borderId="0" xfId="2" applyNumberFormat="1" applyFont="1" applyBorder="1"/>
    <xf numFmtId="165" fontId="3" fillId="0" borderId="0" xfId="1" applyNumberFormat="1" applyFont="1" applyBorder="1"/>
    <xf numFmtId="165" fontId="1" fillId="0" borderId="0" xfId="1" applyNumberFormat="1" applyBorder="1"/>
    <xf numFmtId="0" fontId="3" fillId="0" borderId="0" xfId="0" applyFont="1" applyFill="1" applyBorder="1" applyAlignment="1">
      <alignment horizontal="center"/>
    </xf>
    <xf numFmtId="0" fontId="0" fillId="0" borderId="0" xfId="0" applyFill="1" applyBorder="1"/>
    <xf numFmtId="0" fontId="3" fillId="0" borderId="0" xfId="0" applyFont="1" applyFill="1" applyBorder="1"/>
    <xf numFmtId="44" fontId="3" fillId="0" borderId="0" xfId="0" applyNumberFormat="1" applyFont="1" applyFill="1" applyBorder="1"/>
    <xf numFmtId="9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wrapText="1"/>
    </xf>
    <xf numFmtId="44" fontId="3" fillId="0" borderId="0" xfId="2" applyFont="1" applyFill="1" applyBorder="1"/>
    <xf numFmtId="44" fontId="1" fillId="0" borderId="0" xfId="2" applyNumberFormat="1" applyFill="1" applyBorder="1"/>
    <xf numFmtId="168" fontId="1" fillId="0" borderId="0" xfId="2" applyNumberFormat="1" applyFill="1" applyBorder="1"/>
    <xf numFmtId="44" fontId="1" fillId="0" borderId="0" xfId="2" applyFill="1" applyBorder="1"/>
    <xf numFmtId="44" fontId="0" fillId="0" borderId="0" xfId="0" applyNumberFormat="1" applyFill="1" applyBorder="1"/>
    <xf numFmtId="44" fontId="7" fillId="0" borderId="0" xfId="0" applyNumberFormat="1" applyFont="1" applyFill="1" applyBorder="1"/>
    <xf numFmtId="44" fontId="3" fillId="0" borderId="0" xfId="2" applyFont="1" applyFill="1" applyBorder="1" applyAlignment="1">
      <alignment horizontal="center"/>
    </xf>
    <xf numFmtId="169" fontId="3" fillId="0" borderId="0" xfId="2" applyNumberFormat="1" applyFont="1" applyFill="1" applyBorder="1"/>
    <xf numFmtId="0" fontId="1" fillId="3" borderId="0" xfId="2" applyNumberFormat="1" applyFill="1" applyBorder="1" applyAlignment="1">
      <alignment horizontal="center"/>
    </xf>
    <xf numFmtId="169" fontId="3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4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4" fontId="3" fillId="0" borderId="0" xfId="0" applyNumberFormat="1" applyFont="1" applyFill="1" applyBorder="1" applyAlignment="1">
      <alignment horizontal="center"/>
    </xf>
    <xf numFmtId="168" fontId="3" fillId="0" borderId="0" xfId="0" applyNumberFormat="1" applyFont="1" applyFill="1" applyBorder="1" applyAlignment="1">
      <alignment horizontal="center"/>
    </xf>
    <xf numFmtId="165" fontId="3" fillId="0" borderId="0" xfId="1" applyNumberFormat="1" applyFont="1" applyFill="1" applyBorder="1"/>
    <xf numFmtId="165" fontId="1" fillId="0" borderId="0" xfId="1" applyNumberFormat="1" applyFill="1" applyBorder="1"/>
    <xf numFmtId="14" fontId="3" fillId="0" borderId="0" xfId="0" applyNumberFormat="1" applyFont="1" applyFill="1" applyBorder="1"/>
    <xf numFmtId="41" fontId="3" fillId="0" borderId="0" xfId="1" applyNumberFormat="1" applyFont="1" applyBorder="1"/>
    <xf numFmtId="4" fontId="3" fillId="4" borderId="28" xfId="0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1" fillId="3" borderId="11" xfId="2" applyNumberFormat="1" applyFill="1" applyBorder="1" applyAlignment="1">
      <alignment horizontal="center"/>
    </xf>
    <xf numFmtId="44" fontId="1" fillId="0" borderId="12" xfId="2" applyFill="1" applyBorder="1" applyAlignment="1">
      <alignment horizontal="center"/>
    </xf>
    <xf numFmtId="0" fontId="12" fillId="0" borderId="37" xfId="0" applyNumberFormat="1" applyFont="1" applyBorder="1"/>
    <xf numFmtId="168" fontId="9" fillId="0" borderId="0" xfId="0" applyNumberFormat="1" applyFont="1" applyFill="1" applyBorder="1"/>
    <xf numFmtId="0" fontId="8" fillId="0" borderId="0" xfId="0" applyFont="1" applyFill="1" applyBorder="1"/>
    <xf numFmtId="0" fontId="9" fillId="0" borderId="0" xfId="0" applyFont="1" applyFill="1" applyBorder="1"/>
    <xf numFmtId="168" fontId="8" fillId="0" borderId="0" xfId="0" applyNumberFormat="1" applyFont="1" applyFill="1" applyBorder="1" applyAlignment="1">
      <alignment horizontal="center"/>
    </xf>
    <xf numFmtId="168" fontId="0" fillId="0" borderId="0" xfId="0" applyNumberFormat="1" applyFill="1" applyBorder="1"/>
    <xf numFmtId="168" fontId="9" fillId="0" borderId="0" xfId="0" applyNumberFormat="1" applyFont="1" applyFill="1" applyBorder="1" applyAlignment="1">
      <alignment horizontal="center"/>
    </xf>
    <xf numFmtId="164" fontId="10" fillId="0" borderId="0" xfId="0" applyNumberFormat="1" applyFont="1" applyFill="1" applyBorder="1"/>
    <xf numFmtId="0" fontId="11" fillId="0" borderId="0" xfId="0" applyFont="1" applyFill="1" applyBorder="1"/>
    <xf numFmtId="0" fontId="12" fillId="0" borderId="0" xfId="0" applyFont="1" applyFill="1" applyBorder="1"/>
    <xf numFmtId="0" fontId="12" fillId="0" borderId="0" xfId="1" applyNumberFormat="1" applyFont="1" applyFill="1" applyBorder="1"/>
    <xf numFmtId="165" fontId="12" fillId="0" borderId="0" xfId="1" applyNumberFormat="1" applyFont="1" applyFill="1" applyBorder="1"/>
    <xf numFmtId="44" fontId="12" fillId="0" borderId="0" xfId="2" applyFont="1" applyFill="1" applyBorder="1"/>
    <xf numFmtId="0" fontId="12" fillId="0" borderId="0" xfId="0" applyFont="1" applyFill="1" applyBorder="1" applyAlignment="1">
      <alignment horizontal="center"/>
    </xf>
    <xf numFmtId="165" fontId="11" fillId="0" borderId="0" xfId="1" applyNumberFormat="1" applyFont="1" applyFill="1" applyBorder="1"/>
    <xf numFmtId="165" fontId="12" fillId="0" borderId="0" xfId="1" applyNumberFormat="1" applyFont="1" applyFill="1" applyBorder="1" applyAlignment="1">
      <alignment horizontal="center"/>
    </xf>
    <xf numFmtId="0" fontId="12" fillId="0" borderId="0" xfId="0" applyFont="1" applyFill="1" applyBorder="1" applyAlignment="1">
      <alignment horizontal="left"/>
    </xf>
    <xf numFmtId="16" fontId="11" fillId="0" borderId="0" xfId="0" applyNumberFormat="1" applyFont="1" applyFill="1" applyBorder="1"/>
    <xf numFmtId="44" fontId="12" fillId="0" borderId="0" xfId="2" applyFont="1" applyFill="1" applyBorder="1" applyAlignment="1">
      <alignment horizontal="center"/>
    </xf>
    <xf numFmtId="10" fontId="12" fillId="0" borderId="0" xfId="2" applyNumberFormat="1" applyFont="1" applyFill="1" applyBorder="1" applyAlignment="1">
      <alignment horizontal="center"/>
    </xf>
    <xf numFmtId="8" fontId="12" fillId="0" borderId="0" xfId="2" applyNumberFormat="1" applyFont="1" applyFill="1" applyBorder="1" applyAlignment="1">
      <alignment horizontal="center"/>
    </xf>
    <xf numFmtId="0" fontId="12" fillId="0" borderId="0" xfId="1" applyNumberFormat="1" applyFont="1" applyFill="1" applyBorder="1" applyAlignment="1">
      <alignment horizontal="right"/>
    </xf>
    <xf numFmtId="165" fontId="12" fillId="0" borderId="0" xfId="1" applyNumberFormat="1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10" fontId="12" fillId="0" borderId="0" xfId="0" applyNumberFormat="1" applyFont="1" applyFill="1" applyBorder="1" applyAlignment="1">
      <alignment horizontal="center" wrapText="1"/>
    </xf>
    <xf numFmtId="10" fontId="12" fillId="0" borderId="0" xfId="3" applyNumberFormat="1" applyFont="1" applyFill="1" applyBorder="1" applyAlignment="1">
      <alignment horizontal="center" wrapText="1"/>
    </xf>
    <xf numFmtId="44" fontId="11" fillId="0" borderId="0" xfId="0" applyNumberFormat="1" applyFont="1" applyFill="1" applyBorder="1"/>
    <xf numFmtId="44" fontId="11" fillId="0" borderId="0" xfId="2" applyFont="1" applyFill="1" applyBorder="1"/>
    <xf numFmtId="44" fontId="12" fillId="0" borderId="0" xfId="0" applyNumberFormat="1" applyFont="1" applyFill="1" applyBorder="1"/>
    <xf numFmtId="0" fontId="13" fillId="0" borderId="0" xfId="0" applyFont="1" applyFill="1" applyBorder="1"/>
    <xf numFmtId="0" fontId="11" fillId="4" borderId="29" xfId="0" applyFont="1" applyFill="1" applyBorder="1"/>
    <xf numFmtId="0" fontId="1" fillId="3" borderId="7" xfId="2" applyNumberFormat="1" applyFill="1" applyBorder="1" applyAlignment="1">
      <alignment horizontal="center"/>
    </xf>
    <xf numFmtId="0" fontId="1" fillId="3" borderId="12" xfId="2" applyNumberFormat="1" applyFill="1" applyBorder="1" applyAlignment="1">
      <alignment horizontal="center"/>
    </xf>
    <xf numFmtId="44" fontId="1" fillId="0" borderId="0" xfId="2" applyNumberFormat="1" applyFont="1" applyFill="1" applyBorder="1"/>
    <xf numFmtId="168" fontId="3" fillId="0" borderId="0" xfId="0" applyNumberFormat="1" applyFont="1" applyBorder="1"/>
    <xf numFmtId="168" fontId="0" fillId="0" borderId="0" xfId="0" applyNumberFormat="1" applyBorder="1"/>
    <xf numFmtId="168" fontId="0" fillId="0" borderId="0" xfId="0" applyNumberFormat="1"/>
    <xf numFmtId="168" fontId="3" fillId="0" borderId="0" xfId="2" applyNumberFormat="1" applyFont="1" applyBorder="1"/>
    <xf numFmtId="168" fontId="7" fillId="0" borderId="0" xfId="0" applyNumberFormat="1" applyFont="1" applyBorder="1"/>
    <xf numFmtId="0" fontId="12" fillId="0" borderId="0" xfId="0" applyFont="1" applyFill="1" applyBorder="1" applyAlignment="1">
      <alignment horizontal="center"/>
    </xf>
    <xf numFmtId="0" fontId="12" fillId="5" borderId="30" xfId="0" applyFont="1" applyFill="1" applyBorder="1" applyAlignment="1">
      <alignment horizontal="center"/>
    </xf>
    <xf numFmtId="0" fontId="12" fillId="5" borderId="19" xfId="0" applyFont="1" applyFill="1" applyBorder="1" applyAlignment="1">
      <alignment horizontal="center"/>
    </xf>
    <xf numFmtId="0" fontId="12" fillId="5" borderId="31" xfId="0" applyFont="1" applyFill="1" applyBorder="1" applyAlignment="1">
      <alignment horizontal="center"/>
    </xf>
    <xf numFmtId="0" fontId="12" fillId="5" borderId="32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164" fontId="4" fillId="0" borderId="0" xfId="0" applyNumberFormat="1" applyFont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3" fillId="8" borderId="2" xfId="0" applyFont="1" applyFill="1" applyBorder="1" applyAlignment="1">
      <alignment horizontal="center"/>
    </xf>
    <xf numFmtId="0" fontId="3" fillId="8" borderId="3" xfId="0" applyFont="1" applyFill="1" applyBorder="1" applyAlignment="1">
      <alignment horizontal="center"/>
    </xf>
    <xf numFmtId="0" fontId="3" fillId="2" borderId="13" xfId="0" applyFont="1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California/CAScheduling/Cash/Customers/Willamette/Dec00/Dec%2000%20Will%20Revenue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1"/>
      <sheetName val="30"/>
      <sheetName val="29"/>
      <sheetName val="28"/>
      <sheetName val="27"/>
      <sheetName val="26"/>
      <sheetName val="25"/>
      <sheetName val="24"/>
      <sheetName val="23"/>
      <sheetName val="22"/>
      <sheetName val="21"/>
      <sheetName val="20"/>
      <sheetName val="19"/>
      <sheetName val="18"/>
      <sheetName val="17"/>
      <sheetName val="16"/>
      <sheetName val="15"/>
      <sheetName val="14"/>
      <sheetName val="13"/>
      <sheetName val="12"/>
      <sheetName val="11"/>
      <sheetName val="10"/>
      <sheetName val="9"/>
      <sheetName val="8"/>
      <sheetName val="7"/>
      <sheetName val="6"/>
      <sheetName val="5"/>
      <sheetName val="4"/>
      <sheetName val="3"/>
      <sheetName val="2"/>
      <sheetName val="1"/>
      <sheetName val="data"/>
      <sheetName val="Sales Summary"/>
      <sheetName val="Variab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>
        <row r="6">
          <cell r="B6">
            <v>36861.041666666664</v>
          </cell>
          <cell r="C6">
            <v>2000</v>
          </cell>
          <cell r="D6" t="str">
            <v>Dec</v>
          </cell>
          <cell r="E6">
            <v>1</v>
          </cell>
          <cell r="F6" t="str">
            <v>Fri</v>
          </cell>
          <cell r="G6">
            <v>1</v>
          </cell>
          <cell r="H6" t="str">
            <v>O</v>
          </cell>
          <cell r="I6">
            <v>210.02000427246094</v>
          </cell>
          <cell r="L6">
            <v>0.99800002574920654</v>
          </cell>
          <cell r="M6">
            <v>30</v>
          </cell>
          <cell r="N6">
            <v>209.04544067382813</v>
          </cell>
          <cell r="O6">
            <v>212.5</v>
          </cell>
          <cell r="P6">
            <v>200</v>
          </cell>
        </row>
        <row r="7">
          <cell r="B7">
            <v>36861.083333333336</v>
          </cell>
          <cell r="C7">
            <v>2000</v>
          </cell>
          <cell r="D7" t="str">
            <v>Dec</v>
          </cell>
          <cell r="E7">
            <v>1</v>
          </cell>
          <cell r="F7" t="str">
            <v>Fri</v>
          </cell>
          <cell r="G7">
            <v>2</v>
          </cell>
          <cell r="H7" t="str">
            <v>O</v>
          </cell>
          <cell r="I7">
            <v>200.00999450683594</v>
          </cell>
          <cell r="L7">
            <v>0.99800002574920654</v>
          </cell>
          <cell r="M7">
            <v>30</v>
          </cell>
          <cell r="N7">
            <v>247.58139038085938</v>
          </cell>
          <cell r="O7">
            <v>249.5</v>
          </cell>
          <cell r="P7">
            <v>249.33332824707031</v>
          </cell>
        </row>
        <row r="8">
          <cell r="B8">
            <v>36861.125</v>
          </cell>
          <cell r="C8">
            <v>2000</v>
          </cell>
          <cell r="D8" t="str">
            <v>Dec</v>
          </cell>
          <cell r="E8">
            <v>1</v>
          </cell>
          <cell r="F8" t="str">
            <v>Fri</v>
          </cell>
          <cell r="G8">
            <v>3</v>
          </cell>
          <cell r="H8" t="str">
            <v>O</v>
          </cell>
          <cell r="I8">
            <v>195.02000427246094</v>
          </cell>
          <cell r="L8">
            <v>0.99800002574920654</v>
          </cell>
          <cell r="M8">
            <v>30</v>
          </cell>
          <cell r="N8">
            <v>178.87533569335938</v>
          </cell>
          <cell r="O8">
            <v>152</v>
          </cell>
          <cell r="P8">
            <v>152</v>
          </cell>
        </row>
        <row r="9">
          <cell r="B9">
            <v>36861.166666666664</v>
          </cell>
          <cell r="C9">
            <v>2000</v>
          </cell>
          <cell r="D9" t="str">
            <v>Dec</v>
          </cell>
          <cell r="E9">
            <v>1</v>
          </cell>
          <cell r="F9" t="str">
            <v>Fri</v>
          </cell>
          <cell r="G9">
            <v>4</v>
          </cell>
          <cell r="H9" t="str">
            <v>O</v>
          </cell>
          <cell r="I9">
            <v>195.00999450683594</v>
          </cell>
          <cell r="L9">
            <v>0.99800002574920654</v>
          </cell>
          <cell r="M9">
            <v>30</v>
          </cell>
          <cell r="N9">
            <v>248.99998474121094</v>
          </cell>
          <cell r="O9">
            <v>249</v>
          </cell>
          <cell r="P9">
            <v>248.33000183105469</v>
          </cell>
        </row>
        <row r="10">
          <cell r="B10">
            <v>36861.208333333336</v>
          </cell>
          <cell r="C10">
            <v>2000</v>
          </cell>
          <cell r="D10" t="str">
            <v>Dec</v>
          </cell>
          <cell r="E10">
            <v>1</v>
          </cell>
          <cell r="F10" t="str">
            <v>Fri</v>
          </cell>
          <cell r="G10">
            <v>5</v>
          </cell>
          <cell r="H10" t="str">
            <v>O</v>
          </cell>
          <cell r="I10">
            <v>200.02000427246094</v>
          </cell>
          <cell r="L10">
            <v>0.99800002574920654</v>
          </cell>
          <cell r="M10">
            <v>30</v>
          </cell>
          <cell r="N10">
            <v>179.20796203613281</v>
          </cell>
          <cell r="O10">
            <v>175</v>
          </cell>
          <cell r="P10">
            <v>175</v>
          </cell>
        </row>
        <row r="11">
          <cell r="B11">
            <v>36861.25</v>
          </cell>
          <cell r="C11">
            <v>2000</v>
          </cell>
          <cell r="D11" t="str">
            <v>Dec</v>
          </cell>
          <cell r="E11">
            <v>1</v>
          </cell>
          <cell r="F11" t="str">
            <v>Fri</v>
          </cell>
          <cell r="G11">
            <v>6</v>
          </cell>
          <cell r="H11" t="str">
            <v>O</v>
          </cell>
          <cell r="I11">
            <v>250</v>
          </cell>
          <cell r="L11">
            <v>0.99800002574920654</v>
          </cell>
          <cell r="M11">
            <v>30</v>
          </cell>
          <cell r="N11">
            <v>217.72544860839844</v>
          </cell>
          <cell r="O11">
            <v>212.2449951171875</v>
          </cell>
          <cell r="P11">
            <v>212.2449951171875</v>
          </cell>
        </row>
        <row r="12">
          <cell r="B12">
            <v>36861.291666666664</v>
          </cell>
          <cell r="C12">
            <v>2000</v>
          </cell>
          <cell r="D12" t="str">
            <v>Dec</v>
          </cell>
          <cell r="E12">
            <v>1</v>
          </cell>
          <cell r="F12" t="str">
            <v>Fri</v>
          </cell>
          <cell r="G12">
            <v>7</v>
          </cell>
          <cell r="H12" t="str">
            <v>P</v>
          </cell>
          <cell r="I12">
            <v>250</v>
          </cell>
          <cell r="L12">
            <v>0.99800002574920654</v>
          </cell>
          <cell r="M12">
            <v>30</v>
          </cell>
          <cell r="N12">
            <v>243.21945190429688</v>
          </cell>
          <cell r="O12">
            <v>237.9566650390625</v>
          </cell>
          <cell r="P12">
            <v>237.9566650390625</v>
          </cell>
        </row>
        <row r="13">
          <cell r="B13">
            <v>36861.333333333336</v>
          </cell>
          <cell r="C13">
            <v>2000</v>
          </cell>
          <cell r="D13" t="str">
            <v>Dec</v>
          </cell>
          <cell r="E13">
            <v>1</v>
          </cell>
          <cell r="F13" t="str">
            <v>Fri</v>
          </cell>
          <cell r="G13">
            <v>8</v>
          </cell>
          <cell r="H13" t="str">
            <v>P</v>
          </cell>
          <cell r="I13">
            <v>250</v>
          </cell>
          <cell r="L13">
            <v>0.99800002574920654</v>
          </cell>
          <cell r="M13">
            <v>30</v>
          </cell>
          <cell r="N13">
            <v>249.84828186035156</v>
          </cell>
          <cell r="O13">
            <v>249.83332824707031</v>
          </cell>
          <cell r="P13">
            <v>249.5</v>
          </cell>
        </row>
        <row r="14">
          <cell r="B14">
            <v>36861.375</v>
          </cell>
          <cell r="C14">
            <v>2000</v>
          </cell>
          <cell r="D14" t="str">
            <v>Dec</v>
          </cell>
          <cell r="E14">
            <v>1</v>
          </cell>
          <cell r="F14" t="str">
            <v>Fri</v>
          </cell>
          <cell r="G14">
            <v>9</v>
          </cell>
          <cell r="H14" t="str">
            <v>P</v>
          </cell>
          <cell r="I14">
            <v>250</v>
          </cell>
          <cell r="L14">
            <v>0.99800002574920654</v>
          </cell>
          <cell r="M14">
            <v>30</v>
          </cell>
          <cell r="N14">
            <v>249.97830200195313</v>
          </cell>
          <cell r="O14">
            <v>250</v>
          </cell>
          <cell r="P14">
            <v>249.83332824707031</v>
          </cell>
        </row>
        <row r="15">
          <cell r="B15">
            <v>36861.416666666664</v>
          </cell>
          <cell r="C15">
            <v>2000</v>
          </cell>
          <cell r="D15" t="str">
            <v>Dec</v>
          </cell>
          <cell r="E15">
            <v>1</v>
          </cell>
          <cell r="F15" t="str">
            <v>Fri</v>
          </cell>
          <cell r="G15">
            <v>10</v>
          </cell>
          <cell r="H15" t="str">
            <v>P</v>
          </cell>
          <cell r="I15">
            <v>250</v>
          </cell>
          <cell r="L15">
            <v>0.99800002574920654</v>
          </cell>
          <cell r="M15">
            <v>30</v>
          </cell>
          <cell r="N15">
            <v>246.55831909179688</v>
          </cell>
          <cell r="O15">
            <v>246.47000122070313</v>
          </cell>
          <cell r="P15">
            <v>246.47000122070313</v>
          </cell>
        </row>
        <row r="16">
          <cell r="B16">
            <v>36861.458333333336</v>
          </cell>
          <cell r="C16">
            <v>2000</v>
          </cell>
          <cell r="D16" t="str">
            <v>Dec</v>
          </cell>
          <cell r="E16">
            <v>1</v>
          </cell>
          <cell r="F16" t="str">
            <v>Fri</v>
          </cell>
          <cell r="G16">
            <v>11</v>
          </cell>
          <cell r="H16" t="str">
            <v>P</v>
          </cell>
          <cell r="I16">
            <v>250</v>
          </cell>
          <cell r="L16">
            <v>0.99800002574920654</v>
          </cell>
          <cell r="M16">
            <v>30</v>
          </cell>
          <cell r="N16">
            <v>243.98551940917969</v>
          </cell>
          <cell r="O16">
            <v>243.90499877929688</v>
          </cell>
          <cell r="P16">
            <v>239.18333435058594</v>
          </cell>
        </row>
        <row r="17">
          <cell r="B17">
            <v>36861.5</v>
          </cell>
          <cell r="C17">
            <v>2000</v>
          </cell>
          <cell r="D17" t="str">
            <v>Dec</v>
          </cell>
          <cell r="E17">
            <v>1</v>
          </cell>
          <cell r="F17" t="str">
            <v>Fri</v>
          </cell>
          <cell r="G17">
            <v>12</v>
          </cell>
          <cell r="H17" t="str">
            <v>P</v>
          </cell>
          <cell r="I17">
            <v>250</v>
          </cell>
          <cell r="L17">
            <v>0.99800002574920654</v>
          </cell>
          <cell r="M17">
            <v>30</v>
          </cell>
          <cell r="N17">
            <v>218.53506469726563</v>
          </cell>
          <cell r="O17">
            <v>217.66667175292969</v>
          </cell>
          <cell r="P17">
            <v>217.66667175292969</v>
          </cell>
        </row>
        <row r="18">
          <cell r="B18">
            <v>36861.541666666664</v>
          </cell>
          <cell r="C18">
            <v>2000</v>
          </cell>
          <cell r="D18" t="str">
            <v>Dec</v>
          </cell>
          <cell r="E18">
            <v>1</v>
          </cell>
          <cell r="F18" t="str">
            <v>Fri</v>
          </cell>
          <cell r="G18">
            <v>13</v>
          </cell>
          <cell r="H18" t="str">
            <v>P</v>
          </cell>
          <cell r="I18">
            <v>250</v>
          </cell>
          <cell r="L18">
            <v>0.99800002574920654</v>
          </cell>
          <cell r="M18">
            <v>30</v>
          </cell>
          <cell r="N18">
            <v>248.99363708496094</v>
          </cell>
          <cell r="O18">
            <v>250</v>
          </cell>
          <cell r="P18">
            <v>250</v>
          </cell>
        </row>
        <row r="19">
          <cell r="B19">
            <v>36861.583333333336</v>
          </cell>
          <cell r="C19">
            <v>2000</v>
          </cell>
          <cell r="D19" t="str">
            <v>Dec</v>
          </cell>
          <cell r="E19">
            <v>1</v>
          </cell>
          <cell r="F19" t="str">
            <v>Fri</v>
          </cell>
          <cell r="G19">
            <v>14</v>
          </cell>
          <cell r="H19" t="str">
            <v>P</v>
          </cell>
          <cell r="I19">
            <v>250</v>
          </cell>
          <cell r="L19">
            <v>0.99800002574920654</v>
          </cell>
          <cell r="M19">
            <v>30</v>
          </cell>
          <cell r="N19">
            <v>223.6962890625</v>
          </cell>
          <cell r="O19">
            <v>223</v>
          </cell>
          <cell r="P19">
            <v>223</v>
          </cell>
        </row>
        <row r="20">
          <cell r="B20">
            <v>36861.625</v>
          </cell>
          <cell r="C20">
            <v>2000</v>
          </cell>
          <cell r="D20" t="str">
            <v>Dec</v>
          </cell>
          <cell r="E20">
            <v>1</v>
          </cell>
          <cell r="F20" t="str">
            <v>Fri</v>
          </cell>
          <cell r="G20">
            <v>15</v>
          </cell>
          <cell r="H20" t="str">
            <v>P</v>
          </cell>
          <cell r="I20">
            <v>250</v>
          </cell>
          <cell r="L20">
            <v>0.99800002574920654</v>
          </cell>
          <cell r="M20">
            <v>30</v>
          </cell>
          <cell r="N20">
            <v>150.33439636230469</v>
          </cell>
          <cell r="O20">
            <v>149</v>
          </cell>
          <cell r="P20">
            <v>124.16666412353516</v>
          </cell>
        </row>
        <row r="21">
          <cell r="B21">
            <v>36861.666666666664</v>
          </cell>
          <cell r="C21">
            <v>2000</v>
          </cell>
          <cell r="D21" t="str">
            <v>Dec</v>
          </cell>
          <cell r="E21">
            <v>1</v>
          </cell>
          <cell r="F21" t="str">
            <v>Fri</v>
          </cell>
          <cell r="G21">
            <v>16</v>
          </cell>
          <cell r="H21" t="str">
            <v>P</v>
          </cell>
          <cell r="I21">
            <v>250</v>
          </cell>
          <cell r="L21">
            <v>0.99800002574920654</v>
          </cell>
          <cell r="M21">
            <v>30</v>
          </cell>
          <cell r="N21">
            <v>147.95854187011719</v>
          </cell>
          <cell r="O21">
            <v>149</v>
          </cell>
          <cell r="P21">
            <v>124.16666412353516</v>
          </cell>
        </row>
        <row r="22">
          <cell r="B22">
            <v>36861.708333333336</v>
          </cell>
          <cell r="C22">
            <v>2000</v>
          </cell>
          <cell r="D22" t="str">
            <v>Dec</v>
          </cell>
          <cell r="E22">
            <v>1</v>
          </cell>
          <cell r="F22" t="str">
            <v>Fri</v>
          </cell>
          <cell r="G22">
            <v>17</v>
          </cell>
          <cell r="H22" t="str">
            <v>P</v>
          </cell>
          <cell r="I22">
            <v>250</v>
          </cell>
          <cell r="L22">
            <v>0.99800002574920654</v>
          </cell>
          <cell r="M22">
            <v>30</v>
          </cell>
          <cell r="N22">
            <v>179.70077514648438</v>
          </cell>
          <cell r="O22">
            <v>198.79833984375</v>
          </cell>
          <cell r="P22">
            <v>79.9566650390625</v>
          </cell>
        </row>
        <row r="23">
          <cell r="B23">
            <v>36861.75</v>
          </cell>
          <cell r="C23">
            <v>2000</v>
          </cell>
          <cell r="D23" t="str">
            <v>Dec</v>
          </cell>
          <cell r="E23">
            <v>1</v>
          </cell>
          <cell r="F23" t="str">
            <v>Fri</v>
          </cell>
          <cell r="G23">
            <v>18</v>
          </cell>
          <cell r="H23" t="str">
            <v>P</v>
          </cell>
          <cell r="I23">
            <v>249.99380493164063</v>
          </cell>
          <cell r="L23">
            <v>0.99800002574920654</v>
          </cell>
          <cell r="M23">
            <v>30</v>
          </cell>
          <cell r="N23">
            <v>250.00001525878906</v>
          </cell>
          <cell r="O23">
            <v>250</v>
          </cell>
          <cell r="P23">
            <v>250</v>
          </cell>
        </row>
        <row r="24">
          <cell r="B24">
            <v>36861.791666666664</v>
          </cell>
          <cell r="C24">
            <v>2000</v>
          </cell>
          <cell r="D24" t="str">
            <v>Dec</v>
          </cell>
          <cell r="E24">
            <v>1</v>
          </cell>
          <cell r="F24" t="str">
            <v>Fri</v>
          </cell>
          <cell r="G24">
            <v>19</v>
          </cell>
          <cell r="H24" t="str">
            <v>P</v>
          </cell>
          <cell r="I24">
            <v>249.99299621582031</v>
          </cell>
          <cell r="L24">
            <v>0.99800002574920654</v>
          </cell>
          <cell r="M24">
            <v>30</v>
          </cell>
          <cell r="N24">
            <v>250.00001525878906</v>
          </cell>
          <cell r="O24">
            <v>250</v>
          </cell>
          <cell r="P24">
            <v>212.5</v>
          </cell>
        </row>
        <row r="25">
          <cell r="B25">
            <v>36861.833333333336</v>
          </cell>
          <cell r="C25">
            <v>2000</v>
          </cell>
          <cell r="D25" t="str">
            <v>Dec</v>
          </cell>
          <cell r="E25">
            <v>1</v>
          </cell>
          <cell r="F25" t="str">
            <v>Fri</v>
          </cell>
          <cell r="G25">
            <v>20</v>
          </cell>
          <cell r="H25" t="str">
            <v>P</v>
          </cell>
          <cell r="I25">
            <v>250</v>
          </cell>
          <cell r="L25">
            <v>0.99800002574920654</v>
          </cell>
          <cell r="M25">
            <v>30</v>
          </cell>
          <cell r="N25">
            <v>232.85525512695313</v>
          </cell>
          <cell r="O25">
            <v>231.97332763671875</v>
          </cell>
          <cell r="P25">
            <v>223.97500610351563</v>
          </cell>
        </row>
        <row r="26">
          <cell r="B26">
            <v>36861.875</v>
          </cell>
          <cell r="C26">
            <v>2000</v>
          </cell>
          <cell r="D26" t="str">
            <v>Dec</v>
          </cell>
          <cell r="E26">
            <v>1</v>
          </cell>
          <cell r="F26" t="str">
            <v>Fri</v>
          </cell>
          <cell r="G26">
            <v>21</v>
          </cell>
          <cell r="H26" t="str">
            <v>P</v>
          </cell>
          <cell r="I26">
            <v>250</v>
          </cell>
          <cell r="L26">
            <v>0.99800002574920654</v>
          </cell>
          <cell r="M26">
            <v>30</v>
          </cell>
          <cell r="N26">
            <v>226.06709289550781</v>
          </cell>
          <cell r="O26">
            <v>224.46333312988281</v>
          </cell>
          <cell r="P26">
            <v>211.80000305175781</v>
          </cell>
        </row>
        <row r="27">
          <cell r="B27">
            <v>36861.916666666664</v>
          </cell>
          <cell r="C27">
            <v>2000</v>
          </cell>
          <cell r="D27" t="str">
            <v>Dec</v>
          </cell>
          <cell r="E27">
            <v>1</v>
          </cell>
          <cell r="F27" t="str">
            <v>Fri</v>
          </cell>
          <cell r="G27">
            <v>22</v>
          </cell>
          <cell r="H27" t="str">
            <v>P</v>
          </cell>
          <cell r="I27">
            <v>250</v>
          </cell>
          <cell r="L27">
            <v>0.99800002574920654</v>
          </cell>
          <cell r="M27">
            <v>30</v>
          </cell>
          <cell r="N27">
            <v>247.07237243652344</v>
          </cell>
          <cell r="O27">
            <v>246.90167236328125</v>
          </cell>
          <cell r="P27">
            <v>244.08500671386719</v>
          </cell>
        </row>
        <row r="28">
          <cell r="B28">
            <v>36861.958333333336</v>
          </cell>
          <cell r="C28">
            <v>2000</v>
          </cell>
          <cell r="D28" t="str">
            <v>Dec</v>
          </cell>
          <cell r="E28">
            <v>1</v>
          </cell>
          <cell r="F28" t="str">
            <v>Fri</v>
          </cell>
          <cell r="G28">
            <v>23</v>
          </cell>
          <cell r="H28" t="str">
            <v>O</v>
          </cell>
          <cell r="I28">
            <v>250</v>
          </cell>
          <cell r="L28">
            <v>0.99800002574920654</v>
          </cell>
          <cell r="M28">
            <v>30</v>
          </cell>
          <cell r="N28">
            <v>249.80520629882813</v>
          </cell>
          <cell r="O28">
            <v>250</v>
          </cell>
          <cell r="P28">
            <v>249.5</v>
          </cell>
        </row>
        <row r="29">
          <cell r="B29">
            <v>36862</v>
          </cell>
          <cell r="C29">
            <v>2000</v>
          </cell>
          <cell r="D29" t="str">
            <v>Dec</v>
          </cell>
          <cell r="E29">
            <v>1</v>
          </cell>
          <cell r="F29" t="str">
            <v>Fri</v>
          </cell>
          <cell r="G29">
            <v>24</v>
          </cell>
          <cell r="H29" t="str">
            <v>O</v>
          </cell>
          <cell r="I29">
            <v>246.66999816894531</v>
          </cell>
          <cell r="L29">
            <v>0.99800002574920654</v>
          </cell>
          <cell r="M29">
            <v>30</v>
          </cell>
          <cell r="N29">
            <v>250</v>
          </cell>
          <cell r="O29">
            <v>250</v>
          </cell>
          <cell r="P29">
            <v>248.33332824707031</v>
          </cell>
        </row>
        <row r="30">
          <cell r="B30">
            <v>36862.041666666664</v>
          </cell>
          <cell r="C30">
            <v>2000</v>
          </cell>
          <cell r="D30" t="str">
            <v>Dec</v>
          </cell>
          <cell r="E30">
            <v>2</v>
          </cell>
          <cell r="F30" t="str">
            <v>Sat</v>
          </cell>
          <cell r="G30">
            <v>1</v>
          </cell>
          <cell r="H30" t="str">
            <v>O</v>
          </cell>
          <cell r="I30">
            <v>208.02000427246094</v>
          </cell>
          <cell r="L30">
            <v>0.99800002574920654</v>
          </cell>
          <cell r="M30">
            <v>30</v>
          </cell>
          <cell r="N30">
            <v>249.99998474121094</v>
          </cell>
          <cell r="O30">
            <v>250</v>
          </cell>
          <cell r="P30">
            <v>216.66667175292969</v>
          </cell>
        </row>
        <row r="31">
          <cell r="B31">
            <v>36862.083333333336</v>
          </cell>
          <cell r="C31">
            <v>2000</v>
          </cell>
          <cell r="D31" t="str">
            <v>Dec</v>
          </cell>
          <cell r="E31">
            <v>2</v>
          </cell>
          <cell r="F31" t="str">
            <v>Sat</v>
          </cell>
          <cell r="G31">
            <v>2</v>
          </cell>
          <cell r="H31" t="str">
            <v>O</v>
          </cell>
          <cell r="I31">
            <v>200</v>
          </cell>
          <cell r="L31">
            <v>0.99800002574920654</v>
          </cell>
          <cell r="M31">
            <v>30</v>
          </cell>
          <cell r="N31">
            <v>249.99998474121094</v>
          </cell>
          <cell r="O31">
            <v>250</v>
          </cell>
          <cell r="P31">
            <v>250</v>
          </cell>
        </row>
        <row r="32">
          <cell r="B32">
            <v>36862.125</v>
          </cell>
          <cell r="C32">
            <v>2000</v>
          </cell>
          <cell r="D32" t="str">
            <v>Dec</v>
          </cell>
          <cell r="E32">
            <v>2</v>
          </cell>
          <cell r="F32" t="str">
            <v>Sat</v>
          </cell>
          <cell r="G32">
            <v>3</v>
          </cell>
          <cell r="H32" t="str">
            <v>O</v>
          </cell>
          <cell r="I32">
            <v>211.11000061035156</v>
          </cell>
          <cell r="L32">
            <v>0.99800002574920654</v>
          </cell>
          <cell r="M32">
            <v>30</v>
          </cell>
          <cell r="N32">
            <v>250.00001525878906</v>
          </cell>
          <cell r="O32">
            <v>250</v>
          </cell>
          <cell r="P32">
            <v>250</v>
          </cell>
        </row>
        <row r="33">
          <cell r="B33">
            <v>36862.166666666664</v>
          </cell>
          <cell r="C33">
            <v>2000</v>
          </cell>
          <cell r="D33" t="str">
            <v>Dec</v>
          </cell>
          <cell r="E33">
            <v>2</v>
          </cell>
          <cell r="F33" t="str">
            <v>Sat</v>
          </cell>
          <cell r="G33">
            <v>4</v>
          </cell>
          <cell r="H33" t="str">
            <v>O</v>
          </cell>
          <cell r="I33">
            <v>189.97999572753906</v>
          </cell>
          <cell r="L33">
            <v>0.99800002574920654</v>
          </cell>
          <cell r="M33">
            <v>30</v>
          </cell>
          <cell r="N33">
            <v>250</v>
          </cell>
          <cell r="O33">
            <v>250</v>
          </cell>
          <cell r="P33">
            <v>237.52667236328125</v>
          </cell>
        </row>
        <row r="34">
          <cell r="B34">
            <v>36862.208333333336</v>
          </cell>
          <cell r="C34">
            <v>2000</v>
          </cell>
          <cell r="D34" t="str">
            <v>Dec</v>
          </cell>
          <cell r="E34">
            <v>2</v>
          </cell>
          <cell r="F34" t="str">
            <v>Sat</v>
          </cell>
          <cell r="G34">
            <v>5</v>
          </cell>
          <cell r="H34" t="str">
            <v>O</v>
          </cell>
          <cell r="I34">
            <v>200.00999450683594</v>
          </cell>
          <cell r="L34">
            <v>0.99800002574920654</v>
          </cell>
          <cell r="M34">
            <v>30</v>
          </cell>
          <cell r="N34">
            <v>250.00001525878906</v>
          </cell>
          <cell r="O34">
            <v>250</v>
          </cell>
          <cell r="P34">
            <v>164.71200561523438</v>
          </cell>
        </row>
        <row r="35">
          <cell r="B35">
            <v>36862.25</v>
          </cell>
          <cell r="C35">
            <v>2000</v>
          </cell>
          <cell r="D35" t="str">
            <v>Dec</v>
          </cell>
          <cell r="E35">
            <v>2</v>
          </cell>
          <cell r="F35" t="str">
            <v>Sat</v>
          </cell>
          <cell r="G35">
            <v>6</v>
          </cell>
          <cell r="H35" t="str">
            <v>O</v>
          </cell>
          <cell r="I35">
            <v>250</v>
          </cell>
          <cell r="L35">
            <v>0.99800002574920654</v>
          </cell>
          <cell r="M35">
            <v>30</v>
          </cell>
          <cell r="N35">
            <v>185.37965393066406</v>
          </cell>
          <cell r="O35">
            <v>182.66667175292969</v>
          </cell>
          <cell r="P35">
            <v>141</v>
          </cell>
        </row>
        <row r="36">
          <cell r="B36">
            <v>36862.291666666664</v>
          </cell>
          <cell r="C36">
            <v>2000</v>
          </cell>
          <cell r="D36" t="str">
            <v>Dec</v>
          </cell>
          <cell r="E36">
            <v>2</v>
          </cell>
          <cell r="F36" t="str">
            <v>Sat</v>
          </cell>
          <cell r="G36">
            <v>7</v>
          </cell>
          <cell r="H36" t="str">
            <v>P</v>
          </cell>
          <cell r="I36">
            <v>214.99000549316406</v>
          </cell>
          <cell r="L36">
            <v>0.99800002574920654</v>
          </cell>
          <cell r="M36">
            <v>30</v>
          </cell>
          <cell r="N36">
            <v>203.94448852539063</v>
          </cell>
          <cell r="O36">
            <v>203.94000244140625</v>
          </cell>
          <cell r="P36">
            <v>203.94000244140625</v>
          </cell>
        </row>
        <row r="37">
          <cell r="B37">
            <v>36862.333333333336</v>
          </cell>
          <cell r="C37">
            <v>2000</v>
          </cell>
          <cell r="D37" t="str">
            <v>Dec</v>
          </cell>
          <cell r="E37">
            <v>2</v>
          </cell>
          <cell r="F37" t="str">
            <v>Sat</v>
          </cell>
          <cell r="G37">
            <v>8</v>
          </cell>
          <cell r="H37" t="str">
            <v>P</v>
          </cell>
          <cell r="I37">
            <v>229.24000549316406</v>
          </cell>
          <cell r="L37">
            <v>0.99800002574920654</v>
          </cell>
          <cell r="M37">
            <v>30</v>
          </cell>
          <cell r="N37">
            <v>68.2144775390625</v>
          </cell>
          <cell r="O37">
            <v>82.996665954589844</v>
          </cell>
          <cell r="P37">
            <v>-15.055000305175781</v>
          </cell>
        </row>
        <row r="38">
          <cell r="B38">
            <v>36862.375</v>
          </cell>
          <cell r="C38">
            <v>2000</v>
          </cell>
          <cell r="D38" t="str">
            <v>Dec</v>
          </cell>
          <cell r="E38">
            <v>2</v>
          </cell>
          <cell r="F38" t="str">
            <v>Sat</v>
          </cell>
          <cell r="G38">
            <v>9</v>
          </cell>
          <cell r="H38" t="str">
            <v>P</v>
          </cell>
          <cell r="I38">
            <v>250</v>
          </cell>
          <cell r="L38">
            <v>0.99800002574920654</v>
          </cell>
          <cell r="M38">
            <v>30</v>
          </cell>
          <cell r="N38">
            <v>248.99876403808594</v>
          </cell>
          <cell r="O38">
            <v>248.99833679199219</v>
          </cell>
          <cell r="P38">
            <v>248.99833679199219</v>
          </cell>
        </row>
        <row r="39">
          <cell r="B39">
            <v>36862.416666666664</v>
          </cell>
          <cell r="C39">
            <v>2000</v>
          </cell>
          <cell r="D39" t="str">
            <v>Dec</v>
          </cell>
          <cell r="E39">
            <v>2</v>
          </cell>
          <cell r="F39" t="str">
            <v>Sat</v>
          </cell>
          <cell r="G39">
            <v>10</v>
          </cell>
          <cell r="H39" t="str">
            <v>P</v>
          </cell>
          <cell r="I39">
            <v>250</v>
          </cell>
          <cell r="L39">
            <v>0.99800002574920654</v>
          </cell>
          <cell r="M39">
            <v>30</v>
          </cell>
          <cell r="N39">
            <v>249.00001525878906</v>
          </cell>
          <cell r="O39">
            <v>249</v>
          </cell>
          <cell r="P39">
            <v>249</v>
          </cell>
        </row>
        <row r="40">
          <cell r="B40">
            <v>36862.458333333336</v>
          </cell>
          <cell r="C40">
            <v>2000</v>
          </cell>
          <cell r="D40" t="str">
            <v>Dec</v>
          </cell>
          <cell r="E40">
            <v>2</v>
          </cell>
          <cell r="F40" t="str">
            <v>Sat</v>
          </cell>
          <cell r="G40">
            <v>11</v>
          </cell>
          <cell r="H40" t="str">
            <v>P</v>
          </cell>
          <cell r="I40">
            <v>250</v>
          </cell>
          <cell r="L40">
            <v>0.99800002574920654</v>
          </cell>
          <cell r="M40">
            <v>30</v>
          </cell>
          <cell r="N40">
            <v>249</v>
          </cell>
          <cell r="O40">
            <v>249</v>
          </cell>
          <cell r="P40">
            <v>249</v>
          </cell>
        </row>
        <row r="41">
          <cell r="B41">
            <v>36862.5</v>
          </cell>
          <cell r="C41">
            <v>2000</v>
          </cell>
          <cell r="D41" t="str">
            <v>Dec</v>
          </cell>
          <cell r="E41">
            <v>2</v>
          </cell>
          <cell r="F41" t="str">
            <v>Sat</v>
          </cell>
          <cell r="G41">
            <v>12</v>
          </cell>
          <cell r="H41" t="str">
            <v>P</v>
          </cell>
          <cell r="I41">
            <v>250</v>
          </cell>
          <cell r="L41">
            <v>0.99800002574920654</v>
          </cell>
          <cell r="M41">
            <v>30</v>
          </cell>
          <cell r="N41">
            <v>248.99998474121094</v>
          </cell>
          <cell r="O41">
            <v>249</v>
          </cell>
          <cell r="P41">
            <v>249</v>
          </cell>
        </row>
        <row r="42">
          <cell r="B42">
            <v>36862.541666666664</v>
          </cell>
          <cell r="C42">
            <v>2000</v>
          </cell>
          <cell r="D42" t="str">
            <v>Dec</v>
          </cell>
          <cell r="E42">
            <v>2</v>
          </cell>
          <cell r="F42" t="str">
            <v>Sat</v>
          </cell>
          <cell r="G42">
            <v>13</v>
          </cell>
          <cell r="H42" t="str">
            <v>P</v>
          </cell>
          <cell r="I42">
            <v>250</v>
          </cell>
          <cell r="L42">
            <v>0.99800002574920654</v>
          </cell>
          <cell r="M42">
            <v>30</v>
          </cell>
          <cell r="N42">
            <v>248.99998474121094</v>
          </cell>
          <cell r="O42">
            <v>249</v>
          </cell>
          <cell r="P42">
            <v>249</v>
          </cell>
        </row>
        <row r="43">
          <cell r="B43">
            <v>36862.583333333336</v>
          </cell>
          <cell r="C43">
            <v>2000</v>
          </cell>
          <cell r="D43" t="str">
            <v>Dec</v>
          </cell>
          <cell r="E43">
            <v>2</v>
          </cell>
          <cell r="F43" t="str">
            <v>Sat</v>
          </cell>
          <cell r="G43">
            <v>14</v>
          </cell>
          <cell r="H43" t="str">
            <v>P</v>
          </cell>
          <cell r="I43">
            <v>249.99000549316406</v>
          </cell>
          <cell r="L43">
            <v>0.99800002574920654</v>
          </cell>
          <cell r="M43">
            <v>30</v>
          </cell>
          <cell r="N43">
            <v>222.88148498535156</v>
          </cell>
          <cell r="O43">
            <v>222.12666320800781</v>
          </cell>
          <cell r="P43">
            <v>213.12666320800781</v>
          </cell>
        </row>
        <row r="44">
          <cell r="B44">
            <v>36862.625</v>
          </cell>
          <cell r="C44">
            <v>2000</v>
          </cell>
          <cell r="D44" t="str">
            <v>Dec</v>
          </cell>
          <cell r="E44">
            <v>2</v>
          </cell>
          <cell r="F44" t="str">
            <v>Sat</v>
          </cell>
          <cell r="G44">
            <v>15</v>
          </cell>
          <cell r="H44" t="str">
            <v>P</v>
          </cell>
          <cell r="I44">
            <v>250</v>
          </cell>
          <cell r="L44">
            <v>0.99800002574920654</v>
          </cell>
          <cell r="M44">
            <v>30</v>
          </cell>
          <cell r="N44">
            <v>148.96665954589844</v>
          </cell>
          <cell r="O44">
            <v>145.7933349609375</v>
          </cell>
          <cell r="P44">
            <v>145.7933349609375</v>
          </cell>
        </row>
        <row r="45">
          <cell r="B45">
            <v>36862.666666666664</v>
          </cell>
          <cell r="C45">
            <v>2000</v>
          </cell>
          <cell r="D45" t="str">
            <v>Dec</v>
          </cell>
          <cell r="E45">
            <v>2</v>
          </cell>
          <cell r="F45" t="str">
            <v>Sat</v>
          </cell>
          <cell r="G45">
            <v>16</v>
          </cell>
          <cell r="H45" t="str">
            <v>P</v>
          </cell>
          <cell r="I45">
            <v>225.00999450683594</v>
          </cell>
          <cell r="L45">
            <v>0.99800002574920654</v>
          </cell>
          <cell r="M45">
            <v>30</v>
          </cell>
          <cell r="N45">
            <v>205.32243347167969</v>
          </cell>
          <cell r="O45">
            <v>207.8800048828125</v>
          </cell>
          <cell r="P45">
            <v>140.80667114257813</v>
          </cell>
        </row>
        <row r="46">
          <cell r="B46">
            <v>36862.708333333336</v>
          </cell>
          <cell r="C46">
            <v>2000</v>
          </cell>
          <cell r="D46" t="str">
            <v>Dec</v>
          </cell>
          <cell r="E46">
            <v>2</v>
          </cell>
          <cell r="F46" t="str">
            <v>Sat</v>
          </cell>
          <cell r="G46">
            <v>17</v>
          </cell>
          <cell r="H46" t="str">
            <v>P</v>
          </cell>
          <cell r="I46">
            <v>237.5</v>
          </cell>
          <cell r="L46">
            <v>0.99800002574920654</v>
          </cell>
          <cell r="M46">
            <v>30</v>
          </cell>
          <cell r="N46">
            <v>238.83778381347656</v>
          </cell>
          <cell r="O46">
            <v>250</v>
          </cell>
          <cell r="P46">
            <v>125</v>
          </cell>
        </row>
        <row r="47">
          <cell r="B47">
            <v>36862.75</v>
          </cell>
          <cell r="C47">
            <v>2000</v>
          </cell>
          <cell r="D47" t="str">
            <v>Dec</v>
          </cell>
          <cell r="E47">
            <v>2</v>
          </cell>
          <cell r="F47" t="str">
            <v>Sat</v>
          </cell>
          <cell r="G47">
            <v>18</v>
          </cell>
          <cell r="H47" t="str">
            <v>P</v>
          </cell>
          <cell r="I47">
            <v>250</v>
          </cell>
          <cell r="L47">
            <v>0.99800002574920654</v>
          </cell>
          <cell r="M47">
            <v>30</v>
          </cell>
          <cell r="N47">
            <v>250</v>
          </cell>
          <cell r="O47">
            <v>250</v>
          </cell>
          <cell r="P47">
            <v>249.99667358398438</v>
          </cell>
        </row>
        <row r="48">
          <cell r="B48">
            <v>36862.791666666664</v>
          </cell>
          <cell r="C48">
            <v>2000</v>
          </cell>
          <cell r="D48" t="str">
            <v>Dec</v>
          </cell>
          <cell r="E48">
            <v>2</v>
          </cell>
          <cell r="F48" t="str">
            <v>Sat</v>
          </cell>
          <cell r="G48">
            <v>19</v>
          </cell>
          <cell r="H48" t="str">
            <v>P</v>
          </cell>
          <cell r="I48">
            <v>250</v>
          </cell>
          <cell r="L48">
            <v>0.99800002574920654</v>
          </cell>
          <cell r="M48">
            <v>30</v>
          </cell>
          <cell r="N48">
            <v>250.00003051757813</v>
          </cell>
          <cell r="O48">
            <v>250</v>
          </cell>
          <cell r="P48">
            <v>249.83000183105469</v>
          </cell>
        </row>
        <row r="49">
          <cell r="B49">
            <v>36862.833333333336</v>
          </cell>
          <cell r="C49">
            <v>2000</v>
          </cell>
          <cell r="D49" t="str">
            <v>Dec</v>
          </cell>
          <cell r="E49">
            <v>2</v>
          </cell>
          <cell r="F49" t="str">
            <v>Sat</v>
          </cell>
          <cell r="G49">
            <v>20</v>
          </cell>
          <cell r="H49" t="str">
            <v>P</v>
          </cell>
          <cell r="I49">
            <v>250</v>
          </cell>
          <cell r="L49">
            <v>0.99800002574920654</v>
          </cell>
          <cell r="M49">
            <v>30</v>
          </cell>
          <cell r="N49">
            <v>249.47688293457031</v>
          </cell>
          <cell r="O49">
            <v>249.47000122070313</v>
          </cell>
          <cell r="P49">
            <v>249.39166259765625</v>
          </cell>
        </row>
        <row r="50">
          <cell r="B50">
            <v>36862.875</v>
          </cell>
          <cell r="C50">
            <v>2000</v>
          </cell>
          <cell r="D50" t="str">
            <v>Dec</v>
          </cell>
          <cell r="E50">
            <v>2</v>
          </cell>
          <cell r="F50" t="str">
            <v>Sat</v>
          </cell>
          <cell r="G50">
            <v>21</v>
          </cell>
          <cell r="H50" t="str">
            <v>P</v>
          </cell>
          <cell r="I50">
            <v>249.58000183105469</v>
          </cell>
          <cell r="L50">
            <v>0.99800002574920654</v>
          </cell>
          <cell r="M50">
            <v>30</v>
          </cell>
          <cell r="N50">
            <v>249.01515197753906</v>
          </cell>
          <cell r="O50">
            <v>249</v>
          </cell>
          <cell r="P50">
            <v>249</v>
          </cell>
        </row>
        <row r="51">
          <cell r="B51">
            <v>36862.916666666664</v>
          </cell>
          <cell r="C51">
            <v>2000</v>
          </cell>
          <cell r="D51" t="str">
            <v>Dec</v>
          </cell>
          <cell r="E51">
            <v>2</v>
          </cell>
          <cell r="F51" t="str">
            <v>Sat</v>
          </cell>
          <cell r="G51">
            <v>22</v>
          </cell>
          <cell r="H51" t="str">
            <v>P</v>
          </cell>
          <cell r="I51">
            <v>249.99000549316406</v>
          </cell>
          <cell r="L51">
            <v>0.99800002574920654</v>
          </cell>
          <cell r="M51">
            <v>30</v>
          </cell>
          <cell r="N51">
            <v>249.39442443847656</v>
          </cell>
          <cell r="O51">
            <v>249.39166259765625</v>
          </cell>
          <cell r="P51">
            <v>249.31167602539063</v>
          </cell>
        </row>
        <row r="52">
          <cell r="B52">
            <v>36862.958333333336</v>
          </cell>
          <cell r="C52">
            <v>2000</v>
          </cell>
          <cell r="D52" t="str">
            <v>Dec</v>
          </cell>
          <cell r="E52">
            <v>2</v>
          </cell>
          <cell r="F52" t="str">
            <v>Sat</v>
          </cell>
          <cell r="G52">
            <v>23</v>
          </cell>
          <cell r="H52" t="str">
            <v>O</v>
          </cell>
          <cell r="I52">
            <v>247.08000183105469</v>
          </cell>
          <cell r="L52">
            <v>0.99800002574920654</v>
          </cell>
          <cell r="M52">
            <v>30</v>
          </cell>
          <cell r="N52">
            <v>249.82815551757813</v>
          </cell>
          <cell r="O52">
            <v>249.8316650390625</v>
          </cell>
          <cell r="P52">
            <v>249.74833679199219</v>
          </cell>
        </row>
        <row r="53">
          <cell r="B53">
            <v>36863</v>
          </cell>
          <cell r="C53">
            <v>2000</v>
          </cell>
          <cell r="D53" t="str">
            <v>Dec</v>
          </cell>
          <cell r="E53">
            <v>2</v>
          </cell>
          <cell r="F53" t="str">
            <v>Sat</v>
          </cell>
          <cell r="G53">
            <v>24</v>
          </cell>
          <cell r="H53" t="str">
            <v>O</v>
          </cell>
          <cell r="I53">
            <v>242.94000244140625</v>
          </cell>
          <cell r="L53">
            <v>0.99800002574920654</v>
          </cell>
          <cell r="M53">
            <v>30</v>
          </cell>
          <cell r="N53">
            <v>249.98072814941406</v>
          </cell>
          <cell r="O53">
            <v>249.99667358398438</v>
          </cell>
          <cell r="P53">
            <v>242.76499938964844</v>
          </cell>
        </row>
        <row r="54">
          <cell r="B54">
            <v>36863.041666666664</v>
          </cell>
          <cell r="C54">
            <v>2000</v>
          </cell>
          <cell r="D54" t="str">
            <v>Dec</v>
          </cell>
          <cell r="E54">
            <v>3</v>
          </cell>
          <cell r="F54" t="str">
            <v>Sun</v>
          </cell>
          <cell r="G54">
            <v>1</v>
          </cell>
          <cell r="H54" t="str">
            <v>O</v>
          </cell>
          <cell r="I54">
            <v>200.02000427246094</v>
          </cell>
          <cell r="L54">
            <v>0.99800002574920654</v>
          </cell>
          <cell r="M54">
            <v>30</v>
          </cell>
          <cell r="N54">
            <v>247.72628784179688</v>
          </cell>
          <cell r="O54">
            <v>247.5333251953125</v>
          </cell>
          <cell r="P54">
            <v>245.98666381835938</v>
          </cell>
        </row>
        <row r="55">
          <cell r="B55">
            <v>36863.083333333336</v>
          </cell>
          <cell r="C55">
            <v>2000</v>
          </cell>
          <cell r="D55" t="str">
            <v>Dec</v>
          </cell>
          <cell r="E55">
            <v>3</v>
          </cell>
          <cell r="F55" t="str">
            <v>Sun</v>
          </cell>
          <cell r="G55">
            <v>2</v>
          </cell>
          <cell r="H55" t="str">
            <v>O</v>
          </cell>
          <cell r="I55">
            <v>198.02000427246094</v>
          </cell>
          <cell r="L55">
            <v>0.99800002574920654</v>
          </cell>
          <cell r="M55">
            <v>30</v>
          </cell>
          <cell r="N55">
            <v>247.45773315429688</v>
          </cell>
          <cell r="O55">
            <v>247.53166198730469</v>
          </cell>
          <cell r="P55">
            <v>242.60000610351563</v>
          </cell>
        </row>
        <row r="56">
          <cell r="B56">
            <v>36863.125</v>
          </cell>
          <cell r="C56">
            <v>2000</v>
          </cell>
          <cell r="D56" t="str">
            <v>Dec</v>
          </cell>
          <cell r="E56">
            <v>3</v>
          </cell>
          <cell r="F56" t="str">
            <v>Sun</v>
          </cell>
          <cell r="G56">
            <v>3</v>
          </cell>
          <cell r="H56" t="str">
            <v>O</v>
          </cell>
          <cell r="I56">
            <v>175.02000427246094</v>
          </cell>
          <cell r="L56">
            <v>0.99800002574920654</v>
          </cell>
          <cell r="M56">
            <v>30</v>
          </cell>
          <cell r="N56">
            <v>249.99032592773438</v>
          </cell>
          <cell r="O56">
            <v>249.99000549316406</v>
          </cell>
          <cell r="P56">
            <v>249.99000549316406</v>
          </cell>
        </row>
        <row r="57">
          <cell r="B57">
            <v>36863.166666666664</v>
          </cell>
          <cell r="C57">
            <v>2000</v>
          </cell>
          <cell r="D57" t="str">
            <v>Dec</v>
          </cell>
          <cell r="E57">
            <v>3</v>
          </cell>
          <cell r="F57" t="str">
            <v>Sun</v>
          </cell>
          <cell r="G57">
            <v>4</v>
          </cell>
          <cell r="H57" t="str">
            <v>O</v>
          </cell>
          <cell r="I57">
            <v>164.78999328613281</v>
          </cell>
          <cell r="L57">
            <v>0.99800002574920654</v>
          </cell>
          <cell r="M57">
            <v>30</v>
          </cell>
          <cell r="N57">
            <v>249.51914978027344</v>
          </cell>
          <cell r="O57">
            <v>249.5</v>
          </cell>
          <cell r="P57">
            <v>249.5</v>
          </cell>
        </row>
        <row r="58">
          <cell r="B58">
            <v>36863.208333333336</v>
          </cell>
          <cell r="C58">
            <v>2000</v>
          </cell>
          <cell r="D58" t="str">
            <v>Dec</v>
          </cell>
          <cell r="E58">
            <v>3</v>
          </cell>
          <cell r="F58" t="str">
            <v>Sun</v>
          </cell>
          <cell r="G58">
            <v>5</v>
          </cell>
          <cell r="H58" t="str">
            <v>O</v>
          </cell>
          <cell r="I58">
            <v>185.03999328613281</v>
          </cell>
          <cell r="L58">
            <v>0.99800002574920654</v>
          </cell>
          <cell r="M58">
            <v>30</v>
          </cell>
          <cell r="N58">
            <v>249.99601745605469</v>
          </cell>
          <cell r="O58">
            <v>250</v>
          </cell>
          <cell r="P58">
            <v>250</v>
          </cell>
        </row>
        <row r="59">
          <cell r="B59">
            <v>36863.25</v>
          </cell>
          <cell r="C59">
            <v>2000</v>
          </cell>
          <cell r="D59" t="str">
            <v>Dec</v>
          </cell>
          <cell r="E59">
            <v>3</v>
          </cell>
          <cell r="F59" t="str">
            <v>Sun</v>
          </cell>
          <cell r="G59">
            <v>6</v>
          </cell>
          <cell r="H59" t="str">
            <v>O</v>
          </cell>
          <cell r="I59">
            <v>199.99000549316406</v>
          </cell>
          <cell r="L59">
            <v>0.99800002574920654</v>
          </cell>
          <cell r="M59">
            <v>30</v>
          </cell>
          <cell r="N59">
            <v>236.93571472167969</v>
          </cell>
          <cell r="O59">
            <v>233.33332824707031</v>
          </cell>
          <cell r="P59">
            <v>142.59333801269531</v>
          </cell>
        </row>
        <row r="60">
          <cell r="B60">
            <v>36863.291666666664</v>
          </cell>
          <cell r="C60">
            <v>2000</v>
          </cell>
          <cell r="D60" t="str">
            <v>Dec</v>
          </cell>
          <cell r="E60">
            <v>3</v>
          </cell>
          <cell r="F60" t="str">
            <v>Sun</v>
          </cell>
          <cell r="G60">
            <v>7</v>
          </cell>
          <cell r="H60" t="str">
            <v>O</v>
          </cell>
          <cell r="I60">
            <v>212.02999877929688</v>
          </cell>
          <cell r="L60">
            <v>0.99800002574920654</v>
          </cell>
          <cell r="M60">
            <v>30</v>
          </cell>
          <cell r="N60">
            <v>180.8046875</v>
          </cell>
          <cell r="O60">
            <v>163.76666259765625</v>
          </cell>
          <cell r="P60">
            <v>163.76666259765625</v>
          </cell>
        </row>
        <row r="61">
          <cell r="B61">
            <v>36863.333333333336</v>
          </cell>
          <cell r="C61">
            <v>2000</v>
          </cell>
          <cell r="D61" t="str">
            <v>Dec</v>
          </cell>
          <cell r="E61">
            <v>3</v>
          </cell>
          <cell r="F61" t="str">
            <v>Sun</v>
          </cell>
          <cell r="G61">
            <v>8</v>
          </cell>
          <cell r="H61" t="str">
            <v>O</v>
          </cell>
          <cell r="I61">
            <v>203.39999389648438</v>
          </cell>
          <cell r="L61">
            <v>0.99800002574920654</v>
          </cell>
          <cell r="M61">
            <v>30</v>
          </cell>
          <cell r="N61">
            <v>179.56842041015625</v>
          </cell>
          <cell r="O61">
            <v>155.06666564941406</v>
          </cell>
          <cell r="P61">
            <v>155.06666564941406</v>
          </cell>
        </row>
        <row r="62">
          <cell r="B62">
            <v>36863.375</v>
          </cell>
          <cell r="C62">
            <v>2000</v>
          </cell>
          <cell r="D62" t="str">
            <v>Dec</v>
          </cell>
          <cell r="E62">
            <v>3</v>
          </cell>
          <cell r="F62" t="str">
            <v>Sun</v>
          </cell>
          <cell r="G62">
            <v>9</v>
          </cell>
          <cell r="H62" t="str">
            <v>O</v>
          </cell>
          <cell r="I62">
            <v>249.97000122070313</v>
          </cell>
          <cell r="L62">
            <v>0.99800002574920654</v>
          </cell>
          <cell r="M62">
            <v>30</v>
          </cell>
          <cell r="N62">
            <v>249.6204833984375</v>
          </cell>
          <cell r="O62">
            <v>250</v>
          </cell>
          <cell r="P62">
            <v>250</v>
          </cell>
        </row>
        <row r="63">
          <cell r="B63">
            <v>36863.416666666664</v>
          </cell>
          <cell r="C63">
            <v>2000</v>
          </cell>
          <cell r="D63" t="str">
            <v>Dec</v>
          </cell>
          <cell r="E63">
            <v>3</v>
          </cell>
          <cell r="F63" t="str">
            <v>Sun</v>
          </cell>
          <cell r="G63">
            <v>10</v>
          </cell>
          <cell r="H63" t="str">
            <v>O</v>
          </cell>
          <cell r="I63">
            <v>249.38999938964844</v>
          </cell>
          <cell r="L63">
            <v>0.99800002574920654</v>
          </cell>
          <cell r="M63">
            <v>30</v>
          </cell>
          <cell r="N63">
            <v>250</v>
          </cell>
          <cell r="O63">
            <v>250</v>
          </cell>
          <cell r="P63">
            <v>250</v>
          </cell>
        </row>
        <row r="64">
          <cell r="B64">
            <v>36863.458333333336</v>
          </cell>
          <cell r="C64">
            <v>2000</v>
          </cell>
          <cell r="D64" t="str">
            <v>Dec</v>
          </cell>
          <cell r="E64">
            <v>3</v>
          </cell>
          <cell r="F64" t="str">
            <v>Sun</v>
          </cell>
          <cell r="G64">
            <v>11</v>
          </cell>
          <cell r="H64" t="str">
            <v>O</v>
          </cell>
          <cell r="I64">
            <v>249.78999328613281</v>
          </cell>
          <cell r="L64">
            <v>0.99800002574920654</v>
          </cell>
          <cell r="M64">
            <v>30</v>
          </cell>
          <cell r="N64">
            <v>250.00001525878906</v>
          </cell>
          <cell r="O64">
            <v>250</v>
          </cell>
          <cell r="P64">
            <v>250</v>
          </cell>
        </row>
        <row r="65">
          <cell r="B65">
            <v>36863.5</v>
          </cell>
          <cell r="C65">
            <v>2000</v>
          </cell>
          <cell r="D65" t="str">
            <v>Dec</v>
          </cell>
          <cell r="E65">
            <v>3</v>
          </cell>
          <cell r="F65" t="str">
            <v>Sun</v>
          </cell>
          <cell r="G65">
            <v>12</v>
          </cell>
          <cell r="H65" t="str">
            <v>O</v>
          </cell>
          <cell r="I65">
            <v>249.67999267578125</v>
          </cell>
          <cell r="L65">
            <v>0.99800002574920654</v>
          </cell>
          <cell r="M65">
            <v>30</v>
          </cell>
          <cell r="N65">
            <v>250</v>
          </cell>
          <cell r="O65">
            <v>250</v>
          </cell>
          <cell r="P65">
            <v>250</v>
          </cell>
        </row>
        <row r="66">
          <cell r="B66">
            <v>36863.541666666664</v>
          </cell>
          <cell r="C66">
            <v>2000</v>
          </cell>
          <cell r="D66" t="str">
            <v>Dec</v>
          </cell>
          <cell r="E66">
            <v>3</v>
          </cell>
          <cell r="F66" t="str">
            <v>Sun</v>
          </cell>
          <cell r="G66">
            <v>13</v>
          </cell>
          <cell r="H66" t="str">
            <v>O</v>
          </cell>
          <cell r="I66">
            <v>243.94000244140625</v>
          </cell>
          <cell r="L66">
            <v>0.99800002574920654</v>
          </cell>
          <cell r="M66">
            <v>30</v>
          </cell>
          <cell r="N66">
            <v>192.82025146484375</v>
          </cell>
          <cell r="O66">
            <v>190</v>
          </cell>
          <cell r="P66">
            <v>180.83332824707031</v>
          </cell>
        </row>
        <row r="67">
          <cell r="B67">
            <v>36863.583333333336</v>
          </cell>
          <cell r="C67">
            <v>2000</v>
          </cell>
          <cell r="D67" t="str">
            <v>Dec</v>
          </cell>
          <cell r="E67">
            <v>3</v>
          </cell>
          <cell r="F67" t="str">
            <v>Sun</v>
          </cell>
          <cell r="G67">
            <v>14</v>
          </cell>
          <cell r="H67" t="str">
            <v>O</v>
          </cell>
          <cell r="I67">
            <v>240.66999816894531</v>
          </cell>
          <cell r="L67">
            <v>0.99800002574920654</v>
          </cell>
          <cell r="M67">
            <v>30</v>
          </cell>
          <cell r="N67">
            <v>248.62130737304688</v>
          </cell>
          <cell r="O67">
            <v>249.99000549316406</v>
          </cell>
          <cell r="P67">
            <v>249.99000549316406</v>
          </cell>
        </row>
        <row r="68">
          <cell r="B68">
            <v>36863.625</v>
          </cell>
          <cell r="C68">
            <v>2000</v>
          </cell>
          <cell r="D68" t="str">
            <v>Dec</v>
          </cell>
          <cell r="E68">
            <v>3</v>
          </cell>
          <cell r="F68" t="str">
            <v>Sun</v>
          </cell>
          <cell r="G68">
            <v>15</v>
          </cell>
          <cell r="H68" t="str">
            <v>O</v>
          </cell>
          <cell r="I68">
            <v>231.05000305175781</v>
          </cell>
          <cell r="L68">
            <v>0.99800002574920654</v>
          </cell>
          <cell r="M68">
            <v>30</v>
          </cell>
          <cell r="N68">
            <v>249.99974060058594</v>
          </cell>
          <cell r="O68">
            <v>250</v>
          </cell>
          <cell r="P68">
            <v>208.33332824707031</v>
          </cell>
        </row>
        <row r="69">
          <cell r="B69">
            <v>36863.666666666664</v>
          </cell>
          <cell r="C69">
            <v>2000</v>
          </cell>
          <cell r="D69" t="str">
            <v>Dec</v>
          </cell>
          <cell r="E69">
            <v>3</v>
          </cell>
          <cell r="F69" t="str">
            <v>Sun</v>
          </cell>
          <cell r="G69">
            <v>16</v>
          </cell>
          <cell r="H69" t="str">
            <v>O</v>
          </cell>
          <cell r="I69">
            <v>220</v>
          </cell>
          <cell r="L69">
            <v>0.99800002574920654</v>
          </cell>
          <cell r="M69">
            <v>30</v>
          </cell>
          <cell r="N69">
            <v>236.71063232421875</v>
          </cell>
          <cell r="O69">
            <v>233.33332824707031</v>
          </cell>
          <cell r="P69">
            <v>186.66667175292969</v>
          </cell>
        </row>
        <row r="70">
          <cell r="B70">
            <v>36863.708333333336</v>
          </cell>
          <cell r="C70">
            <v>2000</v>
          </cell>
          <cell r="D70" t="str">
            <v>Dec</v>
          </cell>
          <cell r="E70">
            <v>3</v>
          </cell>
          <cell r="F70" t="str">
            <v>Sun</v>
          </cell>
          <cell r="G70">
            <v>17</v>
          </cell>
          <cell r="H70" t="str">
            <v>O</v>
          </cell>
          <cell r="I70">
            <v>249.1300048828125</v>
          </cell>
          <cell r="L70">
            <v>0.99800002574920654</v>
          </cell>
          <cell r="M70">
            <v>30</v>
          </cell>
          <cell r="N70">
            <v>250.00001525878906</v>
          </cell>
          <cell r="O70">
            <v>250</v>
          </cell>
          <cell r="P70">
            <v>250</v>
          </cell>
        </row>
        <row r="71">
          <cell r="B71">
            <v>36863.75</v>
          </cell>
          <cell r="C71">
            <v>2000</v>
          </cell>
          <cell r="D71" t="str">
            <v>Dec</v>
          </cell>
          <cell r="E71">
            <v>3</v>
          </cell>
          <cell r="F71" t="str">
            <v>Sun</v>
          </cell>
          <cell r="G71">
            <v>18</v>
          </cell>
          <cell r="H71" t="str">
            <v>O</v>
          </cell>
          <cell r="I71">
            <v>250</v>
          </cell>
          <cell r="L71">
            <v>0.99800002574920654</v>
          </cell>
          <cell r="M71">
            <v>30</v>
          </cell>
          <cell r="N71">
            <v>250</v>
          </cell>
          <cell r="O71">
            <v>250</v>
          </cell>
          <cell r="P71">
            <v>250</v>
          </cell>
        </row>
        <row r="72">
          <cell r="B72">
            <v>36863.791666666664</v>
          </cell>
          <cell r="C72">
            <v>2000</v>
          </cell>
          <cell r="D72" t="str">
            <v>Dec</v>
          </cell>
          <cell r="E72">
            <v>3</v>
          </cell>
          <cell r="F72" t="str">
            <v>Sun</v>
          </cell>
          <cell r="G72">
            <v>19</v>
          </cell>
          <cell r="H72" t="str">
            <v>O</v>
          </cell>
          <cell r="I72">
            <v>250</v>
          </cell>
          <cell r="L72">
            <v>0.99800002574920654</v>
          </cell>
          <cell r="M72">
            <v>30</v>
          </cell>
          <cell r="N72">
            <v>249.99996948242188</v>
          </cell>
          <cell r="O72">
            <v>250</v>
          </cell>
          <cell r="P72">
            <v>250</v>
          </cell>
        </row>
        <row r="73">
          <cell r="B73">
            <v>36863.833333333336</v>
          </cell>
          <cell r="C73">
            <v>2000</v>
          </cell>
          <cell r="D73" t="str">
            <v>Dec</v>
          </cell>
          <cell r="E73">
            <v>3</v>
          </cell>
          <cell r="F73" t="str">
            <v>Sun</v>
          </cell>
          <cell r="G73">
            <v>20</v>
          </cell>
          <cell r="H73" t="str">
            <v>O</v>
          </cell>
          <cell r="I73">
            <v>250</v>
          </cell>
          <cell r="L73">
            <v>0.99800002574920654</v>
          </cell>
          <cell r="M73">
            <v>30</v>
          </cell>
          <cell r="N73">
            <v>250</v>
          </cell>
          <cell r="O73">
            <v>250</v>
          </cell>
          <cell r="P73">
            <v>250</v>
          </cell>
        </row>
        <row r="74">
          <cell r="B74">
            <v>36863.875</v>
          </cell>
          <cell r="C74">
            <v>2000</v>
          </cell>
          <cell r="D74" t="str">
            <v>Dec</v>
          </cell>
          <cell r="E74">
            <v>3</v>
          </cell>
          <cell r="F74" t="str">
            <v>Sun</v>
          </cell>
          <cell r="G74">
            <v>21</v>
          </cell>
          <cell r="H74" t="str">
            <v>O</v>
          </cell>
          <cell r="I74">
            <v>249.97000122070313</v>
          </cell>
          <cell r="L74">
            <v>0.99800002574920654</v>
          </cell>
          <cell r="M74">
            <v>30</v>
          </cell>
          <cell r="N74">
            <v>250</v>
          </cell>
          <cell r="O74">
            <v>250</v>
          </cell>
          <cell r="P74">
            <v>249.8316650390625</v>
          </cell>
        </row>
        <row r="75">
          <cell r="B75">
            <v>36863.916666666664</v>
          </cell>
          <cell r="C75">
            <v>2000</v>
          </cell>
          <cell r="D75" t="str">
            <v>Dec</v>
          </cell>
          <cell r="E75">
            <v>3</v>
          </cell>
          <cell r="F75" t="str">
            <v>Sun</v>
          </cell>
          <cell r="G75">
            <v>22</v>
          </cell>
          <cell r="H75" t="str">
            <v>O</v>
          </cell>
          <cell r="I75">
            <v>249.27999877929688</v>
          </cell>
          <cell r="L75">
            <v>0.99800002574920654</v>
          </cell>
          <cell r="M75">
            <v>30</v>
          </cell>
          <cell r="N75">
            <v>249.99998474121094</v>
          </cell>
          <cell r="O75">
            <v>250</v>
          </cell>
          <cell r="P75">
            <v>233.31666564941406</v>
          </cell>
        </row>
        <row r="76">
          <cell r="B76">
            <v>36863.958333333336</v>
          </cell>
          <cell r="C76">
            <v>2000</v>
          </cell>
          <cell r="D76" t="str">
            <v>Dec</v>
          </cell>
          <cell r="E76">
            <v>3</v>
          </cell>
          <cell r="F76" t="str">
            <v>Sun</v>
          </cell>
          <cell r="G76">
            <v>23</v>
          </cell>
          <cell r="H76" t="str">
            <v>O</v>
          </cell>
          <cell r="I76">
            <v>248.44999694824219</v>
          </cell>
          <cell r="L76">
            <v>0.99800002574920654</v>
          </cell>
          <cell r="M76">
            <v>30</v>
          </cell>
          <cell r="N76">
            <v>248.84567260742188</v>
          </cell>
          <cell r="O76">
            <v>249.83332824707031</v>
          </cell>
          <cell r="P76">
            <v>174.83332824707031</v>
          </cell>
        </row>
        <row r="77">
          <cell r="B77">
            <v>36864</v>
          </cell>
          <cell r="C77">
            <v>2000</v>
          </cell>
          <cell r="D77" t="str">
            <v>Dec</v>
          </cell>
          <cell r="E77">
            <v>3</v>
          </cell>
          <cell r="F77" t="str">
            <v>Sun</v>
          </cell>
          <cell r="G77">
            <v>24</v>
          </cell>
          <cell r="H77" t="str">
            <v>O</v>
          </cell>
          <cell r="I77">
            <v>242.91999816894531</v>
          </cell>
          <cell r="L77">
            <v>0.99800002574920654</v>
          </cell>
          <cell r="M77">
            <v>30</v>
          </cell>
          <cell r="N77">
            <v>190.08627319335938</v>
          </cell>
          <cell r="O77">
            <v>189.89999389648438</v>
          </cell>
          <cell r="P77">
            <v>189.89999389648438</v>
          </cell>
        </row>
        <row r="78">
          <cell r="B78">
            <v>36864.041666666664</v>
          </cell>
          <cell r="C78">
            <v>2000</v>
          </cell>
          <cell r="D78" t="str">
            <v>Dec</v>
          </cell>
          <cell r="E78">
            <v>4</v>
          </cell>
          <cell r="F78" t="str">
            <v>Mon</v>
          </cell>
          <cell r="G78">
            <v>1</v>
          </cell>
          <cell r="H78" t="str">
            <v>O</v>
          </cell>
          <cell r="L78">
            <v>0.99800002574920654</v>
          </cell>
          <cell r="M78">
            <v>30</v>
          </cell>
          <cell r="N78">
            <v>224.29299926757813</v>
          </cell>
          <cell r="O78">
            <v>224.66667175292969</v>
          </cell>
          <cell r="P78">
            <v>217.33332824707031</v>
          </cell>
        </row>
        <row r="79">
          <cell r="B79">
            <v>36864.083333333336</v>
          </cell>
          <cell r="C79">
            <v>2000</v>
          </cell>
          <cell r="D79" t="str">
            <v>Dec</v>
          </cell>
          <cell r="E79">
            <v>4</v>
          </cell>
          <cell r="F79" t="str">
            <v>Mon</v>
          </cell>
          <cell r="G79">
            <v>2</v>
          </cell>
          <cell r="H79" t="str">
            <v>O</v>
          </cell>
          <cell r="L79">
            <v>0.99800002574920654</v>
          </cell>
          <cell r="M79">
            <v>30</v>
          </cell>
          <cell r="N79">
            <v>235.48643493652344</v>
          </cell>
          <cell r="O79">
            <v>235.36666870117188</v>
          </cell>
          <cell r="P79">
            <v>228.125</v>
          </cell>
        </row>
        <row r="80">
          <cell r="B80">
            <v>36864.125</v>
          </cell>
          <cell r="C80">
            <v>2000</v>
          </cell>
          <cell r="D80" t="str">
            <v>Dec</v>
          </cell>
          <cell r="E80">
            <v>4</v>
          </cell>
          <cell r="F80" t="str">
            <v>Mon</v>
          </cell>
          <cell r="G80">
            <v>3</v>
          </cell>
          <cell r="H80" t="str">
            <v>O</v>
          </cell>
          <cell r="L80">
            <v>0.99800002574920654</v>
          </cell>
          <cell r="M80">
            <v>30</v>
          </cell>
          <cell r="N80">
            <v>208.06764221191406</v>
          </cell>
          <cell r="O80">
            <v>207.364990234375</v>
          </cell>
          <cell r="P80">
            <v>207.364990234375</v>
          </cell>
        </row>
        <row r="81">
          <cell r="B81">
            <v>36864.166666666664</v>
          </cell>
          <cell r="C81">
            <v>2000</v>
          </cell>
          <cell r="D81" t="str">
            <v>Dec</v>
          </cell>
          <cell r="E81">
            <v>4</v>
          </cell>
          <cell r="F81" t="str">
            <v>Mon</v>
          </cell>
          <cell r="G81">
            <v>4</v>
          </cell>
          <cell r="H81" t="str">
            <v>O</v>
          </cell>
          <cell r="L81">
            <v>0.99800002574920654</v>
          </cell>
          <cell r="M81">
            <v>30</v>
          </cell>
          <cell r="N81">
            <v>216.50447082519531</v>
          </cell>
          <cell r="O81">
            <v>216.75999450683594</v>
          </cell>
          <cell r="P81">
            <v>180.63333129882813</v>
          </cell>
        </row>
        <row r="82">
          <cell r="B82">
            <v>36864.208333333336</v>
          </cell>
          <cell r="C82">
            <v>2000</v>
          </cell>
          <cell r="D82" t="str">
            <v>Dec</v>
          </cell>
          <cell r="E82">
            <v>4</v>
          </cell>
          <cell r="F82" t="str">
            <v>Mon</v>
          </cell>
          <cell r="G82">
            <v>5</v>
          </cell>
          <cell r="H82" t="str">
            <v>O</v>
          </cell>
          <cell r="L82">
            <v>0.99800002574920654</v>
          </cell>
          <cell r="M82">
            <v>30</v>
          </cell>
          <cell r="N82">
            <v>246.98320007324219</v>
          </cell>
          <cell r="O82">
            <v>249</v>
          </cell>
          <cell r="P82">
            <v>207.5</v>
          </cell>
        </row>
        <row r="83">
          <cell r="B83">
            <v>36864.25</v>
          </cell>
          <cell r="C83">
            <v>2000</v>
          </cell>
          <cell r="D83" t="str">
            <v>Dec</v>
          </cell>
          <cell r="E83">
            <v>4</v>
          </cell>
          <cell r="F83" t="str">
            <v>Mon</v>
          </cell>
          <cell r="G83">
            <v>6</v>
          </cell>
          <cell r="H83" t="str">
            <v>O</v>
          </cell>
          <cell r="L83">
            <v>0.99800002574920654</v>
          </cell>
          <cell r="M83">
            <v>30</v>
          </cell>
          <cell r="N83">
            <v>221.557373046875</v>
          </cell>
          <cell r="O83">
            <v>215.42500305175781</v>
          </cell>
          <cell r="P83">
            <v>156.16500854492188</v>
          </cell>
        </row>
        <row r="84">
          <cell r="B84">
            <v>36864.291666666664</v>
          </cell>
          <cell r="C84">
            <v>2000</v>
          </cell>
          <cell r="D84" t="str">
            <v>Dec</v>
          </cell>
          <cell r="E84">
            <v>4</v>
          </cell>
          <cell r="F84" t="str">
            <v>Mon</v>
          </cell>
          <cell r="G84">
            <v>7</v>
          </cell>
          <cell r="H84" t="str">
            <v>P</v>
          </cell>
          <cell r="L84">
            <v>0.99800002574920654</v>
          </cell>
          <cell r="M84">
            <v>30</v>
          </cell>
          <cell r="N84">
            <v>249.98454284667969</v>
          </cell>
          <cell r="O84">
            <v>250</v>
          </cell>
          <cell r="P84">
            <v>250</v>
          </cell>
        </row>
        <row r="85">
          <cell r="B85">
            <v>36864.333333333336</v>
          </cell>
          <cell r="C85">
            <v>2000</v>
          </cell>
          <cell r="D85" t="str">
            <v>Dec</v>
          </cell>
          <cell r="E85">
            <v>4</v>
          </cell>
          <cell r="F85" t="str">
            <v>Mon</v>
          </cell>
          <cell r="G85">
            <v>8</v>
          </cell>
          <cell r="H85" t="str">
            <v>P</v>
          </cell>
          <cell r="L85">
            <v>0.99800002574920654</v>
          </cell>
          <cell r="M85">
            <v>30</v>
          </cell>
          <cell r="N85">
            <v>249.99998474121094</v>
          </cell>
          <cell r="O85">
            <v>250</v>
          </cell>
          <cell r="P85">
            <v>249.83332824707031</v>
          </cell>
        </row>
        <row r="86">
          <cell r="B86">
            <v>36864.375</v>
          </cell>
          <cell r="C86">
            <v>2000</v>
          </cell>
          <cell r="D86" t="str">
            <v>Dec</v>
          </cell>
          <cell r="E86">
            <v>4</v>
          </cell>
          <cell r="F86" t="str">
            <v>Mon</v>
          </cell>
          <cell r="G86">
            <v>9</v>
          </cell>
          <cell r="H86" t="str">
            <v>P</v>
          </cell>
          <cell r="L86">
            <v>0.99800002574920654</v>
          </cell>
          <cell r="M86">
            <v>30</v>
          </cell>
          <cell r="N86">
            <v>249.99996948242188</v>
          </cell>
          <cell r="O86">
            <v>250</v>
          </cell>
          <cell r="P86">
            <v>250</v>
          </cell>
        </row>
        <row r="87">
          <cell r="B87">
            <v>36864.416666666664</v>
          </cell>
          <cell r="C87">
            <v>2000</v>
          </cell>
          <cell r="D87" t="str">
            <v>Dec</v>
          </cell>
          <cell r="E87">
            <v>4</v>
          </cell>
          <cell r="F87" t="str">
            <v>Mon</v>
          </cell>
          <cell r="G87">
            <v>10</v>
          </cell>
          <cell r="H87" t="str">
            <v>P</v>
          </cell>
          <cell r="L87">
            <v>0.99800002574920654</v>
          </cell>
          <cell r="M87">
            <v>30</v>
          </cell>
          <cell r="N87">
            <v>250.00001525878906</v>
          </cell>
          <cell r="O87">
            <v>250</v>
          </cell>
          <cell r="P87">
            <v>250</v>
          </cell>
        </row>
        <row r="88">
          <cell r="B88">
            <v>36864.458333333336</v>
          </cell>
          <cell r="C88">
            <v>2000</v>
          </cell>
          <cell r="D88" t="str">
            <v>Dec</v>
          </cell>
          <cell r="E88">
            <v>4</v>
          </cell>
          <cell r="F88" t="str">
            <v>Mon</v>
          </cell>
          <cell r="G88">
            <v>11</v>
          </cell>
          <cell r="H88" t="str">
            <v>P</v>
          </cell>
          <cell r="L88">
            <v>0.99800002574920654</v>
          </cell>
          <cell r="M88">
            <v>30</v>
          </cell>
          <cell r="N88">
            <v>250.00001525878906</v>
          </cell>
          <cell r="O88">
            <v>250</v>
          </cell>
          <cell r="P88">
            <v>250</v>
          </cell>
        </row>
        <row r="89">
          <cell r="B89">
            <v>36864.5</v>
          </cell>
          <cell r="C89">
            <v>2000</v>
          </cell>
          <cell r="D89" t="str">
            <v>Dec</v>
          </cell>
          <cell r="E89">
            <v>4</v>
          </cell>
          <cell r="F89" t="str">
            <v>Mon</v>
          </cell>
          <cell r="G89">
            <v>12</v>
          </cell>
          <cell r="H89" t="str">
            <v>P</v>
          </cell>
          <cell r="L89">
            <v>0.99800002574920654</v>
          </cell>
          <cell r="M89">
            <v>30</v>
          </cell>
          <cell r="N89">
            <v>250.00004577636719</v>
          </cell>
          <cell r="O89">
            <v>250</v>
          </cell>
          <cell r="P89">
            <v>250</v>
          </cell>
        </row>
        <row r="90">
          <cell r="B90">
            <v>36864.541666666664</v>
          </cell>
          <cell r="C90">
            <v>2000</v>
          </cell>
          <cell r="D90" t="str">
            <v>Dec</v>
          </cell>
          <cell r="E90">
            <v>4</v>
          </cell>
          <cell r="F90" t="str">
            <v>Mon</v>
          </cell>
          <cell r="G90">
            <v>13</v>
          </cell>
          <cell r="H90" t="str">
            <v>P</v>
          </cell>
          <cell r="L90">
            <v>0.99800002574920654</v>
          </cell>
          <cell r="M90">
            <v>30</v>
          </cell>
          <cell r="N90">
            <v>250</v>
          </cell>
          <cell r="O90">
            <v>250</v>
          </cell>
          <cell r="P90">
            <v>250</v>
          </cell>
        </row>
        <row r="91">
          <cell r="B91">
            <v>36864.583333333336</v>
          </cell>
          <cell r="C91">
            <v>2000</v>
          </cell>
          <cell r="D91" t="str">
            <v>Dec</v>
          </cell>
          <cell r="E91">
            <v>4</v>
          </cell>
          <cell r="F91" t="str">
            <v>Mon</v>
          </cell>
          <cell r="G91">
            <v>14</v>
          </cell>
          <cell r="H91" t="str">
            <v>P</v>
          </cell>
          <cell r="L91">
            <v>0.99800002574920654</v>
          </cell>
          <cell r="M91">
            <v>30</v>
          </cell>
          <cell r="N91">
            <v>250.00003051757813</v>
          </cell>
          <cell r="O91">
            <v>250</v>
          </cell>
          <cell r="P91">
            <v>250</v>
          </cell>
        </row>
        <row r="92">
          <cell r="B92">
            <v>36864.625</v>
          </cell>
          <cell r="C92">
            <v>2000</v>
          </cell>
          <cell r="D92" t="str">
            <v>Dec</v>
          </cell>
          <cell r="E92">
            <v>4</v>
          </cell>
          <cell r="F92" t="str">
            <v>Mon</v>
          </cell>
          <cell r="G92">
            <v>15</v>
          </cell>
          <cell r="H92" t="str">
            <v>P</v>
          </cell>
          <cell r="L92">
            <v>0.99800002574920654</v>
          </cell>
          <cell r="M92">
            <v>30</v>
          </cell>
          <cell r="N92">
            <v>249.99998474121094</v>
          </cell>
          <cell r="O92">
            <v>250</v>
          </cell>
          <cell r="P92">
            <v>250</v>
          </cell>
        </row>
        <row r="93">
          <cell r="B93">
            <v>36864.666666666664</v>
          </cell>
          <cell r="C93">
            <v>2000</v>
          </cell>
          <cell r="D93" t="str">
            <v>Dec</v>
          </cell>
          <cell r="E93">
            <v>4</v>
          </cell>
          <cell r="F93" t="str">
            <v>Mon</v>
          </cell>
          <cell r="G93">
            <v>16</v>
          </cell>
          <cell r="H93" t="str">
            <v>P</v>
          </cell>
          <cell r="L93">
            <v>0.99800002574920654</v>
          </cell>
          <cell r="M93">
            <v>30</v>
          </cell>
          <cell r="N93">
            <v>249.99998474121094</v>
          </cell>
          <cell r="O93">
            <v>250</v>
          </cell>
          <cell r="P93">
            <v>250</v>
          </cell>
        </row>
        <row r="94">
          <cell r="B94">
            <v>36864.708333333336</v>
          </cell>
          <cell r="C94">
            <v>2000</v>
          </cell>
          <cell r="D94" t="str">
            <v>Dec</v>
          </cell>
          <cell r="E94">
            <v>4</v>
          </cell>
          <cell r="F94" t="str">
            <v>Mon</v>
          </cell>
          <cell r="G94">
            <v>17</v>
          </cell>
          <cell r="H94" t="str">
            <v>P</v>
          </cell>
          <cell r="L94">
            <v>0.99800002574920654</v>
          </cell>
          <cell r="M94">
            <v>30</v>
          </cell>
          <cell r="N94">
            <v>250</v>
          </cell>
          <cell r="O94">
            <v>250</v>
          </cell>
          <cell r="P94">
            <v>250</v>
          </cell>
        </row>
        <row r="95">
          <cell r="B95">
            <v>36864.75</v>
          </cell>
          <cell r="C95">
            <v>2000</v>
          </cell>
          <cell r="D95" t="str">
            <v>Dec</v>
          </cell>
          <cell r="E95">
            <v>4</v>
          </cell>
          <cell r="F95" t="str">
            <v>Mon</v>
          </cell>
          <cell r="G95">
            <v>18</v>
          </cell>
          <cell r="H95" t="str">
            <v>P</v>
          </cell>
          <cell r="L95">
            <v>0.99800002574920654</v>
          </cell>
          <cell r="M95">
            <v>30</v>
          </cell>
          <cell r="N95">
            <v>249.99998474121094</v>
          </cell>
          <cell r="O95">
            <v>250</v>
          </cell>
          <cell r="P95">
            <v>250</v>
          </cell>
        </row>
        <row r="96">
          <cell r="B96">
            <v>36864.791666666664</v>
          </cell>
          <cell r="C96">
            <v>2000</v>
          </cell>
          <cell r="D96" t="str">
            <v>Dec</v>
          </cell>
          <cell r="E96">
            <v>4</v>
          </cell>
          <cell r="F96" t="str">
            <v>Mon</v>
          </cell>
          <cell r="G96">
            <v>19</v>
          </cell>
          <cell r="H96" t="str">
            <v>P</v>
          </cell>
          <cell r="L96">
            <v>0.99800002574920654</v>
          </cell>
          <cell r="M96">
            <v>30</v>
          </cell>
          <cell r="N96">
            <v>250.00003051757813</v>
          </cell>
          <cell r="O96">
            <v>250</v>
          </cell>
          <cell r="P96">
            <v>249.66500854492188</v>
          </cell>
        </row>
        <row r="97">
          <cell r="B97">
            <v>36864.833333333336</v>
          </cell>
          <cell r="C97">
            <v>2000</v>
          </cell>
          <cell r="D97" t="str">
            <v>Dec</v>
          </cell>
          <cell r="E97">
            <v>4</v>
          </cell>
          <cell r="F97" t="str">
            <v>Mon</v>
          </cell>
          <cell r="G97">
            <v>20</v>
          </cell>
          <cell r="H97" t="str">
            <v>P</v>
          </cell>
          <cell r="L97">
            <v>0.99800002574920654</v>
          </cell>
          <cell r="M97">
            <v>30</v>
          </cell>
          <cell r="N97">
            <v>249.99996948242188</v>
          </cell>
          <cell r="O97">
            <v>250</v>
          </cell>
          <cell r="P97">
            <v>250</v>
          </cell>
        </row>
        <row r="98">
          <cell r="B98">
            <v>36864.875</v>
          </cell>
          <cell r="C98">
            <v>2000</v>
          </cell>
          <cell r="D98" t="str">
            <v>Dec</v>
          </cell>
          <cell r="E98">
            <v>4</v>
          </cell>
          <cell r="F98" t="str">
            <v>Mon</v>
          </cell>
          <cell r="G98">
            <v>21</v>
          </cell>
          <cell r="H98" t="str">
            <v>P</v>
          </cell>
          <cell r="L98">
            <v>0.99800002574920654</v>
          </cell>
          <cell r="M98">
            <v>30</v>
          </cell>
          <cell r="N98">
            <v>249.99996948242188</v>
          </cell>
          <cell r="O98">
            <v>250</v>
          </cell>
          <cell r="P98">
            <v>250</v>
          </cell>
        </row>
        <row r="99">
          <cell r="B99">
            <v>36864.916666666664</v>
          </cell>
          <cell r="C99">
            <v>2000</v>
          </cell>
          <cell r="D99" t="str">
            <v>Dec</v>
          </cell>
          <cell r="E99">
            <v>4</v>
          </cell>
          <cell r="F99" t="str">
            <v>Mon</v>
          </cell>
          <cell r="G99">
            <v>22</v>
          </cell>
          <cell r="H99" t="str">
            <v>P</v>
          </cell>
          <cell r="L99">
            <v>0.99800002574920654</v>
          </cell>
          <cell r="M99">
            <v>30</v>
          </cell>
          <cell r="N99">
            <v>250</v>
          </cell>
          <cell r="O99">
            <v>250</v>
          </cell>
          <cell r="P99">
            <v>250</v>
          </cell>
        </row>
        <row r="100">
          <cell r="B100">
            <v>36864.958333333336</v>
          </cell>
          <cell r="C100">
            <v>2000</v>
          </cell>
          <cell r="D100" t="str">
            <v>Dec</v>
          </cell>
          <cell r="E100">
            <v>4</v>
          </cell>
          <cell r="F100" t="str">
            <v>Mon</v>
          </cell>
          <cell r="G100">
            <v>23</v>
          </cell>
          <cell r="H100" t="str">
            <v>O</v>
          </cell>
          <cell r="L100">
            <v>0.99800002574920654</v>
          </cell>
          <cell r="M100">
            <v>30</v>
          </cell>
          <cell r="N100">
            <v>250.00003051757813</v>
          </cell>
          <cell r="O100">
            <v>250</v>
          </cell>
          <cell r="P100">
            <v>250</v>
          </cell>
        </row>
        <row r="101">
          <cell r="B101">
            <v>36865</v>
          </cell>
          <cell r="C101">
            <v>2000</v>
          </cell>
          <cell r="D101" t="str">
            <v>Dec</v>
          </cell>
          <cell r="E101">
            <v>4</v>
          </cell>
          <cell r="F101" t="str">
            <v>Mon</v>
          </cell>
          <cell r="G101">
            <v>24</v>
          </cell>
          <cell r="H101" t="str">
            <v>O</v>
          </cell>
          <cell r="L101">
            <v>0.99800002574920654</v>
          </cell>
          <cell r="M101">
            <v>30</v>
          </cell>
          <cell r="N101">
            <v>250</v>
          </cell>
          <cell r="O101">
            <v>250</v>
          </cell>
          <cell r="P101">
            <v>250</v>
          </cell>
        </row>
        <row r="102">
          <cell r="B102">
            <v>36865.041666666664</v>
          </cell>
          <cell r="C102">
            <v>2000</v>
          </cell>
          <cell r="D102" t="str">
            <v>Dec</v>
          </cell>
          <cell r="E102">
            <v>5</v>
          </cell>
          <cell r="F102" t="str">
            <v>Tue</v>
          </cell>
          <cell r="G102">
            <v>1</v>
          </cell>
          <cell r="H102" t="str">
            <v>O</v>
          </cell>
          <cell r="I102">
            <v>250</v>
          </cell>
          <cell r="L102">
            <v>0.99800002574920654</v>
          </cell>
          <cell r="M102">
            <v>30</v>
          </cell>
          <cell r="N102">
            <v>250</v>
          </cell>
          <cell r="O102">
            <v>250</v>
          </cell>
          <cell r="P102">
            <v>250</v>
          </cell>
        </row>
        <row r="103">
          <cell r="B103">
            <v>36865.083333333336</v>
          </cell>
          <cell r="C103">
            <v>2000</v>
          </cell>
          <cell r="D103" t="str">
            <v>Dec</v>
          </cell>
          <cell r="E103">
            <v>5</v>
          </cell>
          <cell r="F103" t="str">
            <v>Tue</v>
          </cell>
          <cell r="G103">
            <v>2</v>
          </cell>
          <cell r="H103" t="str">
            <v>O</v>
          </cell>
          <cell r="I103">
            <v>250</v>
          </cell>
          <cell r="L103">
            <v>0.99800002574920654</v>
          </cell>
          <cell r="M103">
            <v>30</v>
          </cell>
          <cell r="N103">
            <v>250.00004577636719</v>
          </cell>
          <cell r="O103">
            <v>250</v>
          </cell>
          <cell r="P103">
            <v>250</v>
          </cell>
        </row>
        <row r="104">
          <cell r="B104">
            <v>36865.125</v>
          </cell>
          <cell r="C104">
            <v>2000</v>
          </cell>
          <cell r="D104" t="str">
            <v>Dec</v>
          </cell>
          <cell r="E104">
            <v>5</v>
          </cell>
          <cell r="F104" t="str">
            <v>Tue</v>
          </cell>
          <cell r="G104">
            <v>3</v>
          </cell>
          <cell r="H104" t="str">
            <v>O</v>
          </cell>
          <cell r="I104">
            <v>250</v>
          </cell>
          <cell r="L104">
            <v>0.99800002574920654</v>
          </cell>
          <cell r="M104">
            <v>30</v>
          </cell>
          <cell r="N104">
            <v>250.00001525878906</v>
          </cell>
          <cell r="O104">
            <v>250</v>
          </cell>
          <cell r="P104">
            <v>250</v>
          </cell>
        </row>
        <row r="105">
          <cell r="B105">
            <v>36865.166666666664</v>
          </cell>
          <cell r="C105">
            <v>2000</v>
          </cell>
          <cell r="D105" t="str">
            <v>Dec</v>
          </cell>
          <cell r="E105">
            <v>5</v>
          </cell>
          <cell r="F105" t="str">
            <v>Tue</v>
          </cell>
          <cell r="G105">
            <v>4</v>
          </cell>
          <cell r="H105" t="str">
            <v>O</v>
          </cell>
          <cell r="I105">
            <v>250</v>
          </cell>
          <cell r="L105">
            <v>0.99800002574920654</v>
          </cell>
          <cell r="M105">
            <v>30</v>
          </cell>
          <cell r="N105">
            <v>250.00001525878906</v>
          </cell>
          <cell r="O105">
            <v>250</v>
          </cell>
          <cell r="P105">
            <v>250</v>
          </cell>
        </row>
        <row r="106">
          <cell r="B106">
            <v>36865.208333333336</v>
          </cell>
          <cell r="C106">
            <v>2000</v>
          </cell>
          <cell r="D106" t="str">
            <v>Dec</v>
          </cell>
          <cell r="E106">
            <v>5</v>
          </cell>
          <cell r="F106" t="str">
            <v>Tue</v>
          </cell>
          <cell r="G106">
            <v>5</v>
          </cell>
          <cell r="H106" t="str">
            <v>O</v>
          </cell>
          <cell r="I106">
            <v>250</v>
          </cell>
          <cell r="L106">
            <v>0.99800002574920654</v>
          </cell>
          <cell r="M106">
            <v>30</v>
          </cell>
          <cell r="N106">
            <v>250</v>
          </cell>
          <cell r="O106">
            <v>250</v>
          </cell>
          <cell r="P106">
            <v>250</v>
          </cell>
        </row>
        <row r="107">
          <cell r="B107">
            <v>36865.25</v>
          </cell>
          <cell r="C107">
            <v>2000</v>
          </cell>
          <cell r="D107" t="str">
            <v>Dec</v>
          </cell>
          <cell r="E107">
            <v>5</v>
          </cell>
          <cell r="F107" t="str">
            <v>Tue</v>
          </cell>
          <cell r="G107">
            <v>6</v>
          </cell>
          <cell r="H107" t="str">
            <v>O</v>
          </cell>
          <cell r="I107">
            <v>250</v>
          </cell>
          <cell r="L107">
            <v>0.99800002574920654</v>
          </cell>
          <cell r="M107">
            <v>30</v>
          </cell>
          <cell r="N107">
            <v>250.00001525878906</v>
          </cell>
          <cell r="O107">
            <v>250</v>
          </cell>
          <cell r="P107">
            <v>250</v>
          </cell>
        </row>
        <row r="108">
          <cell r="B108">
            <v>36865.291666666664</v>
          </cell>
          <cell r="C108">
            <v>2000</v>
          </cell>
          <cell r="D108" t="str">
            <v>Dec</v>
          </cell>
          <cell r="E108">
            <v>5</v>
          </cell>
          <cell r="F108" t="str">
            <v>Tue</v>
          </cell>
          <cell r="G108">
            <v>7</v>
          </cell>
          <cell r="H108" t="str">
            <v>P</v>
          </cell>
          <cell r="I108">
            <v>250</v>
          </cell>
          <cell r="L108">
            <v>0.99800002574920654</v>
          </cell>
          <cell r="M108">
            <v>30</v>
          </cell>
          <cell r="N108">
            <v>250</v>
          </cell>
          <cell r="O108">
            <v>0</v>
          </cell>
          <cell r="P108">
            <v>0</v>
          </cell>
        </row>
        <row r="109">
          <cell r="B109">
            <v>36865.333333333336</v>
          </cell>
          <cell r="C109">
            <v>2000</v>
          </cell>
          <cell r="D109" t="str">
            <v>Dec</v>
          </cell>
          <cell r="E109">
            <v>5</v>
          </cell>
          <cell r="F109" t="str">
            <v>Tue</v>
          </cell>
          <cell r="G109">
            <v>8</v>
          </cell>
          <cell r="H109" t="str">
            <v>P</v>
          </cell>
          <cell r="I109">
            <v>250</v>
          </cell>
          <cell r="J109">
            <v>9.9900001659989357E-3</v>
          </cell>
          <cell r="L109">
            <v>0.99800002574920654</v>
          </cell>
          <cell r="M109">
            <v>30</v>
          </cell>
          <cell r="N109">
            <v>249.99996948242188</v>
          </cell>
          <cell r="O109">
            <v>250</v>
          </cell>
          <cell r="P109">
            <v>250</v>
          </cell>
        </row>
        <row r="110">
          <cell r="B110">
            <v>36865.375</v>
          </cell>
          <cell r="C110">
            <v>2000</v>
          </cell>
          <cell r="D110" t="str">
            <v>Dec</v>
          </cell>
          <cell r="E110">
            <v>5</v>
          </cell>
          <cell r="F110" t="str">
            <v>Tue</v>
          </cell>
          <cell r="G110">
            <v>9</v>
          </cell>
          <cell r="H110" t="str">
            <v>P</v>
          </cell>
          <cell r="I110">
            <v>250</v>
          </cell>
          <cell r="L110">
            <v>0.99800002574920654</v>
          </cell>
          <cell r="M110">
            <v>30</v>
          </cell>
          <cell r="N110">
            <v>250</v>
          </cell>
          <cell r="O110">
            <v>250</v>
          </cell>
          <cell r="P110">
            <v>250</v>
          </cell>
        </row>
        <row r="111">
          <cell r="B111">
            <v>36865.416666666664</v>
          </cell>
          <cell r="C111">
            <v>2000</v>
          </cell>
          <cell r="D111" t="str">
            <v>Dec</v>
          </cell>
          <cell r="E111">
            <v>5</v>
          </cell>
          <cell r="F111" t="str">
            <v>Tue</v>
          </cell>
          <cell r="G111">
            <v>10</v>
          </cell>
          <cell r="H111" t="str">
            <v>P</v>
          </cell>
          <cell r="I111">
            <v>250</v>
          </cell>
          <cell r="L111">
            <v>0.99800002574920654</v>
          </cell>
          <cell r="M111">
            <v>30</v>
          </cell>
          <cell r="N111">
            <v>250.00001525878906</v>
          </cell>
          <cell r="O111">
            <v>250</v>
          </cell>
          <cell r="P111">
            <v>250</v>
          </cell>
        </row>
        <row r="112">
          <cell r="B112">
            <v>36865.458333333336</v>
          </cell>
          <cell r="C112">
            <v>2000</v>
          </cell>
          <cell r="D112" t="str">
            <v>Dec</v>
          </cell>
          <cell r="E112">
            <v>5</v>
          </cell>
          <cell r="F112" t="str">
            <v>Tue</v>
          </cell>
          <cell r="G112">
            <v>11</v>
          </cell>
          <cell r="H112" t="str">
            <v>P</v>
          </cell>
          <cell r="I112">
            <v>250</v>
          </cell>
          <cell r="K112">
            <v>105</v>
          </cell>
          <cell r="L112">
            <v>0.99800002574920654</v>
          </cell>
          <cell r="M112">
            <v>30</v>
          </cell>
          <cell r="N112">
            <v>250</v>
          </cell>
          <cell r="O112">
            <v>250</v>
          </cell>
          <cell r="P112">
            <v>250</v>
          </cell>
        </row>
        <row r="113">
          <cell r="B113">
            <v>36865.5</v>
          </cell>
          <cell r="C113">
            <v>2000</v>
          </cell>
          <cell r="D113" t="str">
            <v>Dec</v>
          </cell>
          <cell r="E113">
            <v>5</v>
          </cell>
          <cell r="F113" t="str">
            <v>Tue</v>
          </cell>
          <cell r="G113">
            <v>12</v>
          </cell>
          <cell r="H113" t="str">
            <v>P</v>
          </cell>
          <cell r="I113">
            <v>250</v>
          </cell>
          <cell r="K113">
            <v>182</v>
          </cell>
          <cell r="L113">
            <v>0.99800002574920654</v>
          </cell>
          <cell r="M113">
            <v>30</v>
          </cell>
          <cell r="N113">
            <v>250.00003051757813</v>
          </cell>
          <cell r="O113">
            <v>250</v>
          </cell>
          <cell r="P113">
            <v>250</v>
          </cell>
        </row>
        <row r="114">
          <cell r="B114">
            <v>36865.541666666664</v>
          </cell>
          <cell r="C114">
            <v>2000</v>
          </cell>
          <cell r="D114" t="str">
            <v>Dec</v>
          </cell>
          <cell r="E114">
            <v>5</v>
          </cell>
          <cell r="F114" t="str">
            <v>Tue</v>
          </cell>
          <cell r="G114">
            <v>13</v>
          </cell>
          <cell r="H114" t="str">
            <v>P</v>
          </cell>
          <cell r="I114">
            <v>250</v>
          </cell>
          <cell r="K114">
            <v>233</v>
          </cell>
          <cell r="L114">
            <v>0.99800002574920654</v>
          </cell>
          <cell r="M114">
            <v>30</v>
          </cell>
          <cell r="N114">
            <v>250.00001525878906</v>
          </cell>
          <cell r="O114">
            <v>250</v>
          </cell>
          <cell r="P114">
            <v>250</v>
          </cell>
        </row>
        <row r="115">
          <cell r="B115">
            <v>36865.583333333336</v>
          </cell>
          <cell r="C115">
            <v>2000</v>
          </cell>
          <cell r="D115" t="str">
            <v>Dec</v>
          </cell>
          <cell r="E115">
            <v>5</v>
          </cell>
          <cell r="F115" t="str">
            <v>Tue</v>
          </cell>
          <cell r="G115">
            <v>14</v>
          </cell>
          <cell r="H115" t="str">
            <v>P</v>
          </cell>
          <cell r="I115">
            <v>250</v>
          </cell>
          <cell r="K115">
            <v>5</v>
          </cell>
          <cell r="L115">
            <v>0.99800002574920654</v>
          </cell>
          <cell r="M115">
            <v>30</v>
          </cell>
          <cell r="N115">
            <v>250</v>
          </cell>
          <cell r="O115">
            <v>250</v>
          </cell>
          <cell r="P115">
            <v>250</v>
          </cell>
        </row>
        <row r="116">
          <cell r="B116">
            <v>36865.625</v>
          </cell>
          <cell r="C116">
            <v>2000</v>
          </cell>
          <cell r="D116" t="str">
            <v>Dec</v>
          </cell>
          <cell r="E116">
            <v>5</v>
          </cell>
          <cell r="F116" t="str">
            <v>Tue</v>
          </cell>
          <cell r="G116">
            <v>15</v>
          </cell>
          <cell r="H116" t="str">
            <v>P</v>
          </cell>
          <cell r="I116">
            <v>250</v>
          </cell>
          <cell r="K116">
            <v>5</v>
          </cell>
          <cell r="L116">
            <v>0.99800002574920654</v>
          </cell>
          <cell r="M116">
            <v>30</v>
          </cell>
          <cell r="N116">
            <v>232.34947204589844</v>
          </cell>
          <cell r="O116">
            <v>230</v>
          </cell>
          <cell r="P116">
            <v>223.33332824707031</v>
          </cell>
        </row>
        <row r="117">
          <cell r="B117">
            <v>36865.666666666664</v>
          </cell>
          <cell r="C117">
            <v>2000</v>
          </cell>
          <cell r="D117" t="str">
            <v>Dec</v>
          </cell>
          <cell r="E117">
            <v>5</v>
          </cell>
          <cell r="F117" t="str">
            <v>Tue</v>
          </cell>
          <cell r="G117">
            <v>16</v>
          </cell>
          <cell r="H117" t="str">
            <v>P</v>
          </cell>
          <cell r="I117">
            <v>250</v>
          </cell>
          <cell r="K117">
            <v>5</v>
          </cell>
          <cell r="L117">
            <v>0.99800002574920654</v>
          </cell>
          <cell r="M117">
            <v>30</v>
          </cell>
          <cell r="N117">
            <v>235.24838256835938</v>
          </cell>
          <cell r="O117">
            <v>208.33332824707031</v>
          </cell>
          <cell r="P117">
            <v>157.47000122070313</v>
          </cell>
        </row>
        <row r="118">
          <cell r="B118">
            <v>36865.708333333336</v>
          </cell>
          <cell r="C118">
            <v>2000</v>
          </cell>
          <cell r="D118" t="str">
            <v>Dec</v>
          </cell>
          <cell r="E118">
            <v>5</v>
          </cell>
          <cell r="F118" t="str">
            <v>Tue</v>
          </cell>
          <cell r="G118">
            <v>17</v>
          </cell>
          <cell r="H118" t="str">
            <v>P</v>
          </cell>
          <cell r="I118">
            <v>249.99000549316406</v>
          </cell>
          <cell r="L118">
            <v>0.99800002574920654</v>
          </cell>
          <cell r="M118">
            <v>30</v>
          </cell>
          <cell r="N118">
            <v>185.39224243164063</v>
          </cell>
          <cell r="O118">
            <v>149.98333740234375</v>
          </cell>
          <cell r="P118">
            <v>74.991668701171875</v>
          </cell>
        </row>
        <row r="119">
          <cell r="B119">
            <v>36865.75</v>
          </cell>
          <cell r="C119">
            <v>2000</v>
          </cell>
          <cell r="D119" t="str">
            <v>Dec</v>
          </cell>
          <cell r="E119">
            <v>5</v>
          </cell>
          <cell r="F119" t="str">
            <v>Tue</v>
          </cell>
          <cell r="G119">
            <v>18</v>
          </cell>
          <cell r="H119" t="str">
            <v>P</v>
          </cell>
          <cell r="I119">
            <v>250</v>
          </cell>
          <cell r="L119">
            <v>0.99800002574920654</v>
          </cell>
          <cell r="M119">
            <v>30</v>
          </cell>
          <cell r="N119">
            <v>249.96040344238281</v>
          </cell>
          <cell r="O119">
            <v>249.83332824707031</v>
          </cell>
          <cell r="P119">
            <v>249.83332824707031</v>
          </cell>
        </row>
        <row r="120">
          <cell r="B120">
            <v>36865.791666666664</v>
          </cell>
          <cell r="C120">
            <v>2000</v>
          </cell>
          <cell r="D120" t="str">
            <v>Dec</v>
          </cell>
          <cell r="E120">
            <v>5</v>
          </cell>
          <cell r="F120" t="str">
            <v>Tue</v>
          </cell>
          <cell r="G120">
            <v>19</v>
          </cell>
          <cell r="H120" t="str">
            <v>P</v>
          </cell>
          <cell r="I120">
            <v>250</v>
          </cell>
          <cell r="L120">
            <v>0.99800002574920654</v>
          </cell>
          <cell r="M120">
            <v>30</v>
          </cell>
          <cell r="N120">
            <v>250</v>
          </cell>
          <cell r="O120">
            <v>250</v>
          </cell>
          <cell r="P120">
            <v>250</v>
          </cell>
        </row>
        <row r="121">
          <cell r="B121">
            <v>36865.833333333336</v>
          </cell>
          <cell r="C121">
            <v>2000</v>
          </cell>
          <cell r="D121" t="str">
            <v>Dec</v>
          </cell>
          <cell r="E121">
            <v>5</v>
          </cell>
          <cell r="F121" t="str">
            <v>Tue</v>
          </cell>
          <cell r="G121">
            <v>20</v>
          </cell>
          <cell r="H121" t="str">
            <v>P</v>
          </cell>
          <cell r="I121">
            <v>250</v>
          </cell>
          <cell r="L121">
            <v>0.99800002574920654</v>
          </cell>
          <cell r="M121">
            <v>30</v>
          </cell>
          <cell r="N121">
            <v>249.41893005371094</v>
          </cell>
          <cell r="O121">
            <v>249</v>
          </cell>
          <cell r="P121">
            <v>249</v>
          </cell>
        </row>
        <row r="122">
          <cell r="B122">
            <v>36865.875</v>
          </cell>
          <cell r="C122">
            <v>2000</v>
          </cell>
          <cell r="D122" t="str">
            <v>Dec</v>
          </cell>
          <cell r="E122">
            <v>5</v>
          </cell>
          <cell r="F122" t="str">
            <v>Tue</v>
          </cell>
          <cell r="G122">
            <v>21</v>
          </cell>
          <cell r="H122" t="str">
            <v>P</v>
          </cell>
          <cell r="I122">
            <v>250</v>
          </cell>
          <cell r="L122">
            <v>0.99800002574920654</v>
          </cell>
          <cell r="M122">
            <v>30</v>
          </cell>
          <cell r="N122">
            <v>249.99504089355469</v>
          </cell>
          <cell r="O122">
            <v>250</v>
          </cell>
          <cell r="P122">
            <v>250</v>
          </cell>
        </row>
        <row r="123">
          <cell r="B123">
            <v>36865.916666666664</v>
          </cell>
          <cell r="C123">
            <v>2000</v>
          </cell>
          <cell r="D123" t="str">
            <v>Dec</v>
          </cell>
          <cell r="E123">
            <v>5</v>
          </cell>
          <cell r="F123" t="str">
            <v>Tue</v>
          </cell>
          <cell r="G123">
            <v>22</v>
          </cell>
          <cell r="H123" t="str">
            <v>P</v>
          </cell>
          <cell r="I123">
            <v>250</v>
          </cell>
          <cell r="J123">
            <v>9.9900001659989357E-3</v>
          </cell>
          <cell r="L123">
            <v>0.99800002574920654</v>
          </cell>
          <cell r="M123">
            <v>30</v>
          </cell>
          <cell r="N123">
            <v>249.99998474121094</v>
          </cell>
          <cell r="O123">
            <v>250</v>
          </cell>
          <cell r="P123">
            <v>249.9566650390625</v>
          </cell>
        </row>
        <row r="124">
          <cell r="B124">
            <v>36865.958333333336</v>
          </cell>
          <cell r="C124">
            <v>2000</v>
          </cell>
          <cell r="D124" t="str">
            <v>Dec</v>
          </cell>
          <cell r="E124">
            <v>5</v>
          </cell>
          <cell r="F124" t="str">
            <v>Tue</v>
          </cell>
          <cell r="G124">
            <v>23</v>
          </cell>
          <cell r="H124" t="str">
            <v>O</v>
          </cell>
          <cell r="I124">
            <v>250</v>
          </cell>
          <cell r="L124">
            <v>0.99800002574920654</v>
          </cell>
          <cell r="M124">
            <v>30</v>
          </cell>
          <cell r="N124">
            <v>249.61721801757813</v>
          </cell>
          <cell r="O124">
            <v>249.49000549316406</v>
          </cell>
          <cell r="P124">
            <v>239.97833251953125</v>
          </cell>
        </row>
        <row r="125">
          <cell r="B125">
            <v>36866</v>
          </cell>
          <cell r="C125">
            <v>2000</v>
          </cell>
          <cell r="D125" t="str">
            <v>Dec</v>
          </cell>
          <cell r="E125">
            <v>5</v>
          </cell>
          <cell r="F125" t="str">
            <v>Tue</v>
          </cell>
          <cell r="G125">
            <v>24</v>
          </cell>
          <cell r="H125" t="str">
            <v>O</v>
          </cell>
          <cell r="I125">
            <v>250</v>
          </cell>
          <cell r="L125">
            <v>0.99800002574920654</v>
          </cell>
          <cell r="M125">
            <v>30</v>
          </cell>
          <cell r="N125">
            <v>248.93632507324219</v>
          </cell>
          <cell r="O125">
            <v>248.99800109863281</v>
          </cell>
          <cell r="P125">
            <v>237.99000549316406</v>
          </cell>
        </row>
        <row r="126">
          <cell r="B126">
            <v>36866.041666666664</v>
          </cell>
          <cell r="C126">
            <v>2000</v>
          </cell>
          <cell r="D126" t="str">
            <v>Dec</v>
          </cell>
          <cell r="E126">
            <v>6</v>
          </cell>
          <cell r="F126" t="str">
            <v>Wed</v>
          </cell>
          <cell r="G126">
            <v>1</v>
          </cell>
          <cell r="H126" t="str">
            <v>O</v>
          </cell>
          <cell r="I126">
            <v>250</v>
          </cell>
          <cell r="L126">
            <v>0.99800002574920654</v>
          </cell>
          <cell r="M126">
            <v>30</v>
          </cell>
          <cell r="N126">
            <v>249.65438842773438</v>
          </cell>
          <cell r="O126">
            <v>250</v>
          </cell>
          <cell r="P126">
            <v>250</v>
          </cell>
        </row>
        <row r="127">
          <cell r="B127">
            <v>36866.083333333336</v>
          </cell>
          <cell r="C127">
            <v>2000</v>
          </cell>
          <cell r="D127" t="str">
            <v>Dec</v>
          </cell>
          <cell r="E127">
            <v>6</v>
          </cell>
          <cell r="F127" t="str">
            <v>Wed</v>
          </cell>
          <cell r="G127">
            <v>2</v>
          </cell>
          <cell r="H127" t="str">
            <v>O</v>
          </cell>
          <cell r="I127">
            <v>250</v>
          </cell>
          <cell r="L127">
            <v>0.99800002574920654</v>
          </cell>
          <cell r="M127">
            <v>30</v>
          </cell>
          <cell r="N127">
            <v>249.99996948242188</v>
          </cell>
          <cell r="O127">
            <v>250</v>
          </cell>
          <cell r="P127">
            <v>250</v>
          </cell>
        </row>
        <row r="128">
          <cell r="B128">
            <v>36866.125</v>
          </cell>
          <cell r="C128">
            <v>2000</v>
          </cell>
          <cell r="D128" t="str">
            <v>Dec</v>
          </cell>
          <cell r="E128">
            <v>6</v>
          </cell>
          <cell r="F128" t="str">
            <v>Wed</v>
          </cell>
          <cell r="G128">
            <v>3</v>
          </cell>
          <cell r="H128" t="str">
            <v>O</v>
          </cell>
          <cell r="I128">
            <v>250</v>
          </cell>
          <cell r="L128">
            <v>0.99800002574920654</v>
          </cell>
          <cell r="M128">
            <v>30</v>
          </cell>
          <cell r="N128">
            <v>249</v>
          </cell>
          <cell r="O128">
            <v>249</v>
          </cell>
          <cell r="P128">
            <v>249</v>
          </cell>
        </row>
        <row r="129">
          <cell r="B129">
            <v>36866.166666666664</v>
          </cell>
          <cell r="C129">
            <v>2000</v>
          </cell>
          <cell r="D129" t="str">
            <v>Dec</v>
          </cell>
          <cell r="E129">
            <v>6</v>
          </cell>
          <cell r="F129" t="str">
            <v>Wed</v>
          </cell>
          <cell r="G129">
            <v>4</v>
          </cell>
          <cell r="H129" t="str">
            <v>O</v>
          </cell>
          <cell r="I129">
            <v>250</v>
          </cell>
          <cell r="L129">
            <v>0.99800002574920654</v>
          </cell>
          <cell r="M129">
            <v>30</v>
          </cell>
          <cell r="N129">
            <v>249</v>
          </cell>
          <cell r="O129">
            <v>249</v>
          </cell>
          <cell r="P129">
            <v>249</v>
          </cell>
        </row>
        <row r="130">
          <cell r="B130">
            <v>36866.208333333336</v>
          </cell>
          <cell r="C130">
            <v>2000</v>
          </cell>
          <cell r="D130" t="str">
            <v>Dec</v>
          </cell>
          <cell r="E130">
            <v>6</v>
          </cell>
          <cell r="F130" t="str">
            <v>Wed</v>
          </cell>
          <cell r="G130">
            <v>5</v>
          </cell>
          <cell r="H130" t="str">
            <v>O</v>
          </cell>
          <cell r="I130">
            <v>250</v>
          </cell>
          <cell r="L130">
            <v>0.99800002574920654</v>
          </cell>
          <cell r="M130">
            <v>30</v>
          </cell>
          <cell r="N130">
            <v>249.4920654296875</v>
          </cell>
          <cell r="O130">
            <v>249.39334106445313</v>
          </cell>
          <cell r="P130">
            <v>249.39334106445313</v>
          </cell>
        </row>
        <row r="131">
          <cell r="B131">
            <v>36866.25</v>
          </cell>
          <cell r="C131">
            <v>2000</v>
          </cell>
          <cell r="D131" t="str">
            <v>Dec</v>
          </cell>
          <cell r="E131">
            <v>6</v>
          </cell>
          <cell r="F131" t="str">
            <v>Wed</v>
          </cell>
          <cell r="G131">
            <v>6</v>
          </cell>
          <cell r="H131" t="str">
            <v>O</v>
          </cell>
          <cell r="I131">
            <v>250</v>
          </cell>
          <cell r="L131">
            <v>0.99800002574920654</v>
          </cell>
          <cell r="M131">
            <v>30</v>
          </cell>
          <cell r="N131">
            <v>249.99998474121094</v>
          </cell>
          <cell r="O131">
            <v>250</v>
          </cell>
          <cell r="P131">
            <v>250</v>
          </cell>
        </row>
        <row r="132">
          <cell r="B132">
            <v>36866.291666666664</v>
          </cell>
          <cell r="C132">
            <v>2000</v>
          </cell>
          <cell r="D132" t="str">
            <v>Dec</v>
          </cell>
          <cell r="E132">
            <v>6</v>
          </cell>
          <cell r="F132" t="str">
            <v>Wed</v>
          </cell>
          <cell r="G132">
            <v>7</v>
          </cell>
          <cell r="H132" t="str">
            <v>P</v>
          </cell>
          <cell r="I132">
            <v>399.989990234375</v>
          </cell>
          <cell r="J132">
            <v>150.00001525878906</v>
          </cell>
          <cell r="L132">
            <v>0.99800002574920654</v>
          </cell>
          <cell r="M132">
            <v>30</v>
          </cell>
          <cell r="N132">
            <v>249.99996948242188</v>
          </cell>
          <cell r="O132">
            <v>250</v>
          </cell>
          <cell r="P132">
            <v>250</v>
          </cell>
        </row>
        <row r="133">
          <cell r="B133">
            <v>36866.333333333336</v>
          </cell>
          <cell r="C133">
            <v>2000</v>
          </cell>
          <cell r="D133" t="str">
            <v>Dec</v>
          </cell>
          <cell r="E133">
            <v>6</v>
          </cell>
          <cell r="F133" t="str">
            <v>Wed</v>
          </cell>
          <cell r="G133">
            <v>8</v>
          </cell>
          <cell r="H133" t="str">
            <v>P</v>
          </cell>
          <cell r="I133">
            <v>399.989990234375</v>
          </cell>
          <cell r="J133">
            <v>150.00001525878906</v>
          </cell>
          <cell r="L133">
            <v>0.99800002574920654</v>
          </cell>
          <cell r="M133">
            <v>30</v>
          </cell>
          <cell r="N133">
            <v>249.99998474121094</v>
          </cell>
          <cell r="O133">
            <v>250</v>
          </cell>
          <cell r="P133">
            <v>235.12167358398438</v>
          </cell>
        </row>
        <row r="134">
          <cell r="B134">
            <v>36866.375</v>
          </cell>
          <cell r="C134">
            <v>2000</v>
          </cell>
          <cell r="D134" t="str">
            <v>Dec</v>
          </cell>
          <cell r="E134">
            <v>6</v>
          </cell>
          <cell r="F134" t="str">
            <v>Wed</v>
          </cell>
          <cell r="G134">
            <v>9</v>
          </cell>
          <cell r="H134" t="str">
            <v>P</v>
          </cell>
          <cell r="I134">
            <v>399.989990234375</v>
          </cell>
          <cell r="J134">
            <v>150.00001525878906</v>
          </cell>
          <cell r="L134">
            <v>0.99800002574920654</v>
          </cell>
          <cell r="M134">
            <v>30</v>
          </cell>
          <cell r="N134">
            <v>250</v>
          </cell>
          <cell r="O134">
            <v>250</v>
          </cell>
          <cell r="P134">
            <v>250</v>
          </cell>
        </row>
        <row r="135">
          <cell r="B135">
            <v>36866.416666666664</v>
          </cell>
          <cell r="C135">
            <v>2000</v>
          </cell>
          <cell r="D135" t="str">
            <v>Dec</v>
          </cell>
          <cell r="E135">
            <v>6</v>
          </cell>
          <cell r="F135" t="str">
            <v>Wed</v>
          </cell>
          <cell r="G135">
            <v>10</v>
          </cell>
          <cell r="H135" t="str">
            <v>P</v>
          </cell>
          <cell r="I135">
            <v>399.989990234375</v>
          </cell>
          <cell r="J135">
            <v>150.00001525878906</v>
          </cell>
          <cell r="L135">
            <v>0.99800002574920654</v>
          </cell>
          <cell r="M135">
            <v>30</v>
          </cell>
          <cell r="N135">
            <v>250.00001525878906</v>
          </cell>
          <cell r="O135">
            <v>250</v>
          </cell>
          <cell r="P135">
            <v>250</v>
          </cell>
        </row>
        <row r="136">
          <cell r="B136">
            <v>36866.458333333336</v>
          </cell>
          <cell r="C136">
            <v>2000</v>
          </cell>
          <cell r="D136" t="str">
            <v>Dec</v>
          </cell>
          <cell r="E136">
            <v>6</v>
          </cell>
          <cell r="F136" t="str">
            <v>Wed</v>
          </cell>
          <cell r="G136">
            <v>11</v>
          </cell>
          <cell r="H136" t="str">
            <v>P</v>
          </cell>
          <cell r="I136">
            <v>399.989990234375</v>
          </cell>
          <cell r="J136">
            <v>150.00001525878906</v>
          </cell>
          <cell r="K136">
            <v>30</v>
          </cell>
          <cell r="L136">
            <v>0.99800002574920654</v>
          </cell>
          <cell r="M136">
            <v>30</v>
          </cell>
          <cell r="N136">
            <v>250.00001525878906</v>
          </cell>
          <cell r="O136">
            <v>250</v>
          </cell>
          <cell r="P136">
            <v>250</v>
          </cell>
        </row>
        <row r="137">
          <cell r="B137">
            <v>36866.5</v>
          </cell>
          <cell r="C137">
            <v>2000</v>
          </cell>
          <cell r="D137" t="str">
            <v>Dec</v>
          </cell>
          <cell r="E137">
            <v>6</v>
          </cell>
          <cell r="F137" t="str">
            <v>Wed</v>
          </cell>
          <cell r="G137">
            <v>12</v>
          </cell>
          <cell r="H137" t="str">
            <v>P</v>
          </cell>
          <cell r="I137">
            <v>399.989990234375</v>
          </cell>
          <cell r="J137">
            <v>150.00001525878906</v>
          </cell>
          <cell r="K137">
            <v>30</v>
          </cell>
          <cell r="L137">
            <v>0.99800002574920654</v>
          </cell>
          <cell r="M137">
            <v>30</v>
          </cell>
          <cell r="N137">
            <v>250.00003051757813</v>
          </cell>
          <cell r="O137">
            <v>250</v>
          </cell>
          <cell r="P137">
            <v>250</v>
          </cell>
        </row>
        <row r="138">
          <cell r="B138">
            <v>36866.541666666664</v>
          </cell>
          <cell r="C138">
            <v>2000</v>
          </cell>
          <cell r="D138" t="str">
            <v>Dec</v>
          </cell>
          <cell r="E138">
            <v>6</v>
          </cell>
          <cell r="F138" t="str">
            <v>Wed</v>
          </cell>
          <cell r="G138">
            <v>13</v>
          </cell>
          <cell r="H138" t="str">
            <v>P</v>
          </cell>
          <cell r="I138">
            <v>399.989990234375</v>
          </cell>
          <cell r="J138">
            <v>150.00001525878906</v>
          </cell>
          <cell r="K138">
            <v>30</v>
          </cell>
          <cell r="L138">
            <v>0.99800002574920654</v>
          </cell>
          <cell r="M138">
            <v>30</v>
          </cell>
          <cell r="N138">
            <v>250.00001525878906</v>
          </cell>
          <cell r="O138">
            <v>250</v>
          </cell>
          <cell r="P138">
            <v>250</v>
          </cell>
        </row>
        <row r="139">
          <cell r="B139">
            <v>36866.583333333336</v>
          </cell>
          <cell r="C139">
            <v>2000</v>
          </cell>
          <cell r="D139" t="str">
            <v>Dec</v>
          </cell>
          <cell r="E139">
            <v>6</v>
          </cell>
          <cell r="F139" t="str">
            <v>Wed</v>
          </cell>
          <cell r="G139">
            <v>14</v>
          </cell>
          <cell r="H139" t="str">
            <v>P</v>
          </cell>
          <cell r="I139">
            <v>399.989990234375</v>
          </cell>
          <cell r="J139">
            <v>150.00001525878906</v>
          </cell>
          <cell r="K139">
            <v>30</v>
          </cell>
          <cell r="L139">
            <v>0.99800002574920654</v>
          </cell>
          <cell r="M139">
            <v>30</v>
          </cell>
          <cell r="N139">
            <v>250.00003051757813</v>
          </cell>
          <cell r="O139">
            <v>250</v>
          </cell>
          <cell r="P139">
            <v>250</v>
          </cell>
        </row>
        <row r="140">
          <cell r="B140">
            <v>36866.625</v>
          </cell>
          <cell r="C140">
            <v>2000</v>
          </cell>
          <cell r="D140" t="str">
            <v>Dec</v>
          </cell>
          <cell r="E140">
            <v>6</v>
          </cell>
          <cell r="F140" t="str">
            <v>Wed</v>
          </cell>
          <cell r="G140">
            <v>15</v>
          </cell>
          <cell r="H140" t="str">
            <v>P</v>
          </cell>
          <cell r="I140">
            <v>450</v>
          </cell>
          <cell r="J140">
            <v>200.00999450683594</v>
          </cell>
          <cell r="K140">
            <v>30</v>
          </cell>
          <cell r="L140">
            <v>0.99800002574920654</v>
          </cell>
          <cell r="M140">
            <v>30</v>
          </cell>
          <cell r="N140">
            <v>250</v>
          </cell>
          <cell r="O140">
            <v>250</v>
          </cell>
          <cell r="P140">
            <v>250</v>
          </cell>
        </row>
        <row r="141">
          <cell r="B141">
            <v>36866.666666666664</v>
          </cell>
          <cell r="C141">
            <v>2000</v>
          </cell>
          <cell r="D141" t="str">
            <v>Dec</v>
          </cell>
          <cell r="E141">
            <v>6</v>
          </cell>
          <cell r="F141" t="str">
            <v>Wed</v>
          </cell>
          <cell r="G141">
            <v>16</v>
          </cell>
          <cell r="H141" t="str">
            <v>P</v>
          </cell>
          <cell r="I141">
            <v>450</v>
          </cell>
          <cell r="J141">
            <v>200.00999450683594</v>
          </cell>
          <cell r="K141">
            <v>30</v>
          </cell>
          <cell r="L141">
            <v>0.99800002574920654</v>
          </cell>
          <cell r="M141">
            <v>30</v>
          </cell>
          <cell r="N141">
            <v>250.00001525878906</v>
          </cell>
          <cell r="O141">
            <v>250</v>
          </cell>
          <cell r="P141">
            <v>250</v>
          </cell>
        </row>
        <row r="142">
          <cell r="B142">
            <v>36866.708333333336</v>
          </cell>
          <cell r="C142">
            <v>2000</v>
          </cell>
          <cell r="D142" t="str">
            <v>Dec</v>
          </cell>
          <cell r="E142">
            <v>6</v>
          </cell>
          <cell r="F142" t="str">
            <v>Wed</v>
          </cell>
          <cell r="G142">
            <v>17</v>
          </cell>
          <cell r="H142" t="str">
            <v>P</v>
          </cell>
          <cell r="I142">
            <v>399.989990234375</v>
          </cell>
          <cell r="J142">
            <v>150.00001525878906</v>
          </cell>
          <cell r="K142">
            <v>30</v>
          </cell>
          <cell r="L142">
            <v>0.99800002574920654</v>
          </cell>
          <cell r="M142">
            <v>30</v>
          </cell>
          <cell r="N142">
            <v>250.00001525878906</v>
          </cell>
          <cell r="O142">
            <v>250</v>
          </cell>
          <cell r="P142">
            <v>250</v>
          </cell>
        </row>
        <row r="143">
          <cell r="B143">
            <v>36866.75</v>
          </cell>
          <cell r="C143">
            <v>2000</v>
          </cell>
          <cell r="D143" t="str">
            <v>Dec</v>
          </cell>
          <cell r="E143">
            <v>6</v>
          </cell>
          <cell r="F143" t="str">
            <v>Wed</v>
          </cell>
          <cell r="G143">
            <v>18</v>
          </cell>
          <cell r="H143" t="str">
            <v>P</v>
          </cell>
          <cell r="I143">
            <v>399.989990234375</v>
          </cell>
          <cell r="J143">
            <v>150.00001525878906</v>
          </cell>
          <cell r="L143">
            <v>0.99800002574920654</v>
          </cell>
          <cell r="M143">
            <v>30</v>
          </cell>
          <cell r="N143">
            <v>250</v>
          </cell>
          <cell r="O143">
            <v>250</v>
          </cell>
          <cell r="P143">
            <v>250</v>
          </cell>
        </row>
        <row r="144">
          <cell r="B144">
            <v>36866.791666666664</v>
          </cell>
          <cell r="C144">
            <v>2000</v>
          </cell>
          <cell r="D144" t="str">
            <v>Dec</v>
          </cell>
          <cell r="E144">
            <v>6</v>
          </cell>
          <cell r="F144" t="str">
            <v>Wed</v>
          </cell>
          <cell r="G144">
            <v>19</v>
          </cell>
          <cell r="H144" t="str">
            <v>P</v>
          </cell>
          <cell r="I144">
            <v>399.989990234375</v>
          </cell>
          <cell r="J144">
            <v>150.00001525878906</v>
          </cell>
          <cell r="L144">
            <v>0.99800002574920654</v>
          </cell>
          <cell r="M144">
            <v>30</v>
          </cell>
          <cell r="N144">
            <v>249.99996948242188</v>
          </cell>
          <cell r="O144">
            <v>250</v>
          </cell>
          <cell r="P144">
            <v>250</v>
          </cell>
        </row>
        <row r="145">
          <cell r="B145">
            <v>36866.833333333336</v>
          </cell>
          <cell r="C145">
            <v>2000</v>
          </cell>
          <cell r="D145" t="str">
            <v>Dec</v>
          </cell>
          <cell r="E145">
            <v>6</v>
          </cell>
          <cell r="F145" t="str">
            <v>Wed</v>
          </cell>
          <cell r="G145">
            <v>20</v>
          </cell>
          <cell r="H145" t="str">
            <v>P</v>
          </cell>
          <cell r="I145">
            <v>399.989990234375</v>
          </cell>
          <cell r="J145">
            <v>150.00001525878906</v>
          </cell>
          <cell r="L145">
            <v>0.99800002574920654</v>
          </cell>
          <cell r="M145">
            <v>30</v>
          </cell>
          <cell r="N145">
            <v>249.99998474121094</v>
          </cell>
          <cell r="O145">
            <v>250</v>
          </cell>
          <cell r="P145">
            <v>249.99833679199219</v>
          </cell>
        </row>
        <row r="146">
          <cell r="B146">
            <v>36866.875</v>
          </cell>
          <cell r="C146">
            <v>2000</v>
          </cell>
          <cell r="D146" t="str">
            <v>Dec</v>
          </cell>
          <cell r="E146">
            <v>6</v>
          </cell>
          <cell r="F146" t="str">
            <v>Wed</v>
          </cell>
          <cell r="G146">
            <v>21</v>
          </cell>
          <cell r="H146" t="str">
            <v>P</v>
          </cell>
          <cell r="I146">
            <v>399.989990234375</v>
          </cell>
          <cell r="J146">
            <v>150.00001525878906</v>
          </cell>
          <cell r="L146">
            <v>0.99800002574920654</v>
          </cell>
          <cell r="M146">
            <v>30</v>
          </cell>
          <cell r="N146">
            <v>249.99996948242188</v>
          </cell>
          <cell r="O146">
            <v>250</v>
          </cell>
          <cell r="P146">
            <v>250</v>
          </cell>
        </row>
        <row r="147">
          <cell r="B147">
            <v>36866.916666666664</v>
          </cell>
          <cell r="C147">
            <v>2000</v>
          </cell>
          <cell r="D147" t="str">
            <v>Dec</v>
          </cell>
          <cell r="E147">
            <v>6</v>
          </cell>
          <cell r="F147" t="str">
            <v>Wed</v>
          </cell>
          <cell r="G147">
            <v>22</v>
          </cell>
          <cell r="H147" t="str">
            <v>P</v>
          </cell>
          <cell r="I147">
            <v>399.989990234375</v>
          </cell>
          <cell r="J147">
            <v>150.00001525878906</v>
          </cell>
          <cell r="K147">
            <v>30</v>
          </cell>
          <cell r="L147">
            <v>0.99800002574920654</v>
          </cell>
          <cell r="M147">
            <v>30</v>
          </cell>
          <cell r="N147">
            <v>250.00001525878906</v>
          </cell>
          <cell r="O147">
            <v>250</v>
          </cell>
          <cell r="P147">
            <v>241.70999145507813</v>
          </cell>
        </row>
        <row r="148">
          <cell r="B148">
            <v>36866.958333333336</v>
          </cell>
          <cell r="C148">
            <v>2000</v>
          </cell>
          <cell r="D148" t="str">
            <v>Dec</v>
          </cell>
          <cell r="E148">
            <v>6</v>
          </cell>
          <cell r="F148" t="str">
            <v>Wed</v>
          </cell>
          <cell r="G148">
            <v>23</v>
          </cell>
          <cell r="H148" t="str">
            <v>O</v>
          </cell>
          <cell r="I148">
            <v>250</v>
          </cell>
          <cell r="L148">
            <v>0.99800002574920654</v>
          </cell>
          <cell r="M148">
            <v>30</v>
          </cell>
          <cell r="N148">
            <v>250.00001525878906</v>
          </cell>
          <cell r="O148">
            <v>250</v>
          </cell>
          <cell r="P148">
            <v>250</v>
          </cell>
        </row>
        <row r="149">
          <cell r="B149">
            <v>36867</v>
          </cell>
          <cell r="C149">
            <v>2000</v>
          </cell>
          <cell r="D149" t="str">
            <v>Dec</v>
          </cell>
          <cell r="E149">
            <v>6</v>
          </cell>
          <cell r="F149" t="str">
            <v>Wed</v>
          </cell>
          <cell r="G149">
            <v>24</v>
          </cell>
          <cell r="H149" t="str">
            <v>O</v>
          </cell>
          <cell r="I149">
            <v>249.99000549316406</v>
          </cell>
          <cell r="L149">
            <v>0.99800002574920654</v>
          </cell>
          <cell r="M149">
            <v>30</v>
          </cell>
          <cell r="N149">
            <v>250</v>
          </cell>
          <cell r="O149">
            <v>250</v>
          </cell>
          <cell r="P149">
            <v>250</v>
          </cell>
        </row>
        <row r="150">
          <cell r="B150">
            <v>36867.041666666664</v>
          </cell>
          <cell r="C150">
            <v>2000</v>
          </cell>
          <cell r="D150" t="str">
            <v>Dec</v>
          </cell>
          <cell r="E150">
            <v>7</v>
          </cell>
          <cell r="F150" t="str">
            <v>Thu</v>
          </cell>
          <cell r="G150">
            <v>1</v>
          </cell>
          <cell r="H150" t="str">
            <v>O</v>
          </cell>
          <cell r="I150">
            <v>281</v>
          </cell>
          <cell r="J150">
            <v>31.010189056396484</v>
          </cell>
          <cell r="L150">
            <v>0.99800002574920654</v>
          </cell>
          <cell r="M150">
            <v>30</v>
          </cell>
          <cell r="N150">
            <v>249.99998474121094</v>
          </cell>
          <cell r="O150">
            <v>250</v>
          </cell>
          <cell r="P150">
            <v>250</v>
          </cell>
        </row>
        <row r="151">
          <cell r="B151">
            <v>36867.083333333336</v>
          </cell>
          <cell r="C151">
            <v>2000</v>
          </cell>
          <cell r="D151" t="str">
            <v>Dec</v>
          </cell>
          <cell r="E151">
            <v>7</v>
          </cell>
          <cell r="F151" t="str">
            <v>Thu</v>
          </cell>
          <cell r="G151">
            <v>2</v>
          </cell>
          <cell r="H151" t="str">
            <v>O</v>
          </cell>
          <cell r="I151">
            <v>281</v>
          </cell>
          <cell r="J151">
            <v>31.010189056396484</v>
          </cell>
          <cell r="L151">
            <v>0.99800002574920654</v>
          </cell>
          <cell r="M151">
            <v>30</v>
          </cell>
          <cell r="N151">
            <v>249.99995422363281</v>
          </cell>
          <cell r="O151">
            <v>250</v>
          </cell>
          <cell r="P151">
            <v>250</v>
          </cell>
        </row>
        <row r="152">
          <cell r="B152">
            <v>36867.125</v>
          </cell>
          <cell r="C152">
            <v>2000</v>
          </cell>
          <cell r="D152" t="str">
            <v>Dec</v>
          </cell>
          <cell r="E152">
            <v>7</v>
          </cell>
          <cell r="F152" t="str">
            <v>Thu</v>
          </cell>
          <cell r="G152">
            <v>3</v>
          </cell>
          <cell r="H152" t="str">
            <v>O</v>
          </cell>
          <cell r="I152">
            <v>281</v>
          </cell>
          <cell r="J152">
            <v>31.000200271606445</v>
          </cell>
          <cell r="L152">
            <v>0.99800002574920654</v>
          </cell>
          <cell r="M152">
            <v>30</v>
          </cell>
          <cell r="N152">
            <v>250.00001525878906</v>
          </cell>
          <cell r="O152">
            <v>250</v>
          </cell>
          <cell r="P152">
            <v>250</v>
          </cell>
        </row>
        <row r="153">
          <cell r="B153">
            <v>36867.166666666664</v>
          </cell>
          <cell r="C153">
            <v>2000</v>
          </cell>
          <cell r="D153" t="str">
            <v>Dec</v>
          </cell>
          <cell r="E153">
            <v>7</v>
          </cell>
          <cell r="F153" t="str">
            <v>Thu</v>
          </cell>
          <cell r="G153">
            <v>4</v>
          </cell>
          <cell r="H153" t="str">
            <v>O</v>
          </cell>
          <cell r="I153">
            <v>281</v>
          </cell>
          <cell r="J153">
            <v>31.010189056396484</v>
          </cell>
          <cell r="L153">
            <v>0.99800002574920654</v>
          </cell>
          <cell r="M153">
            <v>30</v>
          </cell>
          <cell r="N153">
            <v>250.00001525878906</v>
          </cell>
          <cell r="O153">
            <v>250</v>
          </cell>
          <cell r="P153">
            <v>250</v>
          </cell>
        </row>
        <row r="154">
          <cell r="B154">
            <v>36867.208333333336</v>
          </cell>
          <cell r="C154">
            <v>2000</v>
          </cell>
          <cell r="D154" t="str">
            <v>Dec</v>
          </cell>
          <cell r="E154">
            <v>7</v>
          </cell>
          <cell r="F154" t="str">
            <v>Thu</v>
          </cell>
          <cell r="G154">
            <v>5</v>
          </cell>
          <cell r="H154" t="str">
            <v>O</v>
          </cell>
          <cell r="I154">
            <v>281.58999633789063</v>
          </cell>
          <cell r="J154">
            <v>31.600090026855469</v>
          </cell>
          <cell r="L154">
            <v>0.99800002574920654</v>
          </cell>
          <cell r="M154">
            <v>30</v>
          </cell>
          <cell r="N154">
            <v>250</v>
          </cell>
          <cell r="O154">
            <v>250</v>
          </cell>
          <cell r="P154">
            <v>250</v>
          </cell>
        </row>
        <row r="155">
          <cell r="B155">
            <v>36867.25</v>
          </cell>
          <cell r="C155">
            <v>2000</v>
          </cell>
          <cell r="D155" t="str">
            <v>Dec</v>
          </cell>
          <cell r="E155">
            <v>7</v>
          </cell>
          <cell r="F155" t="str">
            <v>Thu</v>
          </cell>
          <cell r="G155">
            <v>6</v>
          </cell>
          <cell r="H155" t="str">
            <v>O</v>
          </cell>
          <cell r="I155">
            <v>279.989990234375</v>
          </cell>
          <cell r="J155">
            <v>30</v>
          </cell>
          <cell r="L155">
            <v>0.99800002574920654</v>
          </cell>
          <cell r="M155">
            <v>30</v>
          </cell>
          <cell r="N155">
            <v>250.00001525878906</v>
          </cell>
          <cell r="O155">
            <v>250</v>
          </cell>
          <cell r="P155">
            <v>250</v>
          </cell>
        </row>
        <row r="156">
          <cell r="B156">
            <v>36867.291666666664</v>
          </cell>
          <cell r="C156">
            <v>2000</v>
          </cell>
          <cell r="D156" t="str">
            <v>Dec</v>
          </cell>
          <cell r="E156">
            <v>7</v>
          </cell>
          <cell r="F156" t="str">
            <v>Thu</v>
          </cell>
          <cell r="G156">
            <v>7</v>
          </cell>
          <cell r="H156" t="str">
            <v>P</v>
          </cell>
          <cell r="I156">
            <v>250.02000427246094</v>
          </cell>
          <cell r="J156">
            <v>1.9999999552965164E-2</v>
          </cell>
          <cell r="K156">
            <v>30</v>
          </cell>
          <cell r="L156">
            <v>0.99800002574920654</v>
          </cell>
          <cell r="M156">
            <v>30</v>
          </cell>
          <cell r="N156">
            <v>250.00001525878906</v>
          </cell>
          <cell r="O156">
            <v>250</v>
          </cell>
          <cell r="P156">
            <v>250</v>
          </cell>
        </row>
        <row r="157">
          <cell r="B157">
            <v>36867.333333333336</v>
          </cell>
          <cell r="C157">
            <v>2000</v>
          </cell>
          <cell r="D157" t="str">
            <v>Dec</v>
          </cell>
          <cell r="E157">
            <v>7</v>
          </cell>
          <cell r="F157" t="str">
            <v>Thu</v>
          </cell>
          <cell r="G157">
            <v>8</v>
          </cell>
          <cell r="H157" t="str">
            <v>P</v>
          </cell>
          <cell r="I157">
            <v>250.00999450683594</v>
          </cell>
          <cell r="J157">
            <v>1.9999999552965164E-2</v>
          </cell>
          <cell r="L157">
            <v>0.99800002574920654</v>
          </cell>
          <cell r="M157">
            <v>30</v>
          </cell>
          <cell r="N157">
            <v>250</v>
          </cell>
          <cell r="O157">
            <v>250</v>
          </cell>
          <cell r="P157">
            <v>250</v>
          </cell>
        </row>
        <row r="158">
          <cell r="B158">
            <v>36867.375</v>
          </cell>
          <cell r="C158">
            <v>2000</v>
          </cell>
          <cell r="D158" t="str">
            <v>Dec</v>
          </cell>
          <cell r="E158">
            <v>7</v>
          </cell>
          <cell r="F158" t="str">
            <v>Thu</v>
          </cell>
          <cell r="G158">
            <v>9</v>
          </cell>
          <cell r="H158" t="str">
            <v>P</v>
          </cell>
          <cell r="I158">
            <v>250</v>
          </cell>
          <cell r="J158">
            <v>9.9900001659989357E-3</v>
          </cell>
          <cell r="K158">
            <v>30</v>
          </cell>
          <cell r="L158">
            <v>0.99800002574920654</v>
          </cell>
          <cell r="M158">
            <v>30</v>
          </cell>
          <cell r="N158">
            <v>250</v>
          </cell>
          <cell r="O158">
            <v>250</v>
          </cell>
          <cell r="P158">
            <v>227.5</v>
          </cell>
        </row>
        <row r="159">
          <cell r="B159">
            <v>36867.416666666664</v>
          </cell>
          <cell r="C159">
            <v>2000</v>
          </cell>
          <cell r="D159" t="str">
            <v>Dec</v>
          </cell>
          <cell r="E159">
            <v>7</v>
          </cell>
          <cell r="F159" t="str">
            <v>Thu</v>
          </cell>
          <cell r="G159">
            <v>10</v>
          </cell>
          <cell r="H159" t="str">
            <v>P</v>
          </cell>
          <cell r="I159">
            <v>250</v>
          </cell>
          <cell r="J159">
            <v>9.9900001659989357E-3</v>
          </cell>
          <cell r="K159">
            <v>30</v>
          </cell>
          <cell r="L159">
            <v>0.99800002574920654</v>
          </cell>
          <cell r="M159">
            <v>30</v>
          </cell>
          <cell r="N159">
            <v>250.00001525878906</v>
          </cell>
          <cell r="O159">
            <v>250</v>
          </cell>
          <cell r="P159">
            <v>250</v>
          </cell>
        </row>
        <row r="160">
          <cell r="B160">
            <v>36867.458333333336</v>
          </cell>
          <cell r="C160">
            <v>2000</v>
          </cell>
          <cell r="D160" t="str">
            <v>Dec</v>
          </cell>
          <cell r="E160">
            <v>7</v>
          </cell>
          <cell r="F160" t="str">
            <v>Thu</v>
          </cell>
          <cell r="G160">
            <v>11</v>
          </cell>
          <cell r="H160" t="str">
            <v>P</v>
          </cell>
          <cell r="I160">
            <v>250</v>
          </cell>
          <cell r="J160">
            <v>9.9900001659989357E-3</v>
          </cell>
          <cell r="K160">
            <v>30</v>
          </cell>
          <cell r="L160">
            <v>0.99800002574920654</v>
          </cell>
          <cell r="M160">
            <v>30</v>
          </cell>
          <cell r="N160">
            <v>250</v>
          </cell>
          <cell r="O160">
            <v>250</v>
          </cell>
          <cell r="P160">
            <v>250</v>
          </cell>
        </row>
        <row r="161">
          <cell r="B161">
            <v>36867.5</v>
          </cell>
          <cell r="C161">
            <v>2000</v>
          </cell>
          <cell r="D161" t="str">
            <v>Dec</v>
          </cell>
          <cell r="E161">
            <v>7</v>
          </cell>
          <cell r="F161" t="str">
            <v>Thu</v>
          </cell>
          <cell r="G161">
            <v>12</v>
          </cell>
          <cell r="H161" t="str">
            <v>P</v>
          </cell>
          <cell r="I161">
            <v>250</v>
          </cell>
          <cell r="J161">
            <v>9.9900001659989357E-3</v>
          </cell>
          <cell r="K161">
            <v>30</v>
          </cell>
          <cell r="L161">
            <v>0.99800002574920654</v>
          </cell>
          <cell r="M161">
            <v>30</v>
          </cell>
          <cell r="N161">
            <v>250.00001525878906</v>
          </cell>
          <cell r="O161">
            <v>250</v>
          </cell>
          <cell r="P161">
            <v>250</v>
          </cell>
        </row>
        <row r="162">
          <cell r="B162">
            <v>36867.541666666664</v>
          </cell>
          <cell r="C162">
            <v>2000</v>
          </cell>
          <cell r="D162" t="str">
            <v>Dec</v>
          </cell>
          <cell r="E162">
            <v>7</v>
          </cell>
          <cell r="F162" t="str">
            <v>Thu</v>
          </cell>
          <cell r="G162">
            <v>13</v>
          </cell>
          <cell r="H162" t="str">
            <v>P</v>
          </cell>
          <cell r="I162">
            <v>250</v>
          </cell>
          <cell r="J162">
            <v>9.9900001659989357E-3</v>
          </cell>
          <cell r="K162">
            <v>30</v>
          </cell>
          <cell r="L162">
            <v>0.99800002574920654</v>
          </cell>
          <cell r="M162">
            <v>30</v>
          </cell>
          <cell r="N162">
            <v>249.99998474121094</v>
          </cell>
          <cell r="O162">
            <v>250</v>
          </cell>
          <cell r="P162">
            <v>250</v>
          </cell>
        </row>
        <row r="163">
          <cell r="B163">
            <v>36867.583333333336</v>
          </cell>
          <cell r="C163">
            <v>2000</v>
          </cell>
          <cell r="D163" t="str">
            <v>Dec</v>
          </cell>
          <cell r="E163">
            <v>7</v>
          </cell>
          <cell r="F163" t="str">
            <v>Thu</v>
          </cell>
          <cell r="G163">
            <v>14</v>
          </cell>
          <cell r="H163" t="str">
            <v>P</v>
          </cell>
          <cell r="I163">
            <v>250</v>
          </cell>
          <cell r="J163">
            <v>9.9900001659989357E-3</v>
          </cell>
          <cell r="K163">
            <v>30</v>
          </cell>
          <cell r="L163">
            <v>0.99800002574920654</v>
          </cell>
          <cell r="M163">
            <v>30</v>
          </cell>
          <cell r="N163">
            <v>249.99998474121094</v>
          </cell>
          <cell r="O163">
            <v>250</v>
          </cell>
          <cell r="P163">
            <v>250</v>
          </cell>
        </row>
        <row r="164">
          <cell r="B164">
            <v>36867.625</v>
          </cell>
          <cell r="C164">
            <v>2000</v>
          </cell>
          <cell r="D164" t="str">
            <v>Dec</v>
          </cell>
          <cell r="E164">
            <v>7</v>
          </cell>
          <cell r="F164" t="str">
            <v>Thu</v>
          </cell>
          <cell r="G164">
            <v>15</v>
          </cell>
          <cell r="H164" t="str">
            <v>P</v>
          </cell>
          <cell r="I164">
            <v>250</v>
          </cell>
          <cell r="J164">
            <v>9.9900001659989357E-3</v>
          </cell>
          <cell r="K164">
            <v>30</v>
          </cell>
          <cell r="L164">
            <v>0.99800002574920654</v>
          </cell>
          <cell r="M164">
            <v>30</v>
          </cell>
          <cell r="N164">
            <v>250</v>
          </cell>
          <cell r="O164">
            <v>250</v>
          </cell>
          <cell r="P164">
            <v>250</v>
          </cell>
        </row>
        <row r="165">
          <cell r="B165">
            <v>36867.666666666664</v>
          </cell>
          <cell r="C165">
            <v>2000</v>
          </cell>
          <cell r="D165" t="str">
            <v>Dec</v>
          </cell>
          <cell r="E165">
            <v>7</v>
          </cell>
          <cell r="F165" t="str">
            <v>Thu</v>
          </cell>
          <cell r="G165">
            <v>16</v>
          </cell>
          <cell r="H165" t="str">
            <v>P</v>
          </cell>
          <cell r="I165">
            <v>250</v>
          </cell>
          <cell r="J165">
            <v>9.9900001659989357E-3</v>
          </cell>
          <cell r="K165">
            <v>30</v>
          </cell>
          <cell r="L165">
            <v>0.99800002574920654</v>
          </cell>
          <cell r="M165">
            <v>30</v>
          </cell>
          <cell r="N165">
            <v>250</v>
          </cell>
          <cell r="O165">
            <v>250</v>
          </cell>
          <cell r="P165">
            <v>250</v>
          </cell>
        </row>
        <row r="166">
          <cell r="B166">
            <v>36867.708333333336</v>
          </cell>
          <cell r="C166">
            <v>2000</v>
          </cell>
          <cell r="D166" t="str">
            <v>Dec</v>
          </cell>
          <cell r="E166">
            <v>7</v>
          </cell>
          <cell r="F166" t="str">
            <v>Thu</v>
          </cell>
          <cell r="G166">
            <v>17</v>
          </cell>
          <cell r="H166" t="str">
            <v>P</v>
          </cell>
          <cell r="I166">
            <v>250</v>
          </cell>
          <cell r="J166">
            <v>9.9900001659989357E-3</v>
          </cell>
          <cell r="K166">
            <v>30</v>
          </cell>
          <cell r="L166">
            <v>0.99800002574920654</v>
          </cell>
          <cell r="M166">
            <v>30</v>
          </cell>
          <cell r="N166">
            <v>250.00004577636719</v>
          </cell>
          <cell r="O166">
            <v>250</v>
          </cell>
          <cell r="P166">
            <v>250</v>
          </cell>
        </row>
        <row r="167">
          <cell r="B167">
            <v>36867.75</v>
          </cell>
          <cell r="C167">
            <v>2000</v>
          </cell>
          <cell r="D167" t="str">
            <v>Dec</v>
          </cell>
          <cell r="E167">
            <v>7</v>
          </cell>
          <cell r="F167" t="str">
            <v>Thu</v>
          </cell>
          <cell r="G167">
            <v>18</v>
          </cell>
          <cell r="H167" t="str">
            <v>P</v>
          </cell>
          <cell r="I167">
            <v>279.989990234375</v>
          </cell>
          <cell r="J167">
            <v>30</v>
          </cell>
          <cell r="K167">
            <v>30</v>
          </cell>
          <cell r="L167">
            <v>0.99800002574920654</v>
          </cell>
          <cell r="M167">
            <v>30</v>
          </cell>
          <cell r="N167">
            <v>250.00003051757813</v>
          </cell>
          <cell r="O167">
            <v>250</v>
          </cell>
          <cell r="P167">
            <v>250</v>
          </cell>
        </row>
        <row r="168">
          <cell r="B168">
            <v>36867.791666666664</v>
          </cell>
          <cell r="C168">
            <v>2000</v>
          </cell>
          <cell r="D168" t="str">
            <v>Dec</v>
          </cell>
          <cell r="E168">
            <v>7</v>
          </cell>
          <cell r="F168" t="str">
            <v>Thu</v>
          </cell>
          <cell r="G168">
            <v>19</v>
          </cell>
          <cell r="H168" t="str">
            <v>P</v>
          </cell>
          <cell r="I168">
            <v>279.989990234375</v>
          </cell>
          <cell r="J168">
            <v>30</v>
          </cell>
          <cell r="K168">
            <v>30</v>
          </cell>
          <cell r="L168">
            <v>0.99800002574920654</v>
          </cell>
          <cell r="M168">
            <v>30</v>
          </cell>
          <cell r="N168">
            <v>250</v>
          </cell>
          <cell r="O168">
            <v>250</v>
          </cell>
          <cell r="P168">
            <v>250</v>
          </cell>
        </row>
        <row r="169">
          <cell r="B169">
            <v>36867.833333333336</v>
          </cell>
          <cell r="C169">
            <v>2000</v>
          </cell>
          <cell r="D169" t="str">
            <v>Dec</v>
          </cell>
          <cell r="E169">
            <v>7</v>
          </cell>
          <cell r="F169" t="str">
            <v>Thu</v>
          </cell>
          <cell r="G169">
            <v>20</v>
          </cell>
          <cell r="H169" t="str">
            <v>P</v>
          </cell>
          <cell r="I169">
            <v>279.989990234375</v>
          </cell>
          <cell r="J169">
            <v>30</v>
          </cell>
          <cell r="K169">
            <v>30</v>
          </cell>
          <cell r="L169">
            <v>0.99800002574920654</v>
          </cell>
          <cell r="M169">
            <v>30</v>
          </cell>
          <cell r="N169">
            <v>249.99993896484375</v>
          </cell>
          <cell r="O169">
            <v>250</v>
          </cell>
          <cell r="P169">
            <v>250</v>
          </cell>
        </row>
        <row r="170">
          <cell r="B170">
            <v>36867.875</v>
          </cell>
          <cell r="C170">
            <v>2000</v>
          </cell>
          <cell r="D170" t="str">
            <v>Dec</v>
          </cell>
          <cell r="E170">
            <v>7</v>
          </cell>
          <cell r="F170" t="str">
            <v>Thu</v>
          </cell>
          <cell r="G170">
            <v>21</v>
          </cell>
          <cell r="H170" t="str">
            <v>P</v>
          </cell>
          <cell r="I170">
            <v>250</v>
          </cell>
          <cell r="J170">
            <v>9.9900001659989357E-3</v>
          </cell>
          <cell r="K170">
            <v>30</v>
          </cell>
          <cell r="L170">
            <v>0.99800002574920654</v>
          </cell>
          <cell r="M170">
            <v>30</v>
          </cell>
          <cell r="N170">
            <v>249.99998474121094</v>
          </cell>
          <cell r="O170">
            <v>250</v>
          </cell>
          <cell r="P170">
            <v>250</v>
          </cell>
        </row>
        <row r="171">
          <cell r="B171">
            <v>36867.916666666664</v>
          </cell>
          <cell r="C171">
            <v>2000</v>
          </cell>
          <cell r="D171" t="str">
            <v>Dec</v>
          </cell>
          <cell r="E171">
            <v>7</v>
          </cell>
          <cell r="F171" t="str">
            <v>Thu</v>
          </cell>
          <cell r="G171">
            <v>22</v>
          </cell>
          <cell r="H171" t="str">
            <v>P</v>
          </cell>
          <cell r="I171">
            <v>250</v>
          </cell>
          <cell r="J171">
            <v>9.9900001659989357E-3</v>
          </cell>
          <cell r="K171">
            <v>30</v>
          </cell>
          <cell r="L171">
            <v>0.99800002574920654</v>
          </cell>
          <cell r="M171">
            <v>30</v>
          </cell>
          <cell r="N171">
            <v>250.00003051757813</v>
          </cell>
          <cell r="O171">
            <v>250</v>
          </cell>
          <cell r="P171">
            <v>250</v>
          </cell>
        </row>
        <row r="172">
          <cell r="B172">
            <v>36867.958333333336</v>
          </cell>
          <cell r="C172">
            <v>2000</v>
          </cell>
          <cell r="D172" t="str">
            <v>Dec</v>
          </cell>
          <cell r="E172">
            <v>7</v>
          </cell>
          <cell r="F172" t="str">
            <v>Thu</v>
          </cell>
          <cell r="G172">
            <v>23</v>
          </cell>
          <cell r="H172" t="str">
            <v>O</v>
          </cell>
          <cell r="I172">
            <v>281</v>
          </cell>
          <cell r="J172">
            <v>31.000099182128906</v>
          </cell>
          <cell r="K172">
            <v>30</v>
          </cell>
          <cell r="L172">
            <v>0.99800002574920654</v>
          </cell>
          <cell r="M172">
            <v>30</v>
          </cell>
          <cell r="N172">
            <v>249.99998474121094</v>
          </cell>
          <cell r="O172">
            <v>250</v>
          </cell>
          <cell r="P172">
            <v>250</v>
          </cell>
        </row>
        <row r="173">
          <cell r="B173">
            <v>36868</v>
          </cell>
          <cell r="C173">
            <v>2000</v>
          </cell>
          <cell r="D173" t="str">
            <v>Dec</v>
          </cell>
          <cell r="E173">
            <v>7</v>
          </cell>
          <cell r="F173" t="str">
            <v>Thu</v>
          </cell>
          <cell r="G173">
            <v>24</v>
          </cell>
          <cell r="H173" t="str">
            <v>O</v>
          </cell>
          <cell r="I173">
            <v>281</v>
          </cell>
          <cell r="J173">
            <v>31.000099182128906</v>
          </cell>
          <cell r="K173">
            <v>30</v>
          </cell>
          <cell r="L173">
            <v>0.99800002574920654</v>
          </cell>
          <cell r="M173">
            <v>30</v>
          </cell>
          <cell r="N173">
            <v>243.31805419921875</v>
          </cell>
          <cell r="O173">
            <v>250</v>
          </cell>
          <cell r="P173">
            <v>124.83333587646484</v>
          </cell>
        </row>
        <row r="174">
          <cell r="B174">
            <v>36868.041666666664</v>
          </cell>
          <cell r="C174">
            <v>2000</v>
          </cell>
          <cell r="D174" t="str">
            <v>Dec</v>
          </cell>
          <cell r="E174">
            <v>8</v>
          </cell>
          <cell r="F174" t="str">
            <v>Fri</v>
          </cell>
          <cell r="G174">
            <v>1</v>
          </cell>
          <cell r="H174" t="str">
            <v>O</v>
          </cell>
          <cell r="I174">
            <v>279.989990234375</v>
          </cell>
          <cell r="J174">
            <v>30</v>
          </cell>
          <cell r="L174">
            <v>0.99800002574920654</v>
          </cell>
          <cell r="M174">
            <v>30</v>
          </cell>
          <cell r="N174">
            <v>250</v>
          </cell>
          <cell r="O174">
            <v>250</v>
          </cell>
          <cell r="P174">
            <v>249.83332824707031</v>
          </cell>
        </row>
        <row r="175">
          <cell r="B175">
            <v>36868.083333333336</v>
          </cell>
          <cell r="C175">
            <v>2000</v>
          </cell>
          <cell r="D175" t="str">
            <v>Dec</v>
          </cell>
          <cell r="E175">
            <v>8</v>
          </cell>
          <cell r="F175" t="str">
            <v>Fri</v>
          </cell>
          <cell r="G175">
            <v>2</v>
          </cell>
          <cell r="H175" t="str">
            <v>O</v>
          </cell>
          <cell r="I175">
            <v>280</v>
          </cell>
          <cell r="J175">
            <v>30</v>
          </cell>
          <cell r="L175">
            <v>0.99800002574920654</v>
          </cell>
          <cell r="M175">
            <v>30</v>
          </cell>
          <cell r="N175">
            <v>250.00003051757813</v>
          </cell>
          <cell r="O175">
            <v>250</v>
          </cell>
          <cell r="P175">
            <v>242.52833557128906</v>
          </cell>
        </row>
        <row r="176">
          <cell r="B176">
            <v>36868.125</v>
          </cell>
          <cell r="C176">
            <v>2000</v>
          </cell>
          <cell r="D176" t="str">
            <v>Dec</v>
          </cell>
          <cell r="E176">
            <v>8</v>
          </cell>
          <cell r="F176" t="str">
            <v>Fri</v>
          </cell>
          <cell r="G176">
            <v>3</v>
          </cell>
          <cell r="H176" t="str">
            <v>O</v>
          </cell>
          <cell r="I176">
            <v>280</v>
          </cell>
          <cell r="J176">
            <v>30</v>
          </cell>
          <cell r="L176">
            <v>0.99800002574920654</v>
          </cell>
          <cell r="M176">
            <v>30</v>
          </cell>
          <cell r="N176">
            <v>249.99998474121094</v>
          </cell>
          <cell r="O176">
            <v>250</v>
          </cell>
          <cell r="P176">
            <v>250</v>
          </cell>
        </row>
        <row r="177">
          <cell r="B177">
            <v>36868.166666666664</v>
          </cell>
          <cell r="C177">
            <v>2000</v>
          </cell>
          <cell r="D177" t="str">
            <v>Dec</v>
          </cell>
          <cell r="E177">
            <v>8</v>
          </cell>
          <cell r="F177" t="str">
            <v>Fri</v>
          </cell>
          <cell r="G177">
            <v>4</v>
          </cell>
          <cell r="H177" t="str">
            <v>O</v>
          </cell>
          <cell r="I177">
            <v>279.989990234375</v>
          </cell>
          <cell r="J177">
            <v>30</v>
          </cell>
          <cell r="L177">
            <v>0.99800002574920654</v>
          </cell>
          <cell r="M177">
            <v>30</v>
          </cell>
          <cell r="N177">
            <v>242.18734741210938</v>
          </cell>
          <cell r="O177">
            <v>197.52166748046875</v>
          </cell>
          <cell r="P177">
            <v>186.71000671386719</v>
          </cell>
        </row>
        <row r="178">
          <cell r="B178">
            <v>36868.208333333336</v>
          </cell>
          <cell r="C178">
            <v>2000</v>
          </cell>
          <cell r="D178" t="str">
            <v>Dec</v>
          </cell>
          <cell r="E178">
            <v>8</v>
          </cell>
          <cell r="F178" t="str">
            <v>Fri</v>
          </cell>
          <cell r="G178">
            <v>5</v>
          </cell>
          <cell r="H178" t="str">
            <v>O</v>
          </cell>
          <cell r="I178">
            <v>279.989990234375</v>
          </cell>
          <cell r="J178">
            <v>30</v>
          </cell>
          <cell r="K178">
            <v>30</v>
          </cell>
          <cell r="L178">
            <v>0.99800002574920654</v>
          </cell>
          <cell r="M178">
            <v>30</v>
          </cell>
          <cell r="N178">
            <v>230.80775451660156</v>
          </cell>
          <cell r="O178">
            <v>217.60000610351563</v>
          </cell>
          <cell r="P178">
            <v>217.60000610351563</v>
          </cell>
        </row>
        <row r="179">
          <cell r="B179">
            <v>36868.25</v>
          </cell>
          <cell r="C179">
            <v>2000</v>
          </cell>
          <cell r="D179" t="str">
            <v>Dec</v>
          </cell>
          <cell r="E179">
            <v>8</v>
          </cell>
          <cell r="F179" t="str">
            <v>Fri</v>
          </cell>
          <cell r="G179">
            <v>6</v>
          </cell>
          <cell r="H179" t="str">
            <v>O</v>
          </cell>
          <cell r="I179">
            <v>280</v>
          </cell>
          <cell r="J179">
            <v>30</v>
          </cell>
          <cell r="K179">
            <v>50.000099182128906</v>
          </cell>
          <cell r="L179">
            <v>0.99800002574920654</v>
          </cell>
          <cell r="M179">
            <v>30</v>
          </cell>
          <cell r="N179">
            <v>250.00003051757813</v>
          </cell>
          <cell r="O179">
            <v>250</v>
          </cell>
          <cell r="P179">
            <v>250</v>
          </cell>
        </row>
        <row r="180">
          <cell r="B180">
            <v>36868.291666666664</v>
          </cell>
          <cell r="C180">
            <v>2000</v>
          </cell>
          <cell r="D180" t="str">
            <v>Dec</v>
          </cell>
          <cell r="E180">
            <v>8</v>
          </cell>
          <cell r="F180" t="str">
            <v>Fri</v>
          </cell>
          <cell r="G180">
            <v>7</v>
          </cell>
          <cell r="H180" t="str">
            <v>P</v>
          </cell>
          <cell r="I180">
            <v>280</v>
          </cell>
          <cell r="J180">
            <v>30</v>
          </cell>
          <cell r="K180">
            <v>207.00010681152344</v>
          </cell>
          <cell r="L180">
            <v>0.99800002574920654</v>
          </cell>
          <cell r="M180">
            <v>30</v>
          </cell>
          <cell r="N180">
            <v>250.00001525878906</v>
          </cell>
          <cell r="O180">
            <v>250</v>
          </cell>
          <cell r="P180">
            <v>250</v>
          </cell>
        </row>
        <row r="181">
          <cell r="B181">
            <v>36868.333333333336</v>
          </cell>
          <cell r="C181">
            <v>2000</v>
          </cell>
          <cell r="D181" t="str">
            <v>Dec</v>
          </cell>
          <cell r="E181">
            <v>8</v>
          </cell>
          <cell r="F181" t="str">
            <v>Fri</v>
          </cell>
          <cell r="G181">
            <v>8</v>
          </cell>
          <cell r="H181" t="str">
            <v>P</v>
          </cell>
          <cell r="I181">
            <v>280</v>
          </cell>
          <cell r="J181">
            <v>30</v>
          </cell>
          <cell r="K181">
            <v>207.00010681152344</v>
          </cell>
          <cell r="L181">
            <v>0.99800002574920654</v>
          </cell>
          <cell r="M181">
            <v>30</v>
          </cell>
          <cell r="N181">
            <v>249.99996948242188</v>
          </cell>
          <cell r="O181">
            <v>250</v>
          </cell>
          <cell r="P181">
            <v>250</v>
          </cell>
        </row>
        <row r="182">
          <cell r="B182">
            <v>36868.375</v>
          </cell>
          <cell r="C182">
            <v>2000</v>
          </cell>
          <cell r="D182" t="str">
            <v>Dec</v>
          </cell>
          <cell r="E182">
            <v>8</v>
          </cell>
          <cell r="F182" t="str">
            <v>Fri</v>
          </cell>
          <cell r="G182">
            <v>9</v>
          </cell>
          <cell r="H182" t="str">
            <v>P</v>
          </cell>
          <cell r="I182">
            <v>279.989990234375</v>
          </cell>
          <cell r="J182">
            <v>30</v>
          </cell>
          <cell r="K182">
            <v>50.000099182128906</v>
          </cell>
          <cell r="L182">
            <v>0.99800002574920654</v>
          </cell>
          <cell r="M182">
            <v>30</v>
          </cell>
          <cell r="N182">
            <v>249.99998474121094</v>
          </cell>
          <cell r="O182">
            <v>250</v>
          </cell>
          <cell r="P182">
            <v>250</v>
          </cell>
        </row>
        <row r="183">
          <cell r="B183">
            <v>36868.416666666664</v>
          </cell>
          <cell r="C183">
            <v>2000</v>
          </cell>
          <cell r="D183" t="str">
            <v>Dec</v>
          </cell>
          <cell r="E183">
            <v>8</v>
          </cell>
          <cell r="F183" t="str">
            <v>Fri</v>
          </cell>
          <cell r="G183">
            <v>10</v>
          </cell>
          <cell r="H183" t="str">
            <v>P</v>
          </cell>
          <cell r="I183">
            <v>279.989990234375</v>
          </cell>
          <cell r="J183">
            <v>30</v>
          </cell>
          <cell r="K183">
            <v>207.00010681152344</v>
          </cell>
          <cell r="L183">
            <v>0.99800002574920654</v>
          </cell>
          <cell r="M183">
            <v>30</v>
          </cell>
          <cell r="N183">
            <v>250.00001525878906</v>
          </cell>
          <cell r="O183">
            <v>250</v>
          </cell>
          <cell r="P183">
            <v>250</v>
          </cell>
        </row>
        <row r="184">
          <cell r="B184">
            <v>36868.458333333336</v>
          </cell>
          <cell r="C184">
            <v>2000</v>
          </cell>
          <cell r="D184" t="str">
            <v>Dec</v>
          </cell>
          <cell r="E184">
            <v>8</v>
          </cell>
          <cell r="F184" t="str">
            <v>Fri</v>
          </cell>
          <cell r="G184">
            <v>11</v>
          </cell>
          <cell r="H184" t="str">
            <v>P</v>
          </cell>
          <cell r="I184">
            <v>279.989990234375</v>
          </cell>
          <cell r="J184">
            <v>30</v>
          </cell>
          <cell r="K184">
            <v>246.00010681152344</v>
          </cell>
          <cell r="L184">
            <v>0.99800002574920654</v>
          </cell>
          <cell r="M184">
            <v>30</v>
          </cell>
          <cell r="N184">
            <v>249.99993896484375</v>
          </cell>
          <cell r="O184">
            <v>250</v>
          </cell>
          <cell r="P184">
            <v>250</v>
          </cell>
        </row>
        <row r="185">
          <cell r="B185">
            <v>36868.5</v>
          </cell>
          <cell r="C185">
            <v>2000</v>
          </cell>
          <cell r="D185" t="str">
            <v>Dec</v>
          </cell>
          <cell r="E185">
            <v>8</v>
          </cell>
          <cell r="F185" t="str">
            <v>Fri</v>
          </cell>
          <cell r="G185">
            <v>12</v>
          </cell>
          <cell r="H185" t="str">
            <v>P</v>
          </cell>
          <cell r="I185">
            <v>279.989990234375</v>
          </cell>
          <cell r="J185">
            <v>30</v>
          </cell>
          <cell r="K185">
            <v>30</v>
          </cell>
          <cell r="L185">
            <v>0.99800002574920654</v>
          </cell>
          <cell r="M185">
            <v>30</v>
          </cell>
          <cell r="N185">
            <v>249.99998474121094</v>
          </cell>
          <cell r="O185">
            <v>250</v>
          </cell>
          <cell r="P185">
            <v>250</v>
          </cell>
        </row>
        <row r="186">
          <cell r="B186">
            <v>36868.541666666664</v>
          </cell>
          <cell r="C186">
            <v>2000</v>
          </cell>
          <cell r="D186" t="str">
            <v>Dec</v>
          </cell>
          <cell r="E186">
            <v>8</v>
          </cell>
          <cell r="F186" t="str">
            <v>Fri</v>
          </cell>
          <cell r="G186">
            <v>13</v>
          </cell>
          <cell r="H186" t="str">
            <v>P</v>
          </cell>
          <cell r="I186">
            <v>279.989990234375</v>
          </cell>
          <cell r="J186">
            <v>30</v>
          </cell>
          <cell r="K186">
            <v>30</v>
          </cell>
          <cell r="L186">
            <v>0.99800002574920654</v>
          </cell>
          <cell r="M186">
            <v>30</v>
          </cell>
          <cell r="N186">
            <v>250</v>
          </cell>
          <cell r="O186">
            <v>250</v>
          </cell>
          <cell r="P186">
            <v>250</v>
          </cell>
        </row>
        <row r="187">
          <cell r="B187">
            <v>36868.583333333336</v>
          </cell>
          <cell r="C187">
            <v>2000</v>
          </cell>
          <cell r="D187" t="str">
            <v>Dec</v>
          </cell>
          <cell r="E187">
            <v>8</v>
          </cell>
          <cell r="F187" t="str">
            <v>Fri</v>
          </cell>
          <cell r="G187">
            <v>14</v>
          </cell>
          <cell r="H187" t="str">
            <v>P</v>
          </cell>
          <cell r="I187">
            <v>279.989990234375</v>
          </cell>
          <cell r="J187">
            <v>30</v>
          </cell>
          <cell r="K187">
            <v>30</v>
          </cell>
          <cell r="L187">
            <v>0.99800002574920654</v>
          </cell>
          <cell r="M187">
            <v>30</v>
          </cell>
          <cell r="N187">
            <v>250</v>
          </cell>
          <cell r="O187">
            <v>250</v>
          </cell>
          <cell r="P187">
            <v>250</v>
          </cell>
        </row>
        <row r="188">
          <cell r="B188">
            <v>36868.625</v>
          </cell>
          <cell r="C188">
            <v>2000</v>
          </cell>
          <cell r="D188" t="str">
            <v>Dec</v>
          </cell>
          <cell r="E188">
            <v>8</v>
          </cell>
          <cell r="F188" t="str">
            <v>Fri</v>
          </cell>
          <cell r="G188">
            <v>15</v>
          </cell>
          <cell r="H188" t="str">
            <v>P</v>
          </cell>
          <cell r="I188">
            <v>279.989990234375</v>
          </cell>
          <cell r="J188">
            <v>30</v>
          </cell>
          <cell r="K188">
            <v>95.000099182128906</v>
          </cell>
          <cell r="L188">
            <v>0.99800002574920654</v>
          </cell>
          <cell r="M188">
            <v>30</v>
          </cell>
          <cell r="N188">
            <v>249.99992370605469</v>
          </cell>
          <cell r="O188">
            <v>250</v>
          </cell>
          <cell r="P188">
            <v>250</v>
          </cell>
        </row>
        <row r="189">
          <cell r="B189">
            <v>36868.666666666664</v>
          </cell>
          <cell r="C189">
            <v>2000</v>
          </cell>
          <cell r="D189" t="str">
            <v>Dec</v>
          </cell>
          <cell r="E189">
            <v>8</v>
          </cell>
          <cell r="F189" t="str">
            <v>Fri</v>
          </cell>
          <cell r="G189">
            <v>16</v>
          </cell>
          <cell r="H189" t="str">
            <v>P</v>
          </cell>
          <cell r="I189">
            <v>279.989990234375</v>
          </cell>
          <cell r="J189">
            <v>30</v>
          </cell>
          <cell r="L189">
            <v>0.99800002574920654</v>
          </cell>
          <cell r="M189">
            <v>30</v>
          </cell>
          <cell r="N189">
            <v>250</v>
          </cell>
          <cell r="O189">
            <v>250</v>
          </cell>
          <cell r="P189">
            <v>250</v>
          </cell>
        </row>
        <row r="190">
          <cell r="B190">
            <v>36868.708333333336</v>
          </cell>
          <cell r="C190">
            <v>2000</v>
          </cell>
          <cell r="D190" t="str">
            <v>Dec</v>
          </cell>
          <cell r="E190">
            <v>8</v>
          </cell>
          <cell r="F190" t="str">
            <v>Fri</v>
          </cell>
          <cell r="G190">
            <v>17</v>
          </cell>
          <cell r="H190" t="str">
            <v>P</v>
          </cell>
          <cell r="I190">
            <v>280</v>
          </cell>
          <cell r="J190">
            <v>30</v>
          </cell>
          <cell r="K190">
            <v>251.00010681152344</v>
          </cell>
          <cell r="L190">
            <v>0.99800002574920654</v>
          </cell>
          <cell r="M190">
            <v>30</v>
          </cell>
          <cell r="N190">
            <v>249.94477844238281</v>
          </cell>
          <cell r="O190">
            <v>250</v>
          </cell>
          <cell r="P190">
            <v>250</v>
          </cell>
        </row>
        <row r="191">
          <cell r="B191">
            <v>36868.75</v>
          </cell>
          <cell r="C191">
            <v>2000</v>
          </cell>
          <cell r="D191" t="str">
            <v>Dec</v>
          </cell>
          <cell r="E191">
            <v>8</v>
          </cell>
          <cell r="F191" t="str">
            <v>Fri</v>
          </cell>
          <cell r="G191">
            <v>18</v>
          </cell>
          <cell r="H191" t="str">
            <v>P</v>
          </cell>
          <cell r="I191">
            <v>279.989990234375</v>
          </cell>
          <cell r="J191">
            <v>30</v>
          </cell>
          <cell r="K191">
            <v>30</v>
          </cell>
          <cell r="L191">
            <v>0.99800002574920654</v>
          </cell>
          <cell r="M191">
            <v>30</v>
          </cell>
          <cell r="N191">
            <v>250</v>
          </cell>
          <cell r="O191">
            <v>250</v>
          </cell>
          <cell r="P191">
            <v>250</v>
          </cell>
        </row>
        <row r="192">
          <cell r="B192">
            <v>36868.791666666664</v>
          </cell>
          <cell r="C192">
            <v>2000</v>
          </cell>
          <cell r="D192" t="str">
            <v>Dec</v>
          </cell>
          <cell r="E192">
            <v>8</v>
          </cell>
          <cell r="F192" t="str">
            <v>Fri</v>
          </cell>
          <cell r="G192">
            <v>19</v>
          </cell>
          <cell r="H192" t="str">
            <v>P</v>
          </cell>
          <cell r="I192">
            <v>280</v>
          </cell>
          <cell r="J192">
            <v>30</v>
          </cell>
          <cell r="K192">
            <v>30</v>
          </cell>
          <cell r="L192">
            <v>0.99800002574920654</v>
          </cell>
          <cell r="M192">
            <v>30</v>
          </cell>
          <cell r="N192">
            <v>250</v>
          </cell>
          <cell r="O192">
            <v>250</v>
          </cell>
          <cell r="P192">
            <v>250</v>
          </cell>
        </row>
        <row r="193">
          <cell r="B193">
            <v>36868.833333333336</v>
          </cell>
          <cell r="C193">
            <v>2000</v>
          </cell>
          <cell r="D193" t="str">
            <v>Dec</v>
          </cell>
          <cell r="E193">
            <v>8</v>
          </cell>
          <cell r="F193" t="str">
            <v>Fri</v>
          </cell>
          <cell r="G193">
            <v>20</v>
          </cell>
          <cell r="H193" t="str">
            <v>P</v>
          </cell>
          <cell r="I193">
            <v>280</v>
          </cell>
          <cell r="J193">
            <v>30</v>
          </cell>
          <cell r="K193">
            <v>30</v>
          </cell>
          <cell r="L193">
            <v>0.99800002574920654</v>
          </cell>
          <cell r="M193">
            <v>30</v>
          </cell>
          <cell r="N193">
            <v>250</v>
          </cell>
          <cell r="O193">
            <v>250</v>
          </cell>
          <cell r="P193">
            <v>250</v>
          </cell>
        </row>
        <row r="194">
          <cell r="B194">
            <v>36868.875</v>
          </cell>
          <cell r="C194">
            <v>2000</v>
          </cell>
          <cell r="D194" t="str">
            <v>Dec</v>
          </cell>
          <cell r="E194">
            <v>8</v>
          </cell>
          <cell r="F194" t="str">
            <v>Fri</v>
          </cell>
          <cell r="G194">
            <v>21</v>
          </cell>
          <cell r="H194" t="str">
            <v>P</v>
          </cell>
          <cell r="I194">
            <v>280</v>
          </cell>
          <cell r="J194">
            <v>30</v>
          </cell>
          <cell r="K194">
            <v>30</v>
          </cell>
          <cell r="L194">
            <v>0.99800002574920654</v>
          </cell>
          <cell r="M194">
            <v>30</v>
          </cell>
          <cell r="N194">
            <v>250</v>
          </cell>
          <cell r="O194">
            <v>250</v>
          </cell>
          <cell r="P194">
            <v>250</v>
          </cell>
        </row>
        <row r="195">
          <cell r="B195">
            <v>36868.916666666664</v>
          </cell>
          <cell r="C195">
            <v>2000</v>
          </cell>
          <cell r="D195" t="str">
            <v>Dec</v>
          </cell>
          <cell r="E195">
            <v>8</v>
          </cell>
          <cell r="F195" t="str">
            <v>Fri</v>
          </cell>
          <cell r="G195">
            <v>22</v>
          </cell>
          <cell r="H195" t="str">
            <v>P</v>
          </cell>
          <cell r="I195">
            <v>280</v>
          </cell>
          <cell r="J195">
            <v>30</v>
          </cell>
          <cell r="K195">
            <v>30.010089874267578</v>
          </cell>
          <cell r="L195">
            <v>0.99800002574920654</v>
          </cell>
          <cell r="M195">
            <v>30</v>
          </cell>
          <cell r="N195">
            <v>250</v>
          </cell>
          <cell r="O195">
            <v>250</v>
          </cell>
          <cell r="P195">
            <v>250</v>
          </cell>
        </row>
        <row r="196">
          <cell r="B196">
            <v>36868.958333333336</v>
          </cell>
          <cell r="C196">
            <v>2000</v>
          </cell>
          <cell r="D196" t="str">
            <v>Dec</v>
          </cell>
          <cell r="E196">
            <v>8</v>
          </cell>
          <cell r="F196" t="str">
            <v>Fri</v>
          </cell>
          <cell r="G196">
            <v>23</v>
          </cell>
          <cell r="H196" t="str">
            <v>O</v>
          </cell>
          <cell r="I196">
            <v>280</v>
          </cell>
          <cell r="J196">
            <v>30</v>
          </cell>
          <cell r="K196">
            <v>30</v>
          </cell>
          <cell r="L196">
            <v>0.99800002574920654</v>
          </cell>
          <cell r="M196">
            <v>30</v>
          </cell>
          <cell r="N196">
            <v>250</v>
          </cell>
          <cell r="O196">
            <v>250</v>
          </cell>
          <cell r="P196">
            <v>250</v>
          </cell>
        </row>
        <row r="197">
          <cell r="B197">
            <v>36869</v>
          </cell>
          <cell r="C197">
            <v>2000</v>
          </cell>
          <cell r="D197" t="str">
            <v>Dec</v>
          </cell>
          <cell r="E197">
            <v>8</v>
          </cell>
          <cell r="F197" t="str">
            <v>Fri</v>
          </cell>
          <cell r="G197">
            <v>24</v>
          </cell>
          <cell r="H197" t="str">
            <v>O</v>
          </cell>
          <cell r="I197">
            <v>280</v>
          </cell>
          <cell r="J197">
            <v>30</v>
          </cell>
          <cell r="K197">
            <v>30</v>
          </cell>
          <cell r="L197">
            <v>0.99800002574920654</v>
          </cell>
          <cell r="M197">
            <v>30</v>
          </cell>
          <cell r="N197">
            <v>250</v>
          </cell>
          <cell r="O197">
            <v>250</v>
          </cell>
          <cell r="P197">
            <v>250</v>
          </cell>
        </row>
        <row r="198">
          <cell r="B198">
            <v>36869.041666666664</v>
          </cell>
          <cell r="C198">
            <v>2000</v>
          </cell>
          <cell r="D198" t="str">
            <v>Dec</v>
          </cell>
          <cell r="E198">
            <v>9</v>
          </cell>
          <cell r="F198" t="str">
            <v>Sat</v>
          </cell>
          <cell r="G198">
            <v>1</v>
          </cell>
          <cell r="H198" t="str">
            <v>O</v>
          </cell>
          <cell r="I198">
            <v>280</v>
          </cell>
          <cell r="J198">
            <v>30</v>
          </cell>
          <cell r="K198">
            <v>30</v>
          </cell>
          <cell r="L198">
            <v>0.99800002574920654</v>
          </cell>
          <cell r="M198">
            <v>30</v>
          </cell>
          <cell r="N198">
            <v>250</v>
          </cell>
          <cell r="O198">
            <v>250</v>
          </cell>
          <cell r="P198">
            <v>250</v>
          </cell>
        </row>
        <row r="199">
          <cell r="B199">
            <v>36869.083333333336</v>
          </cell>
          <cell r="C199">
            <v>2000</v>
          </cell>
          <cell r="D199" t="str">
            <v>Dec</v>
          </cell>
          <cell r="E199">
            <v>9</v>
          </cell>
          <cell r="F199" t="str">
            <v>Sat</v>
          </cell>
          <cell r="G199">
            <v>2</v>
          </cell>
          <cell r="H199" t="str">
            <v>O</v>
          </cell>
          <cell r="I199">
            <v>280</v>
          </cell>
          <cell r="J199">
            <v>30</v>
          </cell>
          <cell r="K199">
            <v>50.000099182128906</v>
          </cell>
          <cell r="L199">
            <v>0.99800002574920654</v>
          </cell>
          <cell r="M199">
            <v>30</v>
          </cell>
          <cell r="N199">
            <v>250</v>
          </cell>
          <cell r="O199">
            <v>250</v>
          </cell>
          <cell r="P199">
            <v>250</v>
          </cell>
        </row>
        <row r="200">
          <cell r="B200">
            <v>36869.125</v>
          </cell>
          <cell r="C200">
            <v>2000</v>
          </cell>
          <cell r="D200" t="str">
            <v>Dec</v>
          </cell>
          <cell r="E200">
            <v>9</v>
          </cell>
          <cell r="F200" t="str">
            <v>Sat</v>
          </cell>
          <cell r="G200">
            <v>3</v>
          </cell>
          <cell r="H200" t="str">
            <v>O</v>
          </cell>
          <cell r="I200">
            <v>280</v>
          </cell>
          <cell r="J200">
            <v>30</v>
          </cell>
          <cell r="K200">
            <v>50.000099182128906</v>
          </cell>
          <cell r="L200">
            <v>0.99800002574920654</v>
          </cell>
          <cell r="M200">
            <v>30</v>
          </cell>
          <cell r="N200">
            <v>250</v>
          </cell>
          <cell r="O200">
            <v>250</v>
          </cell>
          <cell r="P200">
            <v>250</v>
          </cell>
        </row>
        <row r="201">
          <cell r="B201">
            <v>36869.166666666664</v>
          </cell>
          <cell r="C201">
            <v>2000</v>
          </cell>
          <cell r="D201" t="str">
            <v>Dec</v>
          </cell>
          <cell r="E201">
            <v>9</v>
          </cell>
          <cell r="F201" t="str">
            <v>Sat</v>
          </cell>
          <cell r="G201">
            <v>4</v>
          </cell>
          <cell r="H201" t="str">
            <v>O</v>
          </cell>
          <cell r="I201">
            <v>280</v>
          </cell>
          <cell r="J201">
            <v>30</v>
          </cell>
          <cell r="K201">
            <v>50.000099182128906</v>
          </cell>
          <cell r="L201">
            <v>0.99800002574920654</v>
          </cell>
          <cell r="M201">
            <v>30</v>
          </cell>
          <cell r="N201">
            <v>250</v>
          </cell>
          <cell r="O201">
            <v>250</v>
          </cell>
          <cell r="P201">
            <v>250</v>
          </cell>
        </row>
        <row r="202">
          <cell r="B202">
            <v>36869.208333333336</v>
          </cell>
          <cell r="C202">
            <v>2000</v>
          </cell>
          <cell r="D202" t="str">
            <v>Dec</v>
          </cell>
          <cell r="E202">
            <v>9</v>
          </cell>
          <cell r="F202" t="str">
            <v>Sat</v>
          </cell>
          <cell r="G202">
            <v>5</v>
          </cell>
          <cell r="H202" t="str">
            <v>O</v>
          </cell>
          <cell r="I202">
            <v>280</v>
          </cell>
          <cell r="J202">
            <v>30</v>
          </cell>
          <cell r="K202">
            <v>50.000099182128906</v>
          </cell>
          <cell r="L202">
            <v>0.99800002574920654</v>
          </cell>
          <cell r="M202">
            <v>30</v>
          </cell>
          <cell r="N202">
            <v>250</v>
          </cell>
          <cell r="O202">
            <v>250</v>
          </cell>
          <cell r="P202">
            <v>250</v>
          </cell>
        </row>
        <row r="203">
          <cell r="B203">
            <v>36869.25</v>
          </cell>
          <cell r="C203">
            <v>2000</v>
          </cell>
          <cell r="D203" t="str">
            <v>Dec</v>
          </cell>
          <cell r="E203">
            <v>9</v>
          </cell>
          <cell r="F203" t="str">
            <v>Sat</v>
          </cell>
          <cell r="G203">
            <v>6</v>
          </cell>
          <cell r="H203" t="str">
            <v>O</v>
          </cell>
          <cell r="I203">
            <v>280</v>
          </cell>
          <cell r="J203">
            <v>30</v>
          </cell>
          <cell r="K203">
            <v>50.000099182128906</v>
          </cell>
          <cell r="L203">
            <v>0.99800002574920654</v>
          </cell>
          <cell r="M203">
            <v>30</v>
          </cell>
          <cell r="N203">
            <v>250</v>
          </cell>
          <cell r="O203">
            <v>250</v>
          </cell>
          <cell r="P203">
            <v>250</v>
          </cell>
        </row>
        <row r="204">
          <cell r="B204">
            <v>36869.291666666664</v>
          </cell>
          <cell r="C204">
            <v>2000</v>
          </cell>
          <cell r="D204" t="str">
            <v>Dec</v>
          </cell>
          <cell r="E204">
            <v>9</v>
          </cell>
          <cell r="F204" t="str">
            <v>Sat</v>
          </cell>
          <cell r="G204">
            <v>7</v>
          </cell>
          <cell r="H204" t="str">
            <v>P</v>
          </cell>
          <cell r="I204">
            <v>250</v>
          </cell>
          <cell r="K204">
            <v>30</v>
          </cell>
          <cell r="L204">
            <v>0.99800002574920654</v>
          </cell>
          <cell r="M204">
            <v>30</v>
          </cell>
          <cell r="N204">
            <v>250</v>
          </cell>
          <cell r="O204">
            <v>250</v>
          </cell>
          <cell r="P204">
            <v>250</v>
          </cell>
        </row>
        <row r="205">
          <cell r="B205">
            <v>36869.333333333336</v>
          </cell>
          <cell r="C205">
            <v>2000</v>
          </cell>
          <cell r="D205" t="str">
            <v>Dec</v>
          </cell>
          <cell r="E205">
            <v>9</v>
          </cell>
          <cell r="F205" t="str">
            <v>Sat</v>
          </cell>
          <cell r="G205">
            <v>8</v>
          </cell>
          <cell r="H205" t="str">
            <v>P</v>
          </cell>
          <cell r="I205">
            <v>250</v>
          </cell>
          <cell r="K205">
            <v>30</v>
          </cell>
          <cell r="L205">
            <v>0.99800002574920654</v>
          </cell>
          <cell r="M205">
            <v>30</v>
          </cell>
          <cell r="N205">
            <v>250</v>
          </cell>
          <cell r="O205">
            <v>250</v>
          </cell>
          <cell r="P205">
            <v>250</v>
          </cell>
        </row>
        <row r="206">
          <cell r="B206">
            <v>36869.375</v>
          </cell>
          <cell r="C206">
            <v>2000</v>
          </cell>
          <cell r="D206" t="str">
            <v>Dec</v>
          </cell>
          <cell r="E206">
            <v>9</v>
          </cell>
          <cell r="F206" t="str">
            <v>Sat</v>
          </cell>
          <cell r="G206">
            <v>9</v>
          </cell>
          <cell r="H206" t="str">
            <v>P</v>
          </cell>
          <cell r="I206">
            <v>250</v>
          </cell>
          <cell r="K206">
            <v>30</v>
          </cell>
          <cell r="L206">
            <v>0.99800002574920654</v>
          </cell>
          <cell r="M206">
            <v>30</v>
          </cell>
          <cell r="N206">
            <v>250</v>
          </cell>
          <cell r="O206">
            <v>250</v>
          </cell>
          <cell r="P206">
            <v>250</v>
          </cell>
        </row>
        <row r="207">
          <cell r="B207">
            <v>36869.416666666664</v>
          </cell>
          <cell r="C207">
            <v>2000</v>
          </cell>
          <cell r="D207" t="str">
            <v>Dec</v>
          </cell>
          <cell r="E207">
            <v>9</v>
          </cell>
          <cell r="F207" t="str">
            <v>Sat</v>
          </cell>
          <cell r="G207">
            <v>10</v>
          </cell>
          <cell r="H207" t="str">
            <v>P</v>
          </cell>
          <cell r="I207">
            <v>250</v>
          </cell>
          <cell r="K207">
            <v>30</v>
          </cell>
          <cell r="L207">
            <v>0.99800002574920654</v>
          </cell>
          <cell r="M207">
            <v>30</v>
          </cell>
          <cell r="N207">
            <v>250</v>
          </cell>
          <cell r="O207">
            <v>250</v>
          </cell>
          <cell r="P207">
            <v>250</v>
          </cell>
        </row>
        <row r="208">
          <cell r="B208">
            <v>36869.458333333336</v>
          </cell>
          <cell r="C208">
            <v>2000</v>
          </cell>
          <cell r="D208" t="str">
            <v>Dec</v>
          </cell>
          <cell r="E208">
            <v>9</v>
          </cell>
          <cell r="F208" t="str">
            <v>Sat</v>
          </cell>
          <cell r="G208">
            <v>11</v>
          </cell>
          <cell r="H208" t="str">
            <v>P</v>
          </cell>
          <cell r="I208">
            <v>250</v>
          </cell>
          <cell r="L208">
            <v>0.99800002574920654</v>
          </cell>
          <cell r="M208">
            <v>30</v>
          </cell>
          <cell r="N208">
            <v>250</v>
          </cell>
          <cell r="O208">
            <v>250</v>
          </cell>
          <cell r="P208">
            <v>250</v>
          </cell>
        </row>
        <row r="209">
          <cell r="B209">
            <v>36869.5</v>
          </cell>
          <cell r="C209">
            <v>2000</v>
          </cell>
          <cell r="D209" t="str">
            <v>Dec</v>
          </cell>
          <cell r="E209">
            <v>9</v>
          </cell>
          <cell r="F209" t="str">
            <v>Sat</v>
          </cell>
          <cell r="G209">
            <v>12</v>
          </cell>
          <cell r="H209" t="str">
            <v>P</v>
          </cell>
          <cell r="I209">
            <v>250</v>
          </cell>
          <cell r="L209">
            <v>0.99800002574920654</v>
          </cell>
          <cell r="M209">
            <v>30</v>
          </cell>
          <cell r="N209">
            <v>250</v>
          </cell>
          <cell r="O209">
            <v>250</v>
          </cell>
          <cell r="P209">
            <v>250</v>
          </cell>
        </row>
        <row r="210">
          <cell r="B210">
            <v>36869.541666666664</v>
          </cell>
          <cell r="C210">
            <v>2000</v>
          </cell>
          <cell r="D210" t="str">
            <v>Dec</v>
          </cell>
          <cell r="E210">
            <v>9</v>
          </cell>
          <cell r="F210" t="str">
            <v>Sat</v>
          </cell>
          <cell r="G210">
            <v>13</v>
          </cell>
          <cell r="H210" t="str">
            <v>P</v>
          </cell>
          <cell r="I210">
            <v>250</v>
          </cell>
          <cell r="L210">
            <v>0.99800002574920654</v>
          </cell>
          <cell r="M210">
            <v>30</v>
          </cell>
          <cell r="N210">
            <v>250</v>
          </cell>
          <cell r="O210">
            <v>250</v>
          </cell>
          <cell r="P210">
            <v>250</v>
          </cell>
        </row>
        <row r="211">
          <cell r="B211">
            <v>36869.583333333336</v>
          </cell>
          <cell r="C211">
            <v>2000</v>
          </cell>
          <cell r="D211" t="str">
            <v>Dec</v>
          </cell>
          <cell r="E211">
            <v>9</v>
          </cell>
          <cell r="F211" t="str">
            <v>Sat</v>
          </cell>
          <cell r="G211">
            <v>14</v>
          </cell>
          <cell r="H211" t="str">
            <v>P</v>
          </cell>
          <cell r="I211">
            <v>250</v>
          </cell>
          <cell r="L211">
            <v>0.99800002574920654</v>
          </cell>
          <cell r="M211">
            <v>30</v>
          </cell>
          <cell r="N211">
            <v>250</v>
          </cell>
          <cell r="O211">
            <v>250</v>
          </cell>
          <cell r="P211">
            <v>250</v>
          </cell>
        </row>
        <row r="212">
          <cell r="B212">
            <v>36869.625</v>
          </cell>
          <cell r="C212">
            <v>2000</v>
          </cell>
          <cell r="D212" t="str">
            <v>Dec</v>
          </cell>
          <cell r="E212">
            <v>9</v>
          </cell>
          <cell r="F212" t="str">
            <v>Sat</v>
          </cell>
          <cell r="G212">
            <v>15</v>
          </cell>
          <cell r="H212" t="str">
            <v>P</v>
          </cell>
          <cell r="I212">
            <v>250</v>
          </cell>
          <cell r="L212">
            <v>0.99800002574920654</v>
          </cell>
          <cell r="M212">
            <v>30</v>
          </cell>
          <cell r="N212">
            <v>250</v>
          </cell>
          <cell r="O212">
            <v>250</v>
          </cell>
          <cell r="P212">
            <v>250</v>
          </cell>
        </row>
        <row r="213">
          <cell r="B213">
            <v>36869.666666666664</v>
          </cell>
          <cell r="C213">
            <v>2000</v>
          </cell>
          <cell r="D213" t="str">
            <v>Dec</v>
          </cell>
          <cell r="E213">
            <v>9</v>
          </cell>
          <cell r="F213" t="str">
            <v>Sat</v>
          </cell>
          <cell r="G213">
            <v>16</v>
          </cell>
          <cell r="H213" t="str">
            <v>P</v>
          </cell>
          <cell r="I213">
            <v>250</v>
          </cell>
          <cell r="K213">
            <v>30</v>
          </cell>
          <cell r="L213">
            <v>0.99800002574920654</v>
          </cell>
          <cell r="M213">
            <v>30</v>
          </cell>
          <cell r="N213">
            <v>250</v>
          </cell>
          <cell r="O213">
            <v>250</v>
          </cell>
          <cell r="P213">
            <v>250</v>
          </cell>
        </row>
        <row r="214">
          <cell r="B214">
            <v>36869.708333333336</v>
          </cell>
          <cell r="C214">
            <v>2000</v>
          </cell>
          <cell r="D214" t="str">
            <v>Dec</v>
          </cell>
          <cell r="E214">
            <v>9</v>
          </cell>
          <cell r="F214" t="str">
            <v>Sat</v>
          </cell>
          <cell r="G214">
            <v>17</v>
          </cell>
          <cell r="H214" t="str">
            <v>P</v>
          </cell>
          <cell r="I214">
            <v>250</v>
          </cell>
          <cell r="L214">
            <v>0.99800002574920654</v>
          </cell>
          <cell r="M214">
            <v>30</v>
          </cell>
          <cell r="N214">
            <v>250</v>
          </cell>
          <cell r="O214">
            <v>250</v>
          </cell>
          <cell r="P214">
            <v>250</v>
          </cell>
        </row>
        <row r="215">
          <cell r="B215">
            <v>36869.75</v>
          </cell>
          <cell r="C215">
            <v>2000</v>
          </cell>
          <cell r="D215" t="str">
            <v>Dec</v>
          </cell>
          <cell r="E215">
            <v>9</v>
          </cell>
          <cell r="F215" t="str">
            <v>Sat</v>
          </cell>
          <cell r="G215">
            <v>18</v>
          </cell>
          <cell r="H215" t="str">
            <v>P</v>
          </cell>
          <cell r="I215">
            <v>250</v>
          </cell>
          <cell r="K215">
            <v>280.00009155273438</v>
          </cell>
          <cell r="L215">
            <v>0.99800002574920654</v>
          </cell>
          <cell r="M215">
            <v>30</v>
          </cell>
          <cell r="N215">
            <v>250</v>
          </cell>
          <cell r="O215">
            <v>250</v>
          </cell>
          <cell r="P215">
            <v>250</v>
          </cell>
        </row>
        <row r="216">
          <cell r="B216">
            <v>36869.791666666664</v>
          </cell>
          <cell r="C216">
            <v>2000</v>
          </cell>
          <cell r="D216" t="str">
            <v>Dec</v>
          </cell>
          <cell r="E216">
            <v>9</v>
          </cell>
          <cell r="F216" t="str">
            <v>Sat</v>
          </cell>
          <cell r="G216">
            <v>19</v>
          </cell>
          <cell r="H216" t="str">
            <v>P</v>
          </cell>
          <cell r="I216">
            <v>250</v>
          </cell>
          <cell r="K216">
            <v>280</v>
          </cell>
          <cell r="L216">
            <v>0.99800002574920654</v>
          </cell>
          <cell r="M216">
            <v>30</v>
          </cell>
          <cell r="N216">
            <v>250</v>
          </cell>
          <cell r="O216">
            <v>250</v>
          </cell>
          <cell r="P216">
            <v>250</v>
          </cell>
        </row>
        <row r="217">
          <cell r="B217">
            <v>36869.833333333336</v>
          </cell>
          <cell r="C217">
            <v>2000</v>
          </cell>
          <cell r="D217" t="str">
            <v>Dec</v>
          </cell>
          <cell r="E217">
            <v>9</v>
          </cell>
          <cell r="F217" t="str">
            <v>Sat</v>
          </cell>
          <cell r="G217">
            <v>20</v>
          </cell>
          <cell r="H217" t="str">
            <v>P</v>
          </cell>
          <cell r="I217">
            <v>280</v>
          </cell>
          <cell r="J217">
            <v>30</v>
          </cell>
          <cell r="K217">
            <v>280.00009155273438</v>
          </cell>
          <cell r="L217">
            <v>0.99800002574920654</v>
          </cell>
          <cell r="M217">
            <v>30</v>
          </cell>
          <cell r="N217">
            <v>250</v>
          </cell>
          <cell r="O217">
            <v>250</v>
          </cell>
          <cell r="P217">
            <v>250</v>
          </cell>
        </row>
        <row r="218">
          <cell r="B218">
            <v>36869.875</v>
          </cell>
          <cell r="C218">
            <v>2000</v>
          </cell>
          <cell r="D218" t="str">
            <v>Dec</v>
          </cell>
          <cell r="E218">
            <v>9</v>
          </cell>
          <cell r="F218" t="str">
            <v>Sat</v>
          </cell>
          <cell r="G218">
            <v>21</v>
          </cell>
          <cell r="H218" t="str">
            <v>P</v>
          </cell>
          <cell r="I218">
            <v>250</v>
          </cell>
          <cell r="L218">
            <v>0.99800002574920654</v>
          </cell>
          <cell r="M218">
            <v>30</v>
          </cell>
          <cell r="N218">
            <v>250</v>
          </cell>
          <cell r="O218">
            <v>250</v>
          </cell>
          <cell r="P218">
            <v>250</v>
          </cell>
        </row>
        <row r="219">
          <cell r="B219">
            <v>36869.916666666664</v>
          </cell>
          <cell r="C219">
            <v>2000</v>
          </cell>
          <cell r="D219" t="str">
            <v>Dec</v>
          </cell>
          <cell r="E219">
            <v>9</v>
          </cell>
          <cell r="F219" t="str">
            <v>Sat</v>
          </cell>
          <cell r="G219">
            <v>22</v>
          </cell>
          <cell r="H219" t="str">
            <v>P</v>
          </cell>
          <cell r="I219">
            <v>250</v>
          </cell>
          <cell r="L219">
            <v>0.99800002574920654</v>
          </cell>
          <cell r="M219">
            <v>30</v>
          </cell>
          <cell r="N219">
            <v>250</v>
          </cell>
          <cell r="O219">
            <v>250</v>
          </cell>
          <cell r="P219">
            <v>250</v>
          </cell>
        </row>
        <row r="220">
          <cell r="B220">
            <v>36869.958333333336</v>
          </cell>
          <cell r="C220">
            <v>2000</v>
          </cell>
          <cell r="D220" t="str">
            <v>Dec</v>
          </cell>
          <cell r="E220">
            <v>9</v>
          </cell>
          <cell r="F220" t="str">
            <v>Sat</v>
          </cell>
          <cell r="G220">
            <v>23</v>
          </cell>
          <cell r="H220" t="str">
            <v>O</v>
          </cell>
          <cell r="I220">
            <v>280</v>
          </cell>
          <cell r="J220">
            <v>30</v>
          </cell>
          <cell r="K220">
            <v>30</v>
          </cell>
          <cell r="L220">
            <v>0.99800002574920654</v>
          </cell>
          <cell r="M220">
            <v>30</v>
          </cell>
          <cell r="N220">
            <v>250</v>
          </cell>
          <cell r="O220">
            <v>250</v>
          </cell>
          <cell r="P220">
            <v>250</v>
          </cell>
        </row>
        <row r="221">
          <cell r="B221">
            <v>36870</v>
          </cell>
          <cell r="C221">
            <v>2000</v>
          </cell>
          <cell r="D221" t="str">
            <v>Dec</v>
          </cell>
          <cell r="E221">
            <v>9</v>
          </cell>
          <cell r="F221" t="str">
            <v>Sat</v>
          </cell>
          <cell r="G221">
            <v>24</v>
          </cell>
          <cell r="H221" t="str">
            <v>O</v>
          </cell>
          <cell r="I221">
            <v>280</v>
          </cell>
          <cell r="J221">
            <v>30</v>
          </cell>
          <cell r="K221">
            <v>30</v>
          </cell>
          <cell r="L221">
            <v>0.99800002574920654</v>
          </cell>
          <cell r="M221">
            <v>30</v>
          </cell>
          <cell r="N221">
            <v>250</v>
          </cell>
          <cell r="O221">
            <v>250</v>
          </cell>
          <cell r="P221">
            <v>250</v>
          </cell>
        </row>
        <row r="222">
          <cell r="B222">
            <v>36870.041666666664</v>
          </cell>
          <cell r="C222">
            <v>2000</v>
          </cell>
          <cell r="D222" t="str">
            <v>Dec</v>
          </cell>
          <cell r="E222">
            <v>10</v>
          </cell>
          <cell r="F222" t="str">
            <v>Sun</v>
          </cell>
          <cell r="G222">
            <v>1</v>
          </cell>
          <cell r="H222" t="str">
            <v>O</v>
          </cell>
          <cell r="I222">
            <v>280</v>
          </cell>
          <cell r="J222">
            <v>30</v>
          </cell>
          <cell r="L222">
            <v>0.99800002574920654</v>
          </cell>
          <cell r="M222">
            <v>30</v>
          </cell>
          <cell r="N222">
            <v>250</v>
          </cell>
          <cell r="O222">
            <v>250</v>
          </cell>
          <cell r="P222">
            <v>250</v>
          </cell>
        </row>
        <row r="223">
          <cell r="B223">
            <v>36870.083333333336</v>
          </cell>
          <cell r="C223">
            <v>2000</v>
          </cell>
          <cell r="D223" t="str">
            <v>Dec</v>
          </cell>
          <cell r="E223">
            <v>10</v>
          </cell>
          <cell r="F223" t="str">
            <v>Sun</v>
          </cell>
          <cell r="G223">
            <v>2</v>
          </cell>
          <cell r="H223" t="str">
            <v>O</v>
          </cell>
          <cell r="I223">
            <v>280</v>
          </cell>
          <cell r="J223">
            <v>30</v>
          </cell>
          <cell r="L223">
            <v>0.99800002574920654</v>
          </cell>
          <cell r="M223">
            <v>30</v>
          </cell>
          <cell r="N223">
            <v>250</v>
          </cell>
          <cell r="O223">
            <v>250</v>
          </cell>
          <cell r="P223">
            <v>250</v>
          </cell>
        </row>
        <row r="224">
          <cell r="B224">
            <v>36870.125</v>
          </cell>
          <cell r="C224">
            <v>2000</v>
          </cell>
          <cell r="D224" t="str">
            <v>Dec</v>
          </cell>
          <cell r="E224">
            <v>10</v>
          </cell>
          <cell r="F224" t="str">
            <v>Sun</v>
          </cell>
          <cell r="G224">
            <v>3</v>
          </cell>
          <cell r="H224" t="str">
            <v>O</v>
          </cell>
          <cell r="I224">
            <v>280</v>
          </cell>
          <cell r="J224">
            <v>30</v>
          </cell>
          <cell r="L224">
            <v>0.99800002574920654</v>
          </cell>
          <cell r="M224">
            <v>30</v>
          </cell>
          <cell r="N224">
            <v>250</v>
          </cell>
          <cell r="O224">
            <v>250</v>
          </cell>
          <cell r="P224">
            <v>250</v>
          </cell>
        </row>
        <row r="225">
          <cell r="B225">
            <v>36870.166666666664</v>
          </cell>
          <cell r="C225">
            <v>2000</v>
          </cell>
          <cell r="D225" t="str">
            <v>Dec</v>
          </cell>
          <cell r="E225">
            <v>10</v>
          </cell>
          <cell r="F225" t="str">
            <v>Sun</v>
          </cell>
          <cell r="G225">
            <v>4</v>
          </cell>
          <cell r="H225" t="str">
            <v>O</v>
          </cell>
          <cell r="I225">
            <v>280</v>
          </cell>
          <cell r="J225">
            <v>30</v>
          </cell>
          <cell r="L225">
            <v>0.99800002574920654</v>
          </cell>
          <cell r="M225">
            <v>30</v>
          </cell>
          <cell r="N225">
            <v>250</v>
          </cell>
          <cell r="O225">
            <v>250</v>
          </cell>
          <cell r="P225">
            <v>250</v>
          </cell>
        </row>
        <row r="226">
          <cell r="B226">
            <v>36870.208333333336</v>
          </cell>
          <cell r="C226">
            <v>2000</v>
          </cell>
          <cell r="D226" t="str">
            <v>Dec</v>
          </cell>
          <cell r="E226">
            <v>10</v>
          </cell>
          <cell r="F226" t="str">
            <v>Sun</v>
          </cell>
          <cell r="G226">
            <v>5</v>
          </cell>
          <cell r="H226" t="str">
            <v>O</v>
          </cell>
          <cell r="I226">
            <v>280</v>
          </cell>
          <cell r="J226">
            <v>30</v>
          </cell>
          <cell r="K226">
            <v>30</v>
          </cell>
          <cell r="L226">
            <v>0.99800002574920654</v>
          </cell>
          <cell r="M226">
            <v>30</v>
          </cell>
          <cell r="N226">
            <v>250</v>
          </cell>
          <cell r="O226">
            <v>250</v>
          </cell>
          <cell r="P226">
            <v>250</v>
          </cell>
        </row>
        <row r="227">
          <cell r="B227">
            <v>36870.25</v>
          </cell>
          <cell r="C227">
            <v>2000</v>
          </cell>
          <cell r="D227" t="str">
            <v>Dec</v>
          </cell>
          <cell r="E227">
            <v>10</v>
          </cell>
          <cell r="F227" t="str">
            <v>Sun</v>
          </cell>
          <cell r="G227">
            <v>6</v>
          </cell>
          <cell r="H227" t="str">
            <v>O</v>
          </cell>
          <cell r="I227">
            <v>280</v>
          </cell>
          <cell r="J227">
            <v>30</v>
          </cell>
          <cell r="K227">
            <v>30</v>
          </cell>
          <cell r="L227">
            <v>0.99800002574920654</v>
          </cell>
          <cell r="M227">
            <v>30</v>
          </cell>
          <cell r="N227">
            <v>250</v>
          </cell>
          <cell r="O227">
            <v>250</v>
          </cell>
          <cell r="P227">
            <v>250</v>
          </cell>
        </row>
        <row r="228">
          <cell r="B228">
            <v>36870.291666666664</v>
          </cell>
          <cell r="C228">
            <v>2000</v>
          </cell>
          <cell r="D228" t="str">
            <v>Dec</v>
          </cell>
          <cell r="E228">
            <v>10</v>
          </cell>
          <cell r="F228" t="str">
            <v>Sun</v>
          </cell>
          <cell r="G228">
            <v>7</v>
          </cell>
          <cell r="H228" t="str">
            <v>O</v>
          </cell>
          <cell r="I228">
            <v>280</v>
          </cell>
          <cell r="J228">
            <v>30</v>
          </cell>
          <cell r="K228">
            <v>95.000099182128906</v>
          </cell>
          <cell r="L228">
            <v>0.99800002574920654</v>
          </cell>
          <cell r="M228">
            <v>30</v>
          </cell>
          <cell r="N228">
            <v>250</v>
          </cell>
          <cell r="O228">
            <v>250</v>
          </cell>
          <cell r="P228">
            <v>250</v>
          </cell>
        </row>
        <row r="229">
          <cell r="B229">
            <v>36870.333333333336</v>
          </cell>
          <cell r="C229">
            <v>2000</v>
          </cell>
          <cell r="D229" t="str">
            <v>Dec</v>
          </cell>
          <cell r="E229">
            <v>10</v>
          </cell>
          <cell r="F229" t="str">
            <v>Sun</v>
          </cell>
          <cell r="G229">
            <v>8</v>
          </cell>
          <cell r="H229" t="str">
            <v>O</v>
          </cell>
          <cell r="I229">
            <v>280</v>
          </cell>
          <cell r="J229">
            <v>30</v>
          </cell>
          <cell r="K229">
            <v>95.000099182128906</v>
          </cell>
          <cell r="L229">
            <v>0.99800002574920654</v>
          </cell>
          <cell r="M229">
            <v>30</v>
          </cell>
          <cell r="N229">
            <v>250</v>
          </cell>
          <cell r="O229">
            <v>250</v>
          </cell>
          <cell r="P229">
            <v>250</v>
          </cell>
        </row>
        <row r="230">
          <cell r="B230">
            <v>36870.375</v>
          </cell>
          <cell r="C230">
            <v>2000</v>
          </cell>
          <cell r="D230" t="str">
            <v>Dec</v>
          </cell>
          <cell r="E230">
            <v>10</v>
          </cell>
          <cell r="F230" t="str">
            <v>Sun</v>
          </cell>
          <cell r="G230">
            <v>9</v>
          </cell>
          <cell r="H230" t="str">
            <v>O</v>
          </cell>
          <cell r="I230">
            <v>280</v>
          </cell>
          <cell r="J230">
            <v>30</v>
          </cell>
          <cell r="K230">
            <v>180.01010131835938</v>
          </cell>
          <cell r="L230">
            <v>0.99800002574920654</v>
          </cell>
          <cell r="M230">
            <v>30</v>
          </cell>
          <cell r="N230">
            <v>250</v>
          </cell>
          <cell r="O230">
            <v>250</v>
          </cell>
          <cell r="P230">
            <v>250</v>
          </cell>
        </row>
        <row r="231">
          <cell r="B231">
            <v>36870.416666666664</v>
          </cell>
          <cell r="C231">
            <v>2000</v>
          </cell>
          <cell r="D231" t="str">
            <v>Dec</v>
          </cell>
          <cell r="E231">
            <v>10</v>
          </cell>
          <cell r="F231" t="str">
            <v>Sun</v>
          </cell>
          <cell r="G231">
            <v>10</v>
          </cell>
          <cell r="H231" t="str">
            <v>O</v>
          </cell>
          <cell r="I231">
            <v>280</v>
          </cell>
          <cell r="J231">
            <v>30</v>
          </cell>
          <cell r="K231">
            <v>248.00010681152344</v>
          </cell>
          <cell r="L231">
            <v>0.99800002574920654</v>
          </cell>
          <cell r="M231">
            <v>30</v>
          </cell>
          <cell r="N231">
            <v>250</v>
          </cell>
          <cell r="O231">
            <v>250</v>
          </cell>
          <cell r="P231">
            <v>250</v>
          </cell>
        </row>
        <row r="232">
          <cell r="B232">
            <v>36870.458333333336</v>
          </cell>
          <cell r="C232">
            <v>2000</v>
          </cell>
          <cell r="D232" t="str">
            <v>Dec</v>
          </cell>
          <cell r="E232">
            <v>10</v>
          </cell>
          <cell r="F232" t="str">
            <v>Sun</v>
          </cell>
          <cell r="G232">
            <v>11</v>
          </cell>
          <cell r="H232" t="str">
            <v>O</v>
          </cell>
          <cell r="I232">
            <v>280</v>
          </cell>
          <cell r="J232">
            <v>30</v>
          </cell>
          <cell r="K232">
            <v>249.99009704589844</v>
          </cell>
          <cell r="L232">
            <v>0.99800002574920654</v>
          </cell>
          <cell r="M232">
            <v>30</v>
          </cell>
          <cell r="N232">
            <v>250</v>
          </cell>
          <cell r="O232">
            <v>250</v>
          </cell>
          <cell r="P232">
            <v>250</v>
          </cell>
        </row>
        <row r="233">
          <cell r="B233">
            <v>36870.5</v>
          </cell>
          <cell r="C233">
            <v>2000</v>
          </cell>
          <cell r="D233" t="str">
            <v>Dec</v>
          </cell>
          <cell r="E233">
            <v>10</v>
          </cell>
          <cell r="F233" t="str">
            <v>Sun</v>
          </cell>
          <cell r="G233">
            <v>12</v>
          </cell>
          <cell r="H233" t="str">
            <v>O</v>
          </cell>
          <cell r="I233">
            <v>280</v>
          </cell>
          <cell r="J233">
            <v>30</v>
          </cell>
          <cell r="K233">
            <v>249.99009704589844</v>
          </cell>
          <cell r="L233">
            <v>0.99800002574920654</v>
          </cell>
          <cell r="M233">
            <v>30</v>
          </cell>
          <cell r="N233">
            <v>250</v>
          </cell>
          <cell r="O233">
            <v>250</v>
          </cell>
          <cell r="P233">
            <v>250</v>
          </cell>
        </row>
        <row r="234">
          <cell r="B234">
            <v>36870.541666666664</v>
          </cell>
          <cell r="C234">
            <v>2000</v>
          </cell>
          <cell r="D234" t="str">
            <v>Dec</v>
          </cell>
          <cell r="E234">
            <v>10</v>
          </cell>
          <cell r="F234" t="str">
            <v>Sun</v>
          </cell>
          <cell r="G234">
            <v>13</v>
          </cell>
          <cell r="H234" t="str">
            <v>O</v>
          </cell>
          <cell r="I234">
            <v>280</v>
          </cell>
          <cell r="J234">
            <v>30</v>
          </cell>
          <cell r="K234">
            <v>249.99009704589844</v>
          </cell>
          <cell r="L234">
            <v>0.99800002574920654</v>
          </cell>
          <cell r="M234">
            <v>30</v>
          </cell>
          <cell r="N234">
            <v>250</v>
          </cell>
          <cell r="O234">
            <v>250</v>
          </cell>
          <cell r="P234">
            <v>250</v>
          </cell>
        </row>
        <row r="235">
          <cell r="B235">
            <v>36870.583333333336</v>
          </cell>
          <cell r="C235">
            <v>2000</v>
          </cell>
          <cell r="D235" t="str">
            <v>Dec</v>
          </cell>
          <cell r="E235">
            <v>10</v>
          </cell>
          <cell r="F235" t="str">
            <v>Sun</v>
          </cell>
          <cell r="G235">
            <v>14</v>
          </cell>
          <cell r="H235" t="str">
            <v>O</v>
          </cell>
          <cell r="I235">
            <v>280</v>
          </cell>
          <cell r="J235">
            <v>30</v>
          </cell>
          <cell r="K235">
            <v>249.99020385742188</v>
          </cell>
          <cell r="L235">
            <v>0.99800002574920654</v>
          </cell>
          <cell r="M235">
            <v>30</v>
          </cell>
          <cell r="N235">
            <v>250</v>
          </cell>
          <cell r="O235">
            <v>250</v>
          </cell>
          <cell r="P235">
            <v>250</v>
          </cell>
        </row>
        <row r="236">
          <cell r="B236">
            <v>36870.625</v>
          </cell>
          <cell r="C236">
            <v>2000</v>
          </cell>
          <cell r="D236" t="str">
            <v>Dec</v>
          </cell>
          <cell r="E236">
            <v>10</v>
          </cell>
          <cell r="F236" t="str">
            <v>Sun</v>
          </cell>
          <cell r="G236">
            <v>15</v>
          </cell>
          <cell r="H236" t="str">
            <v>O</v>
          </cell>
          <cell r="I236">
            <v>280</v>
          </cell>
          <cell r="J236">
            <v>30</v>
          </cell>
          <cell r="K236">
            <v>249.99020385742188</v>
          </cell>
          <cell r="L236">
            <v>0.99800002574920654</v>
          </cell>
          <cell r="M236">
            <v>30</v>
          </cell>
          <cell r="N236">
            <v>250</v>
          </cell>
          <cell r="O236">
            <v>250</v>
          </cell>
          <cell r="P236">
            <v>250</v>
          </cell>
        </row>
        <row r="237">
          <cell r="B237">
            <v>36870.666666666664</v>
          </cell>
          <cell r="C237">
            <v>2000</v>
          </cell>
          <cell r="D237" t="str">
            <v>Dec</v>
          </cell>
          <cell r="E237">
            <v>10</v>
          </cell>
          <cell r="F237" t="str">
            <v>Sun</v>
          </cell>
          <cell r="G237">
            <v>16</v>
          </cell>
          <cell r="H237" t="str">
            <v>O</v>
          </cell>
          <cell r="I237">
            <v>280</v>
          </cell>
          <cell r="J237">
            <v>30</v>
          </cell>
          <cell r="K237">
            <v>249.99020385742188</v>
          </cell>
          <cell r="L237">
            <v>0.99800002574920654</v>
          </cell>
          <cell r="M237">
            <v>30</v>
          </cell>
          <cell r="N237">
            <v>250</v>
          </cell>
          <cell r="O237">
            <v>250</v>
          </cell>
          <cell r="P237">
            <v>250</v>
          </cell>
        </row>
        <row r="238">
          <cell r="B238">
            <v>36870.708333333336</v>
          </cell>
          <cell r="C238">
            <v>2000</v>
          </cell>
          <cell r="D238" t="str">
            <v>Dec</v>
          </cell>
          <cell r="E238">
            <v>10</v>
          </cell>
          <cell r="F238" t="str">
            <v>Sun</v>
          </cell>
          <cell r="G238">
            <v>17</v>
          </cell>
          <cell r="H238" t="str">
            <v>O</v>
          </cell>
          <cell r="I238">
            <v>280</v>
          </cell>
          <cell r="J238">
            <v>30</v>
          </cell>
          <cell r="K238">
            <v>249.99020385742188</v>
          </cell>
          <cell r="L238">
            <v>0.99800002574920654</v>
          </cell>
          <cell r="M238">
            <v>30</v>
          </cell>
          <cell r="N238">
            <v>250</v>
          </cell>
          <cell r="O238">
            <v>250</v>
          </cell>
          <cell r="P238">
            <v>250</v>
          </cell>
        </row>
        <row r="239">
          <cell r="B239">
            <v>36870.75</v>
          </cell>
          <cell r="C239">
            <v>2000</v>
          </cell>
          <cell r="D239" t="str">
            <v>Dec</v>
          </cell>
          <cell r="E239">
            <v>10</v>
          </cell>
          <cell r="F239" t="str">
            <v>Sun</v>
          </cell>
          <cell r="G239">
            <v>18</v>
          </cell>
          <cell r="H239" t="str">
            <v>O</v>
          </cell>
          <cell r="I239">
            <v>280</v>
          </cell>
          <cell r="J239">
            <v>30</v>
          </cell>
          <cell r="K239">
            <v>249.9901123046875</v>
          </cell>
          <cell r="L239">
            <v>0.99800002574920654</v>
          </cell>
          <cell r="M239">
            <v>30</v>
          </cell>
          <cell r="N239">
            <v>250</v>
          </cell>
          <cell r="O239">
            <v>250</v>
          </cell>
          <cell r="P239">
            <v>250</v>
          </cell>
        </row>
        <row r="240">
          <cell r="B240">
            <v>36870.791666666664</v>
          </cell>
          <cell r="C240">
            <v>2000</v>
          </cell>
          <cell r="D240" t="str">
            <v>Dec</v>
          </cell>
          <cell r="E240">
            <v>10</v>
          </cell>
          <cell r="F240" t="str">
            <v>Sun</v>
          </cell>
          <cell r="G240">
            <v>19</v>
          </cell>
          <cell r="H240" t="str">
            <v>O</v>
          </cell>
          <cell r="I240">
            <v>280</v>
          </cell>
          <cell r="J240">
            <v>30</v>
          </cell>
          <cell r="K240">
            <v>249.99020385742188</v>
          </cell>
          <cell r="L240">
            <v>0.99800002574920654</v>
          </cell>
          <cell r="M240">
            <v>30</v>
          </cell>
          <cell r="N240">
            <v>250</v>
          </cell>
          <cell r="O240">
            <v>250</v>
          </cell>
          <cell r="P240">
            <v>250</v>
          </cell>
        </row>
        <row r="241">
          <cell r="B241">
            <v>36870.833333333336</v>
          </cell>
          <cell r="C241">
            <v>2000</v>
          </cell>
          <cell r="D241" t="str">
            <v>Dec</v>
          </cell>
          <cell r="E241">
            <v>10</v>
          </cell>
          <cell r="F241" t="str">
            <v>Sun</v>
          </cell>
          <cell r="G241">
            <v>20</v>
          </cell>
          <cell r="H241" t="str">
            <v>O</v>
          </cell>
          <cell r="I241">
            <v>280</v>
          </cell>
          <cell r="J241">
            <v>30</v>
          </cell>
          <cell r="K241">
            <v>249.99020385742188</v>
          </cell>
          <cell r="L241">
            <v>0.99800002574920654</v>
          </cell>
          <cell r="M241">
            <v>30</v>
          </cell>
          <cell r="N241">
            <v>250</v>
          </cell>
          <cell r="O241">
            <v>250</v>
          </cell>
          <cell r="P241">
            <v>250</v>
          </cell>
        </row>
        <row r="242">
          <cell r="B242">
            <v>36870.875</v>
          </cell>
          <cell r="C242">
            <v>2000</v>
          </cell>
          <cell r="D242" t="str">
            <v>Dec</v>
          </cell>
          <cell r="E242">
            <v>10</v>
          </cell>
          <cell r="F242" t="str">
            <v>Sun</v>
          </cell>
          <cell r="G242">
            <v>21</v>
          </cell>
          <cell r="H242" t="str">
            <v>O</v>
          </cell>
          <cell r="I242">
            <v>280</v>
          </cell>
          <cell r="J242">
            <v>30</v>
          </cell>
          <cell r="K242">
            <v>249.99020385742188</v>
          </cell>
          <cell r="L242">
            <v>0.99800002574920654</v>
          </cell>
          <cell r="M242">
            <v>30</v>
          </cell>
          <cell r="N242">
            <v>250</v>
          </cell>
          <cell r="O242">
            <v>250</v>
          </cell>
          <cell r="P242">
            <v>250</v>
          </cell>
        </row>
        <row r="243">
          <cell r="B243">
            <v>36870.916666666664</v>
          </cell>
          <cell r="C243">
            <v>2000</v>
          </cell>
          <cell r="D243" t="str">
            <v>Dec</v>
          </cell>
          <cell r="E243">
            <v>10</v>
          </cell>
          <cell r="F243" t="str">
            <v>Sun</v>
          </cell>
          <cell r="G243">
            <v>22</v>
          </cell>
          <cell r="H243" t="str">
            <v>O</v>
          </cell>
          <cell r="I243">
            <v>280</v>
          </cell>
          <cell r="J243">
            <v>30</v>
          </cell>
          <cell r="K243">
            <v>249.99020385742188</v>
          </cell>
          <cell r="L243">
            <v>0.99800002574920654</v>
          </cell>
          <cell r="M243">
            <v>30</v>
          </cell>
          <cell r="N243">
            <v>250</v>
          </cell>
          <cell r="O243">
            <v>250</v>
          </cell>
          <cell r="P243">
            <v>250</v>
          </cell>
        </row>
        <row r="244">
          <cell r="B244">
            <v>36870.958333333336</v>
          </cell>
          <cell r="C244">
            <v>2000</v>
          </cell>
          <cell r="D244" t="str">
            <v>Dec</v>
          </cell>
          <cell r="E244">
            <v>10</v>
          </cell>
          <cell r="F244" t="str">
            <v>Sun</v>
          </cell>
          <cell r="G244">
            <v>23</v>
          </cell>
          <cell r="H244" t="str">
            <v>O</v>
          </cell>
          <cell r="I244">
            <v>280</v>
          </cell>
          <cell r="J244">
            <v>30</v>
          </cell>
          <cell r="K244">
            <v>30</v>
          </cell>
          <cell r="L244">
            <v>0.99800002574920654</v>
          </cell>
          <cell r="M244">
            <v>30</v>
          </cell>
          <cell r="N244">
            <v>250</v>
          </cell>
          <cell r="O244">
            <v>250</v>
          </cell>
          <cell r="P244">
            <v>250</v>
          </cell>
        </row>
        <row r="245">
          <cell r="B245">
            <v>36871</v>
          </cell>
          <cell r="C245">
            <v>2000</v>
          </cell>
          <cell r="D245" t="str">
            <v>Dec</v>
          </cell>
          <cell r="E245">
            <v>10</v>
          </cell>
          <cell r="F245" t="str">
            <v>Sun</v>
          </cell>
          <cell r="G245">
            <v>24</v>
          </cell>
          <cell r="H245" t="str">
            <v>O</v>
          </cell>
          <cell r="I245">
            <v>280</v>
          </cell>
          <cell r="J245">
            <v>30</v>
          </cell>
          <cell r="K245">
            <v>30</v>
          </cell>
          <cell r="L245">
            <v>0.99800002574920654</v>
          </cell>
          <cell r="M245">
            <v>30</v>
          </cell>
          <cell r="N245">
            <v>250</v>
          </cell>
          <cell r="O245">
            <v>250</v>
          </cell>
          <cell r="P245">
            <v>250</v>
          </cell>
        </row>
        <row r="246">
          <cell r="B246">
            <v>36871.041666666664</v>
          </cell>
          <cell r="C246">
            <v>2000</v>
          </cell>
          <cell r="D246" t="str">
            <v>Dec</v>
          </cell>
          <cell r="E246">
            <v>11</v>
          </cell>
          <cell r="F246" t="str">
            <v>Mon</v>
          </cell>
          <cell r="G246">
            <v>1</v>
          </cell>
          <cell r="H246" t="str">
            <v>O</v>
          </cell>
          <cell r="I246">
            <v>310</v>
          </cell>
          <cell r="J246">
            <v>30</v>
          </cell>
          <cell r="L246">
            <v>0.99800002574920654</v>
          </cell>
          <cell r="M246">
            <v>30</v>
          </cell>
          <cell r="N246">
            <v>250</v>
          </cell>
          <cell r="O246">
            <v>250</v>
          </cell>
          <cell r="P246">
            <v>250</v>
          </cell>
        </row>
        <row r="247">
          <cell r="B247">
            <v>36871.083333333336</v>
          </cell>
          <cell r="C247">
            <v>2000</v>
          </cell>
          <cell r="D247" t="str">
            <v>Dec</v>
          </cell>
          <cell r="E247">
            <v>11</v>
          </cell>
          <cell r="F247" t="str">
            <v>Mon</v>
          </cell>
          <cell r="G247">
            <v>2</v>
          </cell>
          <cell r="H247" t="str">
            <v>O</v>
          </cell>
          <cell r="I247">
            <v>310</v>
          </cell>
          <cell r="J247">
            <v>30</v>
          </cell>
          <cell r="K247">
            <v>49.990100860595703</v>
          </cell>
          <cell r="L247">
            <v>0.99800002574920654</v>
          </cell>
          <cell r="M247">
            <v>30</v>
          </cell>
          <cell r="N247">
            <v>250</v>
          </cell>
          <cell r="O247">
            <v>250</v>
          </cell>
          <cell r="P247">
            <v>250</v>
          </cell>
        </row>
        <row r="248">
          <cell r="B248">
            <v>36871.125</v>
          </cell>
          <cell r="C248">
            <v>2000</v>
          </cell>
          <cell r="D248" t="str">
            <v>Dec</v>
          </cell>
          <cell r="E248">
            <v>11</v>
          </cell>
          <cell r="F248" t="str">
            <v>Mon</v>
          </cell>
          <cell r="G248">
            <v>3</v>
          </cell>
          <cell r="H248" t="str">
            <v>O</v>
          </cell>
          <cell r="I248">
            <v>280</v>
          </cell>
          <cell r="J248">
            <v>30</v>
          </cell>
          <cell r="K248">
            <v>49.990100860595703</v>
          </cell>
          <cell r="L248">
            <v>0.99800002574920654</v>
          </cell>
          <cell r="M248">
            <v>30</v>
          </cell>
          <cell r="N248">
            <v>250</v>
          </cell>
          <cell r="O248">
            <v>250</v>
          </cell>
          <cell r="P248">
            <v>250</v>
          </cell>
        </row>
        <row r="249">
          <cell r="B249">
            <v>36871.166666666664</v>
          </cell>
          <cell r="C249">
            <v>2000</v>
          </cell>
          <cell r="D249" t="str">
            <v>Dec</v>
          </cell>
          <cell r="E249">
            <v>11</v>
          </cell>
          <cell r="F249" t="str">
            <v>Mon</v>
          </cell>
          <cell r="G249">
            <v>4</v>
          </cell>
          <cell r="H249" t="str">
            <v>O</v>
          </cell>
          <cell r="I249">
            <v>310</v>
          </cell>
          <cell r="J249">
            <v>30</v>
          </cell>
          <cell r="K249">
            <v>49.990100860595703</v>
          </cell>
          <cell r="L249">
            <v>0.99800002574920654</v>
          </cell>
          <cell r="M249">
            <v>30</v>
          </cell>
          <cell r="N249">
            <v>250</v>
          </cell>
          <cell r="O249">
            <v>250</v>
          </cell>
          <cell r="P249">
            <v>250</v>
          </cell>
        </row>
        <row r="250">
          <cell r="B250">
            <v>36871.208333333336</v>
          </cell>
          <cell r="C250">
            <v>2000</v>
          </cell>
          <cell r="D250" t="str">
            <v>Dec</v>
          </cell>
          <cell r="E250">
            <v>11</v>
          </cell>
          <cell r="F250" t="str">
            <v>Mon</v>
          </cell>
          <cell r="G250">
            <v>5</v>
          </cell>
          <cell r="H250" t="str">
            <v>O</v>
          </cell>
          <cell r="I250">
            <v>310</v>
          </cell>
          <cell r="J250">
            <v>30</v>
          </cell>
          <cell r="K250">
            <v>1</v>
          </cell>
          <cell r="L250">
            <v>0.99800002574920654</v>
          </cell>
          <cell r="M250">
            <v>30</v>
          </cell>
          <cell r="N250">
            <v>250</v>
          </cell>
          <cell r="O250">
            <v>250</v>
          </cell>
          <cell r="P250">
            <v>250</v>
          </cell>
        </row>
        <row r="251">
          <cell r="B251">
            <v>36871.25</v>
          </cell>
          <cell r="C251">
            <v>2000</v>
          </cell>
          <cell r="D251" t="str">
            <v>Dec</v>
          </cell>
          <cell r="E251">
            <v>11</v>
          </cell>
          <cell r="F251" t="str">
            <v>Mon</v>
          </cell>
          <cell r="G251">
            <v>6</v>
          </cell>
          <cell r="H251" t="str">
            <v>O</v>
          </cell>
          <cell r="I251">
            <v>250</v>
          </cell>
          <cell r="L251">
            <v>0.99800002574920654</v>
          </cell>
          <cell r="M251">
            <v>30</v>
          </cell>
          <cell r="N251">
            <v>250</v>
          </cell>
          <cell r="O251">
            <v>250</v>
          </cell>
          <cell r="P251">
            <v>250</v>
          </cell>
        </row>
        <row r="252">
          <cell r="B252">
            <v>36871.291666666664</v>
          </cell>
          <cell r="C252">
            <v>2000</v>
          </cell>
          <cell r="D252" t="str">
            <v>Dec</v>
          </cell>
          <cell r="E252">
            <v>11</v>
          </cell>
          <cell r="F252" t="str">
            <v>Mon</v>
          </cell>
          <cell r="G252">
            <v>7</v>
          </cell>
          <cell r="H252" t="str">
            <v>P</v>
          </cell>
          <cell r="I252">
            <v>310</v>
          </cell>
          <cell r="J252">
            <v>30</v>
          </cell>
          <cell r="K252">
            <v>30</v>
          </cell>
          <cell r="L252">
            <v>0.99800002574920654</v>
          </cell>
          <cell r="M252">
            <v>30</v>
          </cell>
          <cell r="N252">
            <v>250</v>
          </cell>
          <cell r="O252">
            <v>250</v>
          </cell>
          <cell r="P252">
            <v>250</v>
          </cell>
        </row>
        <row r="253">
          <cell r="B253">
            <v>36871.333333333336</v>
          </cell>
          <cell r="C253">
            <v>2000</v>
          </cell>
          <cell r="D253" t="str">
            <v>Dec</v>
          </cell>
          <cell r="E253">
            <v>11</v>
          </cell>
          <cell r="F253" t="str">
            <v>Mon</v>
          </cell>
          <cell r="G253">
            <v>8</v>
          </cell>
          <cell r="H253" t="str">
            <v>P</v>
          </cell>
          <cell r="I253">
            <v>310</v>
          </cell>
          <cell r="J253">
            <v>30</v>
          </cell>
          <cell r="K253">
            <v>30</v>
          </cell>
          <cell r="L253">
            <v>0.99800002574920654</v>
          </cell>
          <cell r="M253">
            <v>30</v>
          </cell>
          <cell r="N253">
            <v>250</v>
          </cell>
          <cell r="O253">
            <v>250</v>
          </cell>
          <cell r="P253">
            <v>250</v>
          </cell>
        </row>
        <row r="254">
          <cell r="B254">
            <v>36871.375</v>
          </cell>
          <cell r="C254">
            <v>2000</v>
          </cell>
          <cell r="D254" t="str">
            <v>Dec</v>
          </cell>
          <cell r="E254">
            <v>11</v>
          </cell>
          <cell r="F254" t="str">
            <v>Mon</v>
          </cell>
          <cell r="G254">
            <v>9</v>
          </cell>
          <cell r="H254" t="str">
            <v>P</v>
          </cell>
          <cell r="I254">
            <v>310</v>
          </cell>
          <cell r="J254">
            <v>30</v>
          </cell>
          <cell r="K254">
            <v>30</v>
          </cell>
          <cell r="L254">
            <v>0.99800002574920654</v>
          </cell>
          <cell r="M254">
            <v>30</v>
          </cell>
          <cell r="N254">
            <v>250</v>
          </cell>
          <cell r="O254">
            <v>250</v>
          </cell>
          <cell r="P254">
            <v>250</v>
          </cell>
        </row>
        <row r="255">
          <cell r="B255">
            <v>36871.416666666664</v>
          </cell>
          <cell r="C255">
            <v>2000</v>
          </cell>
          <cell r="D255" t="str">
            <v>Dec</v>
          </cell>
          <cell r="E255">
            <v>11</v>
          </cell>
          <cell r="F255" t="str">
            <v>Mon</v>
          </cell>
          <cell r="G255">
            <v>10</v>
          </cell>
          <cell r="H255" t="str">
            <v>P</v>
          </cell>
          <cell r="I255">
            <v>310</v>
          </cell>
          <cell r="J255">
            <v>30</v>
          </cell>
          <cell r="K255">
            <v>30</v>
          </cell>
          <cell r="L255">
            <v>0.99800002574920654</v>
          </cell>
          <cell r="M255">
            <v>30</v>
          </cell>
          <cell r="N255">
            <v>250</v>
          </cell>
          <cell r="O255">
            <v>250</v>
          </cell>
          <cell r="P255">
            <v>250</v>
          </cell>
        </row>
        <row r="256">
          <cell r="B256">
            <v>36871.458333333336</v>
          </cell>
          <cell r="C256">
            <v>2000</v>
          </cell>
          <cell r="D256" t="str">
            <v>Dec</v>
          </cell>
          <cell r="E256">
            <v>11</v>
          </cell>
          <cell r="F256" t="str">
            <v>Mon</v>
          </cell>
          <cell r="G256">
            <v>11</v>
          </cell>
          <cell r="H256" t="str">
            <v>P</v>
          </cell>
          <cell r="I256">
            <v>310</v>
          </cell>
          <cell r="J256">
            <v>30</v>
          </cell>
          <cell r="L256">
            <v>0.99800002574920654</v>
          </cell>
          <cell r="M256">
            <v>30</v>
          </cell>
          <cell r="N256">
            <v>250</v>
          </cell>
          <cell r="O256">
            <v>250</v>
          </cell>
          <cell r="P256">
            <v>250</v>
          </cell>
        </row>
        <row r="257">
          <cell r="B257">
            <v>36871.5</v>
          </cell>
          <cell r="C257">
            <v>2000</v>
          </cell>
          <cell r="D257" t="str">
            <v>Dec</v>
          </cell>
          <cell r="E257">
            <v>11</v>
          </cell>
          <cell r="F257" t="str">
            <v>Mon</v>
          </cell>
          <cell r="G257">
            <v>12</v>
          </cell>
          <cell r="H257" t="str">
            <v>P</v>
          </cell>
          <cell r="I257">
            <v>310</v>
          </cell>
          <cell r="J257">
            <v>30</v>
          </cell>
          <cell r="K257">
            <v>30</v>
          </cell>
          <cell r="L257">
            <v>0.99800002574920654</v>
          </cell>
          <cell r="M257">
            <v>30</v>
          </cell>
          <cell r="N257">
            <v>250</v>
          </cell>
          <cell r="O257">
            <v>250</v>
          </cell>
          <cell r="P257">
            <v>250</v>
          </cell>
        </row>
        <row r="258">
          <cell r="B258">
            <v>36871.541666666664</v>
          </cell>
          <cell r="C258">
            <v>2000</v>
          </cell>
          <cell r="D258" t="str">
            <v>Dec</v>
          </cell>
          <cell r="E258">
            <v>11</v>
          </cell>
          <cell r="F258" t="str">
            <v>Mon</v>
          </cell>
          <cell r="G258">
            <v>13</v>
          </cell>
          <cell r="H258" t="str">
            <v>P</v>
          </cell>
          <cell r="I258">
            <v>310</v>
          </cell>
          <cell r="J258">
            <v>30</v>
          </cell>
          <cell r="K258">
            <v>30</v>
          </cell>
          <cell r="L258">
            <v>0.99800002574920654</v>
          </cell>
          <cell r="M258">
            <v>30</v>
          </cell>
          <cell r="N258">
            <v>250</v>
          </cell>
          <cell r="O258">
            <v>250</v>
          </cell>
          <cell r="P258">
            <v>250</v>
          </cell>
        </row>
        <row r="259">
          <cell r="B259">
            <v>36871.583333333336</v>
          </cell>
          <cell r="C259">
            <v>2000</v>
          </cell>
          <cell r="D259" t="str">
            <v>Dec</v>
          </cell>
          <cell r="E259">
            <v>11</v>
          </cell>
          <cell r="F259" t="str">
            <v>Mon</v>
          </cell>
          <cell r="G259">
            <v>14</v>
          </cell>
          <cell r="H259" t="str">
            <v>P</v>
          </cell>
          <cell r="I259">
            <v>310</v>
          </cell>
          <cell r="J259">
            <v>30</v>
          </cell>
          <cell r="L259">
            <v>0.99800002574920654</v>
          </cell>
          <cell r="M259">
            <v>30</v>
          </cell>
          <cell r="N259">
            <v>250</v>
          </cell>
          <cell r="O259">
            <v>250</v>
          </cell>
          <cell r="P259">
            <v>250</v>
          </cell>
        </row>
        <row r="260">
          <cell r="B260">
            <v>36871.625</v>
          </cell>
          <cell r="C260">
            <v>2000</v>
          </cell>
          <cell r="D260" t="str">
            <v>Dec</v>
          </cell>
          <cell r="E260">
            <v>11</v>
          </cell>
          <cell r="F260" t="str">
            <v>Mon</v>
          </cell>
          <cell r="G260">
            <v>15</v>
          </cell>
          <cell r="H260" t="str">
            <v>P</v>
          </cell>
          <cell r="I260">
            <v>310</v>
          </cell>
          <cell r="J260">
            <v>30</v>
          </cell>
          <cell r="L260">
            <v>0.99800002574920654</v>
          </cell>
          <cell r="M260">
            <v>30</v>
          </cell>
          <cell r="N260">
            <v>250</v>
          </cell>
          <cell r="O260">
            <v>250</v>
          </cell>
          <cell r="P260">
            <v>250</v>
          </cell>
        </row>
        <row r="261">
          <cell r="B261">
            <v>36871.666666666664</v>
          </cell>
          <cell r="C261">
            <v>2000</v>
          </cell>
          <cell r="D261" t="str">
            <v>Dec</v>
          </cell>
          <cell r="E261">
            <v>11</v>
          </cell>
          <cell r="F261" t="str">
            <v>Mon</v>
          </cell>
          <cell r="G261">
            <v>16</v>
          </cell>
          <cell r="H261" t="str">
            <v>P</v>
          </cell>
          <cell r="I261">
            <v>310</v>
          </cell>
          <cell r="J261">
            <v>30</v>
          </cell>
          <cell r="L261">
            <v>0.99800002574920654</v>
          </cell>
          <cell r="M261">
            <v>30</v>
          </cell>
          <cell r="N261">
            <v>250</v>
          </cell>
          <cell r="O261">
            <v>250</v>
          </cell>
          <cell r="P261">
            <v>250</v>
          </cell>
        </row>
        <row r="262">
          <cell r="B262">
            <v>36871.708333333336</v>
          </cell>
          <cell r="C262">
            <v>2000</v>
          </cell>
          <cell r="D262" t="str">
            <v>Dec</v>
          </cell>
          <cell r="E262">
            <v>11</v>
          </cell>
          <cell r="F262" t="str">
            <v>Mon</v>
          </cell>
          <cell r="G262">
            <v>17</v>
          </cell>
          <cell r="H262" t="str">
            <v>P</v>
          </cell>
          <cell r="I262">
            <v>310</v>
          </cell>
          <cell r="J262">
            <v>30</v>
          </cell>
          <cell r="L262">
            <v>0.99800002574920654</v>
          </cell>
          <cell r="M262">
            <v>30</v>
          </cell>
          <cell r="N262">
            <v>250</v>
          </cell>
          <cell r="O262">
            <v>250</v>
          </cell>
          <cell r="P262">
            <v>250</v>
          </cell>
        </row>
        <row r="263">
          <cell r="B263">
            <v>36871.75</v>
          </cell>
          <cell r="C263">
            <v>2000</v>
          </cell>
          <cell r="D263" t="str">
            <v>Dec</v>
          </cell>
          <cell r="E263">
            <v>11</v>
          </cell>
          <cell r="F263" t="str">
            <v>Mon</v>
          </cell>
          <cell r="G263">
            <v>18</v>
          </cell>
          <cell r="H263" t="str">
            <v>P</v>
          </cell>
          <cell r="I263">
            <v>280</v>
          </cell>
          <cell r="J263">
            <v>30</v>
          </cell>
          <cell r="K263">
            <v>30</v>
          </cell>
          <cell r="L263">
            <v>0.99800002574920654</v>
          </cell>
          <cell r="M263">
            <v>30</v>
          </cell>
          <cell r="N263">
            <v>250</v>
          </cell>
          <cell r="O263">
            <v>250</v>
          </cell>
          <cell r="P263">
            <v>250</v>
          </cell>
        </row>
        <row r="264">
          <cell r="B264">
            <v>36871.791666666664</v>
          </cell>
          <cell r="C264">
            <v>2000</v>
          </cell>
          <cell r="D264" t="str">
            <v>Dec</v>
          </cell>
          <cell r="E264">
            <v>11</v>
          </cell>
          <cell r="F264" t="str">
            <v>Mon</v>
          </cell>
          <cell r="G264">
            <v>19</v>
          </cell>
          <cell r="H264" t="str">
            <v>P</v>
          </cell>
          <cell r="I264">
            <v>310</v>
          </cell>
          <cell r="J264">
            <v>30</v>
          </cell>
          <cell r="L264">
            <v>0.99800002574920654</v>
          </cell>
          <cell r="M264">
            <v>30</v>
          </cell>
          <cell r="N264">
            <v>250</v>
          </cell>
          <cell r="O264">
            <v>250</v>
          </cell>
          <cell r="P264">
            <v>250</v>
          </cell>
        </row>
        <row r="265">
          <cell r="B265">
            <v>36871.833333333336</v>
          </cell>
          <cell r="C265">
            <v>2000</v>
          </cell>
          <cell r="D265" t="str">
            <v>Dec</v>
          </cell>
          <cell r="E265">
            <v>11</v>
          </cell>
          <cell r="F265" t="str">
            <v>Mon</v>
          </cell>
          <cell r="G265">
            <v>20</v>
          </cell>
          <cell r="H265" t="str">
            <v>P</v>
          </cell>
          <cell r="I265">
            <v>310</v>
          </cell>
          <cell r="J265">
            <v>30</v>
          </cell>
          <cell r="L265">
            <v>0.99800002574920654</v>
          </cell>
          <cell r="M265">
            <v>30</v>
          </cell>
          <cell r="N265">
            <v>250</v>
          </cell>
          <cell r="O265">
            <v>250</v>
          </cell>
          <cell r="P265">
            <v>250</v>
          </cell>
        </row>
        <row r="266">
          <cell r="B266">
            <v>36871.875</v>
          </cell>
          <cell r="C266">
            <v>2000</v>
          </cell>
          <cell r="D266" t="str">
            <v>Dec</v>
          </cell>
          <cell r="E266">
            <v>11</v>
          </cell>
          <cell r="F266" t="str">
            <v>Mon</v>
          </cell>
          <cell r="G266">
            <v>21</v>
          </cell>
          <cell r="H266" t="str">
            <v>P</v>
          </cell>
          <cell r="I266">
            <v>310</v>
          </cell>
          <cell r="J266">
            <v>30</v>
          </cell>
          <cell r="L266">
            <v>0.99800002574920654</v>
          </cell>
          <cell r="M266">
            <v>30</v>
          </cell>
          <cell r="N266">
            <v>250</v>
          </cell>
          <cell r="O266">
            <v>250</v>
          </cell>
          <cell r="P266">
            <v>250</v>
          </cell>
        </row>
        <row r="267">
          <cell r="B267">
            <v>36871.916666666664</v>
          </cell>
          <cell r="C267">
            <v>2000</v>
          </cell>
          <cell r="D267" t="str">
            <v>Dec</v>
          </cell>
          <cell r="E267">
            <v>11</v>
          </cell>
          <cell r="F267" t="str">
            <v>Mon</v>
          </cell>
          <cell r="G267">
            <v>22</v>
          </cell>
          <cell r="H267" t="str">
            <v>P</v>
          </cell>
          <cell r="I267">
            <v>310</v>
          </cell>
          <cell r="J267">
            <v>30</v>
          </cell>
          <cell r="L267">
            <v>0.99800002574920654</v>
          </cell>
          <cell r="M267">
            <v>30</v>
          </cell>
          <cell r="N267">
            <v>250</v>
          </cell>
          <cell r="O267">
            <v>250</v>
          </cell>
          <cell r="P267">
            <v>250</v>
          </cell>
        </row>
        <row r="268">
          <cell r="B268">
            <v>36871.958333333336</v>
          </cell>
          <cell r="C268">
            <v>2000</v>
          </cell>
          <cell r="D268" t="str">
            <v>Dec</v>
          </cell>
          <cell r="E268">
            <v>11</v>
          </cell>
          <cell r="F268" t="str">
            <v>Mon</v>
          </cell>
          <cell r="G268">
            <v>23</v>
          </cell>
          <cell r="H268" t="str">
            <v>O</v>
          </cell>
          <cell r="I268">
            <v>250</v>
          </cell>
          <cell r="L268">
            <v>0.99800002574920654</v>
          </cell>
          <cell r="M268">
            <v>30</v>
          </cell>
          <cell r="N268">
            <v>250</v>
          </cell>
          <cell r="O268">
            <v>250</v>
          </cell>
          <cell r="P268">
            <v>250</v>
          </cell>
        </row>
        <row r="269">
          <cell r="B269">
            <v>36872</v>
          </cell>
          <cell r="C269">
            <v>2000</v>
          </cell>
          <cell r="D269" t="str">
            <v>Dec</v>
          </cell>
          <cell r="E269">
            <v>11</v>
          </cell>
          <cell r="F269" t="str">
            <v>Mon</v>
          </cell>
          <cell r="G269">
            <v>24</v>
          </cell>
          <cell r="H269" t="str">
            <v>O</v>
          </cell>
          <cell r="I269">
            <v>280</v>
          </cell>
          <cell r="J269">
            <v>30</v>
          </cell>
          <cell r="K269">
            <v>30</v>
          </cell>
          <cell r="L269">
            <v>0.99800002574920654</v>
          </cell>
          <cell r="M269">
            <v>30</v>
          </cell>
          <cell r="N269">
            <v>250</v>
          </cell>
          <cell r="O269">
            <v>250</v>
          </cell>
          <cell r="P269">
            <v>250</v>
          </cell>
        </row>
        <row r="270">
          <cell r="B270">
            <v>36872.041666666664</v>
          </cell>
          <cell r="C270">
            <v>2000</v>
          </cell>
          <cell r="D270" t="str">
            <v>Dec</v>
          </cell>
          <cell r="E270">
            <v>12</v>
          </cell>
          <cell r="F270" t="str">
            <v>Tue</v>
          </cell>
          <cell r="G270">
            <v>1</v>
          </cell>
          <cell r="H270" t="str">
            <v>O</v>
          </cell>
          <cell r="I270">
            <v>530</v>
          </cell>
          <cell r="J270">
            <v>30</v>
          </cell>
          <cell r="L270">
            <v>0.99800002574920654</v>
          </cell>
          <cell r="M270">
            <v>30</v>
          </cell>
          <cell r="N270">
            <v>250</v>
          </cell>
          <cell r="O270">
            <v>250</v>
          </cell>
          <cell r="P270">
            <v>250</v>
          </cell>
        </row>
        <row r="271">
          <cell r="B271">
            <v>36872.083333333336</v>
          </cell>
          <cell r="C271">
            <v>2000</v>
          </cell>
          <cell r="D271" t="str">
            <v>Dec</v>
          </cell>
          <cell r="E271">
            <v>12</v>
          </cell>
          <cell r="F271" t="str">
            <v>Tue</v>
          </cell>
          <cell r="G271">
            <v>2</v>
          </cell>
          <cell r="H271" t="str">
            <v>O</v>
          </cell>
          <cell r="I271">
            <v>530</v>
          </cell>
          <cell r="J271">
            <v>30</v>
          </cell>
          <cell r="L271">
            <v>0.99800002574920654</v>
          </cell>
          <cell r="M271">
            <v>30</v>
          </cell>
          <cell r="N271">
            <v>250</v>
          </cell>
          <cell r="O271">
            <v>250</v>
          </cell>
          <cell r="P271">
            <v>250</v>
          </cell>
        </row>
        <row r="272">
          <cell r="B272">
            <v>36872.125</v>
          </cell>
          <cell r="C272">
            <v>2000</v>
          </cell>
          <cell r="D272" t="str">
            <v>Dec</v>
          </cell>
          <cell r="E272">
            <v>12</v>
          </cell>
          <cell r="F272" t="str">
            <v>Tue</v>
          </cell>
          <cell r="G272">
            <v>3</v>
          </cell>
          <cell r="H272" t="str">
            <v>O</v>
          </cell>
          <cell r="I272">
            <v>530</v>
          </cell>
          <cell r="J272">
            <v>30</v>
          </cell>
          <cell r="L272">
            <v>0.99800002574920654</v>
          </cell>
          <cell r="M272">
            <v>30</v>
          </cell>
          <cell r="N272">
            <v>250</v>
          </cell>
          <cell r="O272">
            <v>250</v>
          </cell>
          <cell r="P272">
            <v>250</v>
          </cell>
        </row>
        <row r="273">
          <cell r="B273">
            <v>36872.166666666664</v>
          </cell>
          <cell r="C273">
            <v>2000</v>
          </cell>
          <cell r="D273" t="str">
            <v>Dec</v>
          </cell>
          <cell r="E273">
            <v>12</v>
          </cell>
          <cell r="F273" t="str">
            <v>Tue</v>
          </cell>
          <cell r="G273">
            <v>4</v>
          </cell>
          <cell r="H273" t="str">
            <v>O</v>
          </cell>
          <cell r="I273">
            <v>530</v>
          </cell>
          <cell r="J273">
            <v>30</v>
          </cell>
          <cell r="L273">
            <v>0.99800002574920654</v>
          </cell>
          <cell r="M273">
            <v>30</v>
          </cell>
          <cell r="N273">
            <v>250</v>
          </cell>
          <cell r="O273">
            <v>250</v>
          </cell>
          <cell r="P273">
            <v>250</v>
          </cell>
        </row>
        <row r="274">
          <cell r="B274">
            <v>36872.208333333336</v>
          </cell>
          <cell r="C274">
            <v>2000</v>
          </cell>
          <cell r="D274" t="str">
            <v>Dec</v>
          </cell>
          <cell r="E274">
            <v>12</v>
          </cell>
          <cell r="F274" t="str">
            <v>Tue</v>
          </cell>
          <cell r="G274">
            <v>5</v>
          </cell>
          <cell r="H274" t="str">
            <v>O</v>
          </cell>
          <cell r="I274">
            <v>280</v>
          </cell>
          <cell r="J274">
            <v>30</v>
          </cell>
          <cell r="L274">
            <v>0.99800002574920654</v>
          </cell>
          <cell r="M274">
            <v>30</v>
          </cell>
          <cell r="N274">
            <v>250</v>
          </cell>
          <cell r="O274">
            <v>250</v>
          </cell>
          <cell r="P274">
            <v>250</v>
          </cell>
        </row>
        <row r="275">
          <cell r="B275">
            <v>36872.25</v>
          </cell>
          <cell r="C275">
            <v>2000</v>
          </cell>
          <cell r="D275" t="str">
            <v>Dec</v>
          </cell>
          <cell r="E275">
            <v>12</v>
          </cell>
          <cell r="F275" t="str">
            <v>Tue</v>
          </cell>
          <cell r="G275">
            <v>6</v>
          </cell>
          <cell r="H275" t="str">
            <v>O</v>
          </cell>
          <cell r="I275">
            <v>500</v>
          </cell>
          <cell r="L275">
            <v>0.99800002574920654</v>
          </cell>
          <cell r="M275">
            <v>30</v>
          </cell>
          <cell r="N275">
            <v>250</v>
          </cell>
          <cell r="O275">
            <v>250</v>
          </cell>
          <cell r="P275">
            <v>250</v>
          </cell>
        </row>
        <row r="276">
          <cell r="B276">
            <v>36872.291666666664</v>
          </cell>
          <cell r="C276">
            <v>2000</v>
          </cell>
          <cell r="D276" t="str">
            <v>Dec</v>
          </cell>
          <cell r="E276">
            <v>12</v>
          </cell>
          <cell r="F276" t="str">
            <v>Tue</v>
          </cell>
          <cell r="G276">
            <v>7</v>
          </cell>
          <cell r="H276" t="str">
            <v>P</v>
          </cell>
          <cell r="I276">
            <v>280</v>
          </cell>
          <cell r="L276">
            <v>0.99800002574920654</v>
          </cell>
          <cell r="M276">
            <v>30</v>
          </cell>
          <cell r="N276">
            <v>250</v>
          </cell>
          <cell r="O276">
            <v>250</v>
          </cell>
          <cell r="P276">
            <v>250</v>
          </cell>
        </row>
        <row r="277">
          <cell r="B277">
            <v>36872.333333333336</v>
          </cell>
          <cell r="C277">
            <v>2000</v>
          </cell>
          <cell r="D277" t="str">
            <v>Dec</v>
          </cell>
          <cell r="E277">
            <v>12</v>
          </cell>
          <cell r="F277" t="str">
            <v>Tue</v>
          </cell>
          <cell r="G277">
            <v>8</v>
          </cell>
          <cell r="H277" t="str">
            <v>P</v>
          </cell>
          <cell r="I277">
            <v>986.52728271484375</v>
          </cell>
          <cell r="L277">
            <v>0.99800002574920654</v>
          </cell>
          <cell r="M277">
            <v>30</v>
          </cell>
          <cell r="N277">
            <v>250</v>
          </cell>
          <cell r="O277">
            <v>250</v>
          </cell>
          <cell r="P277">
            <v>209.15499877929688</v>
          </cell>
        </row>
        <row r="278">
          <cell r="B278">
            <v>36872.375</v>
          </cell>
          <cell r="C278">
            <v>2000</v>
          </cell>
          <cell r="D278" t="str">
            <v>Dec</v>
          </cell>
          <cell r="E278">
            <v>12</v>
          </cell>
          <cell r="F278" t="str">
            <v>Tue</v>
          </cell>
          <cell r="G278">
            <v>9</v>
          </cell>
          <cell r="H278" t="str">
            <v>P</v>
          </cell>
          <cell r="I278">
            <v>967.28118896484375</v>
          </cell>
          <cell r="L278">
            <v>0.99800002574920654</v>
          </cell>
          <cell r="M278">
            <v>30</v>
          </cell>
          <cell r="N278">
            <v>250</v>
          </cell>
          <cell r="O278">
            <v>250</v>
          </cell>
          <cell r="P278">
            <v>250</v>
          </cell>
        </row>
        <row r="279">
          <cell r="B279">
            <v>36872.416666666664</v>
          </cell>
          <cell r="C279">
            <v>2000</v>
          </cell>
          <cell r="D279" t="str">
            <v>Dec</v>
          </cell>
          <cell r="E279">
            <v>12</v>
          </cell>
          <cell r="F279" t="str">
            <v>Tue</v>
          </cell>
          <cell r="G279">
            <v>10</v>
          </cell>
          <cell r="H279" t="str">
            <v>P</v>
          </cell>
          <cell r="I279">
            <v>968.072509765625</v>
          </cell>
          <cell r="L279">
            <v>0.99800002574920654</v>
          </cell>
          <cell r="M279">
            <v>30</v>
          </cell>
          <cell r="N279">
            <v>250</v>
          </cell>
          <cell r="O279">
            <v>250</v>
          </cell>
          <cell r="P279">
            <v>250</v>
          </cell>
        </row>
        <row r="280">
          <cell r="B280">
            <v>36872.458333333336</v>
          </cell>
          <cell r="C280">
            <v>2000</v>
          </cell>
          <cell r="D280" t="str">
            <v>Dec</v>
          </cell>
          <cell r="E280">
            <v>12</v>
          </cell>
          <cell r="F280" t="str">
            <v>Tue</v>
          </cell>
          <cell r="G280">
            <v>11</v>
          </cell>
          <cell r="H280" t="str">
            <v>P</v>
          </cell>
          <cell r="I280">
            <v>280</v>
          </cell>
          <cell r="J280">
            <v>30</v>
          </cell>
          <cell r="L280">
            <v>0.99800002574920654</v>
          </cell>
          <cell r="M280">
            <v>30</v>
          </cell>
          <cell r="N280">
            <v>250</v>
          </cell>
          <cell r="O280">
            <v>250</v>
          </cell>
          <cell r="P280">
            <v>250</v>
          </cell>
        </row>
        <row r="281">
          <cell r="B281">
            <v>36872.5</v>
          </cell>
          <cell r="C281">
            <v>2000</v>
          </cell>
          <cell r="D281" t="str">
            <v>Dec</v>
          </cell>
          <cell r="E281">
            <v>12</v>
          </cell>
          <cell r="F281" t="str">
            <v>Tue</v>
          </cell>
          <cell r="G281">
            <v>12</v>
          </cell>
          <cell r="H281" t="str">
            <v>P</v>
          </cell>
          <cell r="I281">
            <v>280</v>
          </cell>
          <cell r="J281">
            <v>30</v>
          </cell>
          <cell r="L281">
            <v>0.99800002574920654</v>
          </cell>
          <cell r="M281">
            <v>30</v>
          </cell>
          <cell r="N281">
            <v>250</v>
          </cell>
          <cell r="O281">
            <v>250</v>
          </cell>
          <cell r="P281">
            <v>250</v>
          </cell>
        </row>
        <row r="282">
          <cell r="B282">
            <v>36872.541666666664</v>
          </cell>
          <cell r="C282">
            <v>2000</v>
          </cell>
          <cell r="D282" t="str">
            <v>Dec</v>
          </cell>
          <cell r="E282">
            <v>12</v>
          </cell>
          <cell r="F282" t="str">
            <v>Tue</v>
          </cell>
          <cell r="G282">
            <v>13</v>
          </cell>
          <cell r="H282" t="str">
            <v>P</v>
          </cell>
          <cell r="I282">
            <v>280</v>
          </cell>
          <cell r="J282">
            <v>30</v>
          </cell>
          <cell r="L282">
            <v>0.99800002574920654</v>
          </cell>
          <cell r="M282">
            <v>30</v>
          </cell>
          <cell r="N282">
            <v>250</v>
          </cell>
          <cell r="O282">
            <v>250</v>
          </cell>
          <cell r="P282">
            <v>250</v>
          </cell>
        </row>
        <row r="283">
          <cell r="B283">
            <v>36872.583333333336</v>
          </cell>
          <cell r="C283">
            <v>2000</v>
          </cell>
          <cell r="D283" t="str">
            <v>Dec</v>
          </cell>
          <cell r="E283">
            <v>12</v>
          </cell>
          <cell r="F283" t="str">
            <v>Tue</v>
          </cell>
          <cell r="G283">
            <v>14</v>
          </cell>
          <cell r="H283" t="str">
            <v>P</v>
          </cell>
          <cell r="I283">
            <v>280</v>
          </cell>
          <cell r="J283">
            <v>30</v>
          </cell>
          <cell r="L283">
            <v>0.99800002574920654</v>
          </cell>
          <cell r="M283">
            <v>30</v>
          </cell>
          <cell r="N283">
            <v>250</v>
          </cell>
          <cell r="O283">
            <v>250</v>
          </cell>
          <cell r="P283">
            <v>250</v>
          </cell>
        </row>
        <row r="284">
          <cell r="B284">
            <v>36872.625</v>
          </cell>
          <cell r="C284">
            <v>2000</v>
          </cell>
          <cell r="D284" t="str">
            <v>Dec</v>
          </cell>
          <cell r="E284">
            <v>12</v>
          </cell>
          <cell r="F284" t="str">
            <v>Tue</v>
          </cell>
          <cell r="G284">
            <v>15</v>
          </cell>
          <cell r="H284" t="str">
            <v>P</v>
          </cell>
          <cell r="I284">
            <v>280</v>
          </cell>
          <cell r="J284">
            <v>30</v>
          </cell>
          <cell r="L284">
            <v>0.99800002574920654</v>
          </cell>
          <cell r="M284">
            <v>30</v>
          </cell>
          <cell r="N284">
            <v>250</v>
          </cell>
          <cell r="O284">
            <v>250</v>
          </cell>
          <cell r="P284">
            <v>250</v>
          </cell>
        </row>
        <row r="285">
          <cell r="B285">
            <v>36872.666666666664</v>
          </cell>
          <cell r="C285">
            <v>2000</v>
          </cell>
          <cell r="D285" t="str">
            <v>Dec</v>
          </cell>
          <cell r="E285">
            <v>12</v>
          </cell>
          <cell r="F285" t="str">
            <v>Tue</v>
          </cell>
          <cell r="G285">
            <v>16</v>
          </cell>
          <cell r="H285" t="str">
            <v>P</v>
          </cell>
          <cell r="I285">
            <v>280</v>
          </cell>
          <cell r="J285">
            <v>30</v>
          </cell>
          <cell r="L285">
            <v>0.99800002574920654</v>
          </cell>
          <cell r="M285">
            <v>30</v>
          </cell>
          <cell r="N285">
            <v>250</v>
          </cell>
          <cell r="O285">
            <v>250</v>
          </cell>
          <cell r="P285">
            <v>208.33332824707031</v>
          </cell>
        </row>
        <row r="286">
          <cell r="B286">
            <v>36872.708333333336</v>
          </cell>
          <cell r="C286">
            <v>2000</v>
          </cell>
          <cell r="D286" t="str">
            <v>Dec</v>
          </cell>
          <cell r="E286">
            <v>12</v>
          </cell>
          <cell r="F286" t="str">
            <v>Tue</v>
          </cell>
          <cell r="G286">
            <v>17</v>
          </cell>
          <cell r="H286" t="str">
            <v>P</v>
          </cell>
          <cell r="I286">
            <v>952.0189208984375</v>
          </cell>
          <cell r="L286">
            <v>0.99800002574920654</v>
          </cell>
          <cell r="M286">
            <v>30</v>
          </cell>
          <cell r="N286">
            <v>250</v>
          </cell>
          <cell r="O286">
            <v>250</v>
          </cell>
          <cell r="P286">
            <v>125</v>
          </cell>
        </row>
        <row r="287">
          <cell r="B287">
            <v>36872.75</v>
          </cell>
          <cell r="C287">
            <v>2000</v>
          </cell>
          <cell r="D287" t="str">
            <v>Dec</v>
          </cell>
          <cell r="E287">
            <v>12</v>
          </cell>
          <cell r="F287" t="str">
            <v>Tue</v>
          </cell>
          <cell r="G287">
            <v>18</v>
          </cell>
          <cell r="H287" t="str">
            <v>P</v>
          </cell>
          <cell r="I287">
            <v>1000.2951049804688</v>
          </cell>
          <cell r="L287">
            <v>0.99800002574920654</v>
          </cell>
          <cell r="M287">
            <v>30</v>
          </cell>
          <cell r="N287">
            <v>250</v>
          </cell>
          <cell r="O287">
            <v>250</v>
          </cell>
          <cell r="P287">
            <v>250</v>
          </cell>
        </row>
        <row r="288">
          <cell r="B288">
            <v>36872.791666666664</v>
          </cell>
          <cell r="C288">
            <v>2000</v>
          </cell>
          <cell r="D288" t="str">
            <v>Dec</v>
          </cell>
          <cell r="E288">
            <v>12</v>
          </cell>
          <cell r="F288" t="str">
            <v>Tue</v>
          </cell>
          <cell r="G288">
            <v>19</v>
          </cell>
          <cell r="H288" t="str">
            <v>P</v>
          </cell>
          <cell r="I288">
            <v>957.33929443359375</v>
          </cell>
          <cell r="L288">
            <v>0.99800002574920654</v>
          </cell>
          <cell r="M288">
            <v>30</v>
          </cell>
          <cell r="N288">
            <v>250</v>
          </cell>
          <cell r="O288">
            <v>250</v>
          </cell>
          <cell r="P288">
            <v>250</v>
          </cell>
        </row>
        <row r="289">
          <cell r="B289">
            <v>36872.833333333336</v>
          </cell>
          <cell r="C289">
            <v>2000</v>
          </cell>
          <cell r="D289" t="str">
            <v>Dec</v>
          </cell>
          <cell r="E289">
            <v>12</v>
          </cell>
          <cell r="F289" t="str">
            <v>Tue</v>
          </cell>
          <cell r="G289">
            <v>20</v>
          </cell>
          <cell r="H289" t="str">
            <v>P</v>
          </cell>
          <cell r="I289">
            <v>926.344482421875</v>
          </cell>
          <cell r="L289">
            <v>0.99800002574920654</v>
          </cell>
          <cell r="M289">
            <v>30</v>
          </cell>
          <cell r="N289">
            <v>250</v>
          </cell>
          <cell r="O289">
            <v>250</v>
          </cell>
          <cell r="P289">
            <v>250</v>
          </cell>
        </row>
        <row r="290">
          <cell r="B290">
            <v>36872.875</v>
          </cell>
          <cell r="C290">
            <v>2000</v>
          </cell>
          <cell r="D290" t="str">
            <v>Dec</v>
          </cell>
          <cell r="E290">
            <v>12</v>
          </cell>
          <cell r="F290" t="str">
            <v>Tue</v>
          </cell>
          <cell r="G290">
            <v>21</v>
          </cell>
          <cell r="H290" t="str">
            <v>P</v>
          </cell>
          <cell r="I290">
            <v>983.1644287109375</v>
          </cell>
          <cell r="L290">
            <v>0.99800002574920654</v>
          </cell>
          <cell r="M290">
            <v>30</v>
          </cell>
          <cell r="N290">
            <v>250</v>
          </cell>
          <cell r="O290">
            <v>250</v>
          </cell>
          <cell r="P290">
            <v>250</v>
          </cell>
        </row>
        <row r="291">
          <cell r="B291">
            <v>36872.916666666664</v>
          </cell>
          <cell r="C291">
            <v>2000</v>
          </cell>
          <cell r="D291" t="str">
            <v>Dec</v>
          </cell>
          <cell r="E291">
            <v>12</v>
          </cell>
          <cell r="F291" t="str">
            <v>Tue</v>
          </cell>
          <cell r="G291">
            <v>22</v>
          </cell>
          <cell r="H291" t="str">
            <v>P</v>
          </cell>
          <cell r="I291">
            <v>1020.9971923828125</v>
          </cell>
          <cell r="L291">
            <v>0.99800002574920654</v>
          </cell>
          <cell r="M291">
            <v>30</v>
          </cell>
          <cell r="N291">
            <v>250</v>
          </cell>
          <cell r="O291">
            <v>250</v>
          </cell>
          <cell r="P291">
            <v>250</v>
          </cell>
        </row>
        <row r="292">
          <cell r="B292">
            <v>36872.958333333336</v>
          </cell>
          <cell r="C292">
            <v>2000</v>
          </cell>
          <cell r="D292" t="str">
            <v>Dec</v>
          </cell>
          <cell r="E292">
            <v>12</v>
          </cell>
          <cell r="F292" t="str">
            <v>Tue</v>
          </cell>
          <cell r="G292">
            <v>23</v>
          </cell>
          <cell r="H292" t="str">
            <v>O</v>
          </cell>
          <cell r="I292">
            <v>280</v>
          </cell>
          <cell r="J292">
            <v>30</v>
          </cell>
          <cell r="L292">
            <v>0.99800002574920654</v>
          </cell>
          <cell r="M292">
            <v>30</v>
          </cell>
          <cell r="N292">
            <v>250</v>
          </cell>
          <cell r="O292">
            <v>250</v>
          </cell>
          <cell r="P292">
            <v>250</v>
          </cell>
        </row>
        <row r="293">
          <cell r="B293">
            <v>36873</v>
          </cell>
          <cell r="C293">
            <v>2000</v>
          </cell>
          <cell r="D293" t="str">
            <v>Dec</v>
          </cell>
          <cell r="E293">
            <v>12</v>
          </cell>
          <cell r="F293" t="str">
            <v>Tue</v>
          </cell>
          <cell r="G293">
            <v>24</v>
          </cell>
          <cell r="H293" t="str">
            <v>O</v>
          </cell>
          <cell r="I293">
            <v>530</v>
          </cell>
          <cell r="J293">
            <v>30</v>
          </cell>
          <cell r="L293">
            <v>0.99800002574920654</v>
          </cell>
          <cell r="M293">
            <v>30</v>
          </cell>
          <cell r="N293">
            <v>250</v>
          </cell>
          <cell r="O293">
            <v>250</v>
          </cell>
          <cell r="P293">
            <v>250</v>
          </cell>
        </row>
        <row r="294">
          <cell r="B294">
            <v>36873.041666666664</v>
          </cell>
          <cell r="C294">
            <v>2000</v>
          </cell>
          <cell r="D294" t="str">
            <v>Dec</v>
          </cell>
          <cell r="E294">
            <v>13</v>
          </cell>
          <cell r="F294" t="str">
            <v>Wed</v>
          </cell>
          <cell r="G294">
            <v>1</v>
          </cell>
          <cell r="H294" t="str">
            <v>O</v>
          </cell>
          <cell r="I294">
            <v>310</v>
          </cell>
          <cell r="J294">
            <v>30</v>
          </cell>
          <cell r="L294">
            <v>0.99800002574920654</v>
          </cell>
          <cell r="M294">
            <v>30</v>
          </cell>
          <cell r="N294">
            <v>250</v>
          </cell>
          <cell r="O294">
            <v>250</v>
          </cell>
          <cell r="P294">
            <v>250</v>
          </cell>
        </row>
        <row r="295">
          <cell r="B295">
            <v>36873.083333333336</v>
          </cell>
          <cell r="C295">
            <v>2000</v>
          </cell>
          <cell r="D295" t="str">
            <v>Dec</v>
          </cell>
          <cell r="E295">
            <v>13</v>
          </cell>
          <cell r="F295" t="str">
            <v>Wed</v>
          </cell>
          <cell r="G295">
            <v>2</v>
          </cell>
          <cell r="H295" t="str">
            <v>O</v>
          </cell>
          <cell r="I295">
            <v>280</v>
          </cell>
          <cell r="J295">
            <v>30</v>
          </cell>
          <cell r="L295">
            <v>0.99800002574920654</v>
          </cell>
          <cell r="M295">
            <v>30</v>
          </cell>
          <cell r="N295">
            <v>250</v>
          </cell>
          <cell r="O295">
            <v>250</v>
          </cell>
          <cell r="P295">
            <v>250</v>
          </cell>
        </row>
        <row r="296">
          <cell r="B296">
            <v>36873.125</v>
          </cell>
          <cell r="C296">
            <v>2000</v>
          </cell>
          <cell r="D296" t="str">
            <v>Dec</v>
          </cell>
          <cell r="E296">
            <v>13</v>
          </cell>
          <cell r="F296" t="str">
            <v>Wed</v>
          </cell>
          <cell r="G296">
            <v>3</v>
          </cell>
          <cell r="H296" t="str">
            <v>O</v>
          </cell>
          <cell r="I296">
            <v>280</v>
          </cell>
          <cell r="J296">
            <v>30</v>
          </cell>
          <cell r="L296">
            <v>0.99800002574920654</v>
          </cell>
          <cell r="M296">
            <v>30</v>
          </cell>
          <cell r="N296">
            <v>250</v>
          </cell>
          <cell r="O296">
            <v>250</v>
          </cell>
          <cell r="P296">
            <v>250</v>
          </cell>
        </row>
        <row r="297">
          <cell r="B297">
            <v>36873.166666666664</v>
          </cell>
          <cell r="C297">
            <v>2000</v>
          </cell>
          <cell r="D297" t="str">
            <v>Dec</v>
          </cell>
          <cell r="E297">
            <v>13</v>
          </cell>
          <cell r="F297" t="str">
            <v>Wed</v>
          </cell>
          <cell r="G297">
            <v>4</v>
          </cell>
          <cell r="H297" t="str">
            <v>O</v>
          </cell>
          <cell r="I297">
            <v>280</v>
          </cell>
          <cell r="J297">
            <v>30</v>
          </cell>
          <cell r="L297">
            <v>0.99800002574920654</v>
          </cell>
          <cell r="M297">
            <v>30</v>
          </cell>
          <cell r="N297">
            <v>250</v>
          </cell>
          <cell r="O297">
            <v>250</v>
          </cell>
          <cell r="P297">
            <v>250</v>
          </cell>
        </row>
        <row r="298">
          <cell r="B298">
            <v>36873.208333333336</v>
          </cell>
          <cell r="C298">
            <v>2000</v>
          </cell>
          <cell r="D298" t="str">
            <v>Dec</v>
          </cell>
          <cell r="E298">
            <v>13</v>
          </cell>
          <cell r="F298" t="str">
            <v>Wed</v>
          </cell>
          <cell r="G298">
            <v>5</v>
          </cell>
          <cell r="H298" t="str">
            <v>O</v>
          </cell>
          <cell r="I298">
            <v>280</v>
          </cell>
          <cell r="J298">
            <v>30</v>
          </cell>
          <cell r="L298">
            <v>0.99800002574920654</v>
          </cell>
          <cell r="M298">
            <v>30</v>
          </cell>
          <cell r="N298">
            <v>250</v>
          </cell>
          <cell r="O298">
            <v>250</v>
          </cell>
          <cell r="P298">
            <v>250</v>
          </cell>
        </row>
        <row r="299">
          <cell r="B299">
            <v>36873.25</v>
          </cell>
          <cell r="C299">
            <v>2000</v>
          </cell>
          <cell r="D299" t="str">
            <v>Dec</v>
          </cell>
          <cell r="E299">
            <v>13</v>
          </cell>
          <cell r="F299" t="str">
            <v>Wed</v>
          </cell>
          <cell r="G299">
            <v>6</v>
          </cell>
          <cell r="H299" t="str">
            <v>O</v>
          </cell>
          <cell r="I299">
            <v>280</v>
          </cell>
          <cell r="J299">
            <v>30</v>
          </cell>
          <cell r="L299">
            <v>0.99800002574920654</v>
          </cell>
          <cell r="M299">
            <v>30</v>
          </cell>
          <cell r="N299">
            <v>250</v>
          </cell>
          <cell r="O299">
            <v>250</v>
          </cell>
          <cell r="P299">
            <v>250</v>
          </cell>
        </row>
        <row r="300">
          <cell r="B300">
            <v>36873.291666666664</v>
          </cell>
          <cell r="C300">
            <v>2000</v>
          </cell>
          <cell r="D300" t="str">
            <v>Dec</v>
          </cell>
          <cell r="E300">
            <v>13</v>
          </cell>
          <cell r="F300" t="str">
            <v>Wed</v>
          </cell>
          <cell r="G300">
            <v>7</v>
          </cell>
          <cell r="H300" t="str">
            <v>P</v>
          </cell>
          <cell r="I300">
            <v>280</v>
          </cell>
          <cell r="L300">
            <v>0.99800002574920654</v>
          </cell>
          <cell r="M300">
            <v>30</v>
          </cell>
          <cell r="N300">
            <v>250</v>
          </cell>
          <cell r="O300">
            <v>250</v>
          </cell>
          <cell r="P300">
            <v>243</v>
          </cell>
        </row>
        <row r="301">
          <cell r="B301">
            <v>36873.333333333336</v>
          </cell>
          <cell r="C301">
            <v>2000</v>
          </cell>
          <cell r="D301" t="str">
            <v>Dec</v>
          </cell>
          <cell r="E301">
            <v>13</v>
          </cell>
          <cell r="F301" t="str">
            <v>Wed</v>
          </cell>
          <cell r="G301">
            <v>8</v>
          </cell>
          <cell r="H301" t="str">
            <v>P</v>
          </cell>
          <cell r="I301">
            <v>280</v>
          </cell>
          <cell r="L301">
            <v>0.99800002574920654</v>
          </cell>
          <cell r="M301">
            <v>30</v>
          </cell>
          <cell r="N301">
            <v>250</v>
          </cell>
          <cell r="O301">
            <v>250</v>
          </cell>
          <cell r="P301">
            <v>250</v>
          </cell>
        </row>
        <row r="302">
          <cell r="B302">
            <v>36873.375</v>
          </cell>
          <cell r="C302">
            <v>2000</v>
          </cell>
          <cell r="D302" t="str">
            <v>Dec</v>
          </cell>
          <cell r="E302">
            <v>13</v>
          </cell>
          <cell r="F302" t="str">
            <v>Wed</v>
          </cell>
          <cell r="G302">
            <v>9</v>
          </cell>
          <cell r="H302" t="str">
            <v>P</v>
          </cell>
          <cell r="I302">
            <v>310</v>
          </cell>
          <cell r="J302">
            <v>30</v>
          </cell>
          <cell r="L302">
            <v>0.99800002574920654</v>
          </cell>
          <cell r="M302">
            <v>30</v>
          </cell>
          <cell r="N302">
            <v>250</v>
          </cell>
          <cell r="O302">
            <v>250</v>
          </cell>
          <cell r="P302">
            <v>250</v>
          </cell>
        </row>
        <row r="303">
          <cell r="B303">
            <v>36873.416666666664</v>
          </cell>
          <cell r="C303">
            <v>2000</v>
          </cell>
          <cell r="D303" t="str">
            <v>Dec</v>
          </cell>
          <cell r="E303">
            <v>13</v>
          </cell>
          <cell r="F303" t="str">
            <v>Wed</v>
          </cell>
          <cell r="G303">
            <v>10</v>
          </cell>
          <cell r="H303" t="str">
            <v>P</v>
          </cell>
          <cell r="I303">
            <v>280</v>
          </cell>
          <cell r="J303">
            <v>30</v>
          </cell>
          <cell r="L303">
            <v>0.99800002574920654</v>
          </cell>
          <cell r="M303">
            <v>30</v>
          </cell>
          <cell r="N303">
            <v>250</v>
          </cell>
          <cell r="O303">
            <v>250</v>
          </cell>
          <cell r="P303">
            <v>250</v>
          </cell>
        </row>
        <row r="304">
          <cell r="B304">
            <v>36873.458333333336</v>
          </cell>
          <cell r="C304">
            <v>2000</v>
          </cell>
          <cell r="D304" t="str">
            <v>Dec</v>
          </cell>
          <cell r="E304">
            <v>13</v>
          </cell>
          <cell r="F304" t="str">
            <v>Wed</v>
          </cell>
          <cell r="G304">
            <v>11</v>
          </cell>
          <cell r="H304" t="str">
            <v>P</v>
          </cell>
          <cell r="I304">
            <v>280</v>
          </cell>
          <cell r="J304">
            <v>30</v>
          </cell>
          <cell r="L304">
            <v>0.99800002574920654</v>
          </cell>
          <cell r="M304">
            <v>30</v>
          </cell>
          <cell r="N304">
            <v>250</v>
          </cell>
          <cell r="O304">
            <v>250</v>
          </cell>
          <cell r="P304">
            <v>250</v>
          </cell>
        </row>
        <row r="305">
          <cell r="B305">
            <v>36873.5</v>
          </cell>
          <cell r="C305">
            <v>2000</v>
          </cell>
          <cell r="D305" t="str">
            <v>Dec</v>
          </cell>
          <cell r="E305">
            <v>13</v>
          </cell>
          <cell r="F305" t="str">
            <v>Wed</v>
          </cell>
          <cell r="G305">
            <v>12</v>
          </cell>
          <cell r="H305" t="str">
            <v>P</v>
          </cell>
          <cell r="I305">
            <v>310</v>
          </cell>
          <cell r="J305">
            <v>30</v>
          </cell>
          <cell r="L305">
            <v>0.99800002574920654</v>
          </cell>
          <cell r="M305">
            <v>30</v>
          </cell>
          <cell r="N305">
            <v>250</v>
          </cell>
          <cell r="O305">
            <v>250</v>
          </cell>
          <cell r="P305">
            <v>250</v>
          </cell>
        </row>
        <row r="306">
          <cell r="B306">
            <v>36873.541666666664</v>
          </cell>
          <cell r="C306">
            <v>2000</v>
          </cell>
          <cell r="D306" t="str">
            <v>Dec</v>
          </cell>
          <cell r="E306">
            <v>13</v>
          </cell>
          <cell r="F306" t="str">
            <v>Wed</v>
          </cell>
          <cell r="G306">
            <v>13</v>
          </cell>
          <cell r="H306" t="str">
            <v>P</v>
          </cell>
          <cell r="I306">
            <v>310</v>
          </cell>
          <cell r="J306">
            <v>30</v>
          </cell>
          <cell r="L306">
            <v>0.99800002574920654</v>
          </cell>
          <cell r="M306">
            <v>30</v>
          </cell>
          <cell r="N306">
            <v>250</v>
          </cell>
          <cell r="O306">
            <v>250</v>
          </cell>
          <cell r="P306">
            <v>250</v>
          </cell>
        </row>
        <row r="307">
          <cell r="B307">
            <v>36873.583333333336</v>
          </cell>
          <cell r="C307">
            <v>2000</v>
          </cell>
          <cell r="D307" t="str">
            <v>Dec</v>
          </cell>
          <cell r="E307">
            <v>13</v>
          </cell>
          <cell r="F307" t="str">
            <v>Wed</v>
          </cell>
          <cell r="G307">
            <v>14</v>
          </cell>
          <cell r="H307" t="str">
            <v>P</v>
          </cell>
          <cell r="I307">
            <v>310</v>
          </cell>
          <cell r="J307">
            <v>30</v>
          </cell>
          <cell r="L307">
            <v>0.99800002574920654</v>
          </cell>
          <cell r="M307">
            <v>30</v>
          </cell>
          <cell r="N307">
            <v>250</v>
          </cell>
          <cell r="O307">
            <v>250</v>
          </cell>
          <cell r="P307">
            <v>250</v>
          </cell>
        </row>
        <row r="308">
          <cell r="B308">
            <v>36873.625</v>
          </cell>
          <cell r="C308">
            <v>2000</v>
          </cell>
          <cell r="D308" t="str">
            <v>Dec</v>
          </cell>
          <cell r="E308">
            <v>13</v>
          </cell>
          <cell r="F308" t="str">
            <v>Wed</v>
          </cell>
          <cell r="G308">
            <v>15</v>
          </cell>
          <cell r="H308" t="str">
            <v>P</v>
          </cell>
          <cell r="I308">
            <v>280</v>
          </cell>
          <cell r="J308">
            <v>30</v>
          </cell>
          <cell r="L308">
            <v>0.99800002574920654</v>
          </cell>
          <cell r="M308">
            <v>30</v>
          </cell>
          <cell r="N308">
            <v>250</v>
          </cell>
          <cell r="O308">
            <v>250</v>
          </cell>
          <cell r="P308">
            <v>250</v>
          </cell>
        </row>
        <row r="309">
          <cell r="B309">
            <v>36873.666666666664</v>
          </cell>
          <cell r="C309">
            <v>2000</v>
          </cell>
          <cell r="D309" t="str">
            <v>Dec</v>
          </cell>
          <cell r="E309">
            <v>13</v>
          </cell>
          <cell r="F309" t="str">
            <v>Wed</v>
          </cell>
          <cell r="G309">
            <v>16</v>
          </cell>
          <cell r="H309" t="str">
            <v>P</v>
          </cell>
          <cell r="I309">
            <v>280</v>
          </cell>
          <cell r="J309">
            <v>30</v>
          </cell>
          <cell r="L309">
            <v>0.99800002574920654</v>
          </cell>
          <cell r="M309">
            <v>30</v>
          </cell>
          <cell r="N309">
            <v>250</v>
          </cell>
          <cell r="O309">
            <v>250</v>
          </cell>
          <cell r="P309">
            <v>250</v>
          </cell>
        </row>
        <row r="310">
          <cell r="B310">
            <v>36873.708333333336</v>
          </cell>
          <cell r="C310">
            <v>2000</v>
          </cell>
          <cell r="D310" t="str">
            <v>Dec</v>
          </cell>
          <cell r="E310">
            <v>13</v>
          </cell>
          <cell r="F310" t="str">
            <v>Wed</v>
          </cell>
          <cell r="G310">
            <v>17</v>
          </cell>
          <cell r="H310" t="str">
            <v>P</v>
          </cell>
          <cell r="I310">
            <v>280</v>
          </cell>
          <cell r="J310">
            <v>30</v>
          </cell>
          <cell r="L310">
            <v>0.99800002574920654</v>
          </cell>
          <cell r="M310">
            <v>30</v>
          </cell>
          <cell r="N310">
            <v>250</v>
          </cell>
          <cell r="O310">
            <v>250</v>
          </cell>
          <cell r="P310">
            <v>125</v>
          </cell>
        </row>
        <row r="311">
          <cell r="B311">
            <v>36873.75</v>
          </cell>
          <cell r="C311">
            <v>2000</v>
          </cell>
          <cell r="D311" t="str">
            <v>Dec</v>
          </cell>
          <cell r="E311">
            <v>13</v>
          </cell>
          <cell r="F311" t="str">
            <v>Wed</v>
          </cell>
          <cell r="G311">
            <v>18</v>
          </cell>
          <cell r="H311" t="str">
            <v>P</v>
          </cell>
          <cell r="I311">
            <v>310</v>
          </cell>
          <cell r="J311">
            <v>30</v>
          </cell>
          <cell r="L311">
            <v>0.99800002574920654</v>
          </cell>
          <cell r="M311">
            <v>30</v>
          </cell>
          <cell r="N311">
            <v>250</v>
          </cell>
          <cell r="O311">
            <v>250</v>
          </cell>
          <cell r="P311">
            <v>250</v>
          </cell>
        </row>
        <row r="312">
          <cell r="B312">
            <v>36873.791666666664</v>
          </cell>
          <cell r="C312">
            <v>2000</v>
          </cell>
          <cell r="D312" t="str">
            <v>Dec</v>
          </cell>
          <cell r="E312">
            <v>13</v>
          </cell>
          <cell r="F312" t="str">
            <v>Wed</v>
          </cell>
          <cell r="G312">
            <v>19</v>
          </cell>
          <cell r="H312" t="str">
            <v>P</v>
          </cell>
          <cell r="I312">
            <v>280</v>
          </cell>
          <cell r="L312">
            <v>0.99800002574920654</v>
          </cell>
          <cell r="M312">
            <v>30</v>
          </cell>
          <cell r="N312">
            <v>250</v>
          </cell>
          <cell r="O312">
            <v>250</v>
          </cell>
          <cell r="P312">
            <v>250</v>
          </cell>
        </row>
        <row r="313">
          <cell r="B313">
            <v>36873.833333333336</v>
          </cell>
          <cell r="C313">
            <v>2000</v>
          </cell>
          <cell r="D313" t="str">
            <v>Dec</v>
          </cell>
          <cell r="E313">
            <v>13</v>
          </cell>
          <cell r="F313" t="str">
            <v>Wed</v>
          </cell>
          <cell r="G313">
            <v>20</v>
          </cell>
          <cell r="H313" t="str">
            <v>P</v>
          </cell>
          <cell r="I313">
            <v>280</v>
          </cell>
          <cell r="L313">
            <v>0.99800002574920654</v>
          </cell>
          <cell r="M313">
            <v>30</v>
          </cell>
          <cell r="N313">
            <v>250</v>
          </cell>
          <cell r="O313">
            <v>250</v>
          </cell>
          <cell r="P313">
            <v>250</v>
          </cell>
        </row>
        <row r="314">
          <cell r="B314">
            <v>36873.875</v>
          </cell>
          <cell r="C314">
            <v>2000</v>
          </cell>
          <cell r="D314" t="str">
            <v>Dec</v>
          </cell>
          <cell r="E314">
            <v>13</v>
          </cell>
          <cell r="F314" t="str">
            <v>Wed</v>
          </cell>
          <cell r="G314">
            <v>21</v>
          </cell>
          <cell r="H314" t="str">
            <v>P</v>
          </cell>
          <cell r="I314">
            <v>280</v>
          </cell>
          <cell r="J314">
            <v>30</v>
          </cell>
          <cell r="L314">
            <v>0.99800002574920654</v>
          </cell>
          <cell r="M314">
            <v>30</v>
          </cell>
          <cell r="N314">
            <v>250</v>
          </cell>
          <cell r="O314">
            <v>250</v>
          </cell>
          <cell r="P314">
            <v>250</v>
          </cell>
        </row>
        <row r="315">
          <cell r="B315">
            <v>36873.916666666664</v>
          </cell>
          <cell r="C315">
            <v>2000</v>
          </cell>
          <cell r="D315" t="str">
            <v>Dec</v>
          </cell>
          <cell r="E315">
            <v>13</v>
          </cell>
          <cell r="F315" t="str">
            <v>Wed</v>
          </cell>
          <cell r="G315">
            <v>22</v>
          </cell>
          <cell r="H315" t="str">
            <v>P</v>
          </cell>
          <cell r="I315">
            <v>280</v>
          </cell>
          <cell r="J315">
            <v>30</v>
          </cell>
          <cell r="L315">
            <v>0.99800002574920654</v>
          </cell>
          <cell r="M315">
            <v>30</v>
          </cell>
          <cell r="N315">
            <v>250</v>
          </cell>
          <cell r="O315">
            <v>250</v>
          </cell>
          <cell r="P315">
            <v>250</v>
          </cell>
        </row>
        <row r="316">
          <cell r="B316">
            <v>36873.958333333336</v>
          </cell>
          <cell r="C316">
            <v>2000</v>
          </cell>
          <cell r="D316" t="str">
            <v>Dec</v>
          </cell>
          <cell r="E316">
            <v>13</v>
          </cell>
          <cell r="F316" t="str">
            <v>Wed</v>
          </cell>
          <cell r="G316">
            <v>23</v>
          </cell>
          <cell r="H316" t="str">
            <v>O</v>
          </cell>
          <cell r="I316">
            <v>280</v>
          </cell>
          <cell r="J316">
            <v>30</v>
          </cell>
          <cell r="L316">
            <v>0.99800002574920654</v>
          </cell>
          <cell r="M316">
            <v>30</v>
          </cell>
          <cell r="N316">
            <v>250</v>
          </cell>
          <cell r="O316">
            <v>250</v>
          </cell>
          <cell r="P316">
            <v>250</v>
          </cell>
        </row>
        <row r="317">
          <cell r="B317">
            <v>36874</v>
          </cell>
          <cell r="C317">
            <v>2000</v>
          </cell>
          <cell r="D317" t="str">
            <v>Dec</v>
          </cell>
          <cell r="E317">
            <v>13</v>
          </cell>
          <cell r="F317" t="str">
            <v>Wed</v>
          </cell>
          <cell r="G317">
            <v>24</v>
          </cell>
          <cell r="H317" t="str">
            <v>O</v>
          </cell>
          <cell r="I317">
            <v>280</v>
          </cell>
          <cell r="J317">
            <v>30</v>
          </cell>
          <cell r="L317">
            <v>0.99800002574920654</v>
          </cell>
          <cell r="M317">
            <v>30</v>
          </cell>
          <cell r="N317">
            <v>250</v>
          </cell>
          <cell r="O317">
            <v>250</v>
          </cell>
          <cell r="P317">
            <v>250</v>
          </cell>
        </row>
        <row r="318">
          <cell r="B318">
            <v>36874.041666666664</v>
          </cell>
          <cell r="C318">
            <v>2000</v>
          </cell>
          <cell r="D318" t="str">
            <v>Dec</v>
          </cell>
          <cell r="E318">
            <v>14</v>
          </cell>
          <cell r="F318" t="str">
            <v>Thu</v>
          </cell>
          <cell r="G318">
            <v>1</v>
          </cell>
          <cell r="H318" t="str">
            <v>O</v>
          </cell>
          <cell r="I318">
            <v>310</v>
          </cell>
          <cell r="J318">
            <v>30</v>
          </cell>
          <cell r="L318">
            <v>0.99800002574920654</v>
          </cell>
          <cell r="M318">
            <v>30</v>
          </cell>
          <cell r="N318">
            <v>250</v>
          </cell>
          <cell r="O318">
            <v>250</v>
          </cell>
          <cell r="P318">
            <v>250</v>
          </cell>
        </row>
        <row r="319">
          <cell r="B319">
            <v>36874.083333333336</v>
          </cell>
          <cell r="C319">
            <v>2000</v>
          </cell>
          <cell r="D319" t="str">
            <v>Dec</v>
          </cell>
          <cell r="E319">
            <v>14</v>
          </cell>
          <cell r="F319" t="str">
            <v>Thu</v>
          </cell>
          <cell r="G319">
            <v>2</v>
          </cell>
          <cell r="H319" t="str">
            <v>O</v>
          </cell>
          <cell r="I319">
            <v>310</v>
          </cell>
          <cell r="J319">
            <v>30</v>
          </cell>
          <cell r="L319">
            <v>0.99800002574920654</v>
          </cell>
          <cell r="M319">
            <v>30</v>
          </cell>
          <cell r="N319">
            <v>250</v>
          </cell>
          <cell r="O319">
            <v>250</v>
          </cell>
          <cell r="P319">
            <v>250</v>
          </cell>
        </row>
        <row r="320">
          <cell r="B320">
            <v>36874.125</v>
          </cell>
          <cell r="C320">
            <v>2000</v>
          </cell>
          <cell r="D320" t="str">
            <v>Dec</v>
          </cell>
          <cell r="E320">
            <v>14</v>
          </cell>
          <cell r="F320" t="str">
            <v>Thu</v>
          </cell>
          <cell r="G320">
            <v>3</v>
          </cell>
          <cell r="H320" t="str">
            <v>O</v>
          </cell>
          <cell r="I320">
            <v>310</v>
          </cell>
          <cell r="J320">
            <v>30</v>
          </cell>
          <cell r="L320">
            <v>0.99800002574920654</v>
          </cell>
          <cell r="M320">
            <v>30</v>
          </cell>
          <cell r="N320">
            <v>250</v>
          </cell>
          <cell r="O320">
            <v>250</v>
          </cell>
          <cell r="P320">
            <v>250</v>
          </cell>
        </row>
        <row r="321">
          <cell r="B321">
            <v>36874.166666666664</v>
          </cell>
          <cell r="C321">
            <v>2000</v>
          </cell>
          <cell r="D321" t="str">
            <v>Dec</v>
          </cell>
          <cell r="E321">
            <v>14</v>
          </cell>
          <cell r="F321" t="str">
            <v>Thu</v>
          </cell>
          <cell r="G321">
            <v>4</v>
          </cell>
          <cell r="H321" t="str">
            <v>O</v>
          </cell>
          <cell r="I321">
            <v>310</v>
          </cell>
          <cell r="J321">
            <v>30</v>
          </cell>
          <cell r="L321">
            <v>0.99800002574920654</v>
          </cell>
          <cell r="M321">
            <v>30</v>
          </cell>
          <cell r="N321">
            <v>250</v>
          </cell>
          <cell r="O321">
            <v>250</v>
          </cell>
          <cell r="P321">
            <v>250</v>
          </cell>
        </row>
        <row r="322">
          <cell r="B322">
            <v>36874.208333333336</v>
          </cell>
          <cell r="C322">
            <v>2000</v>
          </cell>
          <cell r="D322" t="str">
            <v>Dec</v>
          </cell>
          <cell r="E322">
            <v>14</v>
          </cell>
          <cell r="F322" t="str">
            <v>Thu</v>
          </cell>
          <cell r="G322">
            <v>5</v>
          </cell>
          <cell r="H322" t="str">
            <v>O</v>
          </cell>
          <cell r="I322">
            <v>310</v>
          </cell>
          <cell r="J322">
            <v>30</v>
          </cell>
          <cell r="L322">
            <v>0.99800002574920654</v>
          </cell>
          <cell r="M322">
            <v>30</v>
          </cell>
          <cell r="N322">
            <v>250</v>
          </cell>
          <cell r="O322">
            <v>250</v>
          </cell>
          <cell r="P322">
            <v>250</v>
          </cell>
        </row>
        <row r="323">
          <cell r="B323">
            <v>36874.25</v>
          </cell>
          <cell r="C323">
            <v>2000</v>
          </cell>
          <cell r="D323" t="str">
            <v>Dec</v>
          </cell>
          <cell r="E323">
            <v>14</v>
          </cell>
          <cell r="F323" t="str">
            <v>Thu</v>
          </cell>
          <cell r="G323">
            <v>6</v>
          </cell>
          <cell r="H323" t="str">
            <v>O</v>
          </cell>
          <cell r="I323">
            <v>280</v>
          </cell>
          <cell r="J323">
            <v>30</v>
          </cell>
          <cell r="L323">
            <v>0.99800002574920654</v>
          </cell>
          <cell r="M323">
            <v>30</v>
          </cell>
          <cell r="N323">
            <v>250</v>
          </cell>
          <cell r="O323">
            <v>250</v>
          </cell>
          <cell r="P323">
            <v>250</v>
          </cell>
        </row>
        <row r="324">
          <cell r="B324">
            <v>36874.291666666664</v>
          </cell>
          <cell r="C324">
            <v>2000</v>
          </cell>
          <cell r="D324" t="str">
            <v>Dec</v>
          </cell>
          <cell r="E324">
            <v>14</v>
          </cell>
          <cell r="F324" t="str">
            <v>Thu</v>
          </cell>
          <cell r="G324">
            <v>7</v>
          </cell>
          <cell r="H324" t="str">
            <v>P</v>
          </cell>
          <cell r="I324">
            <v>280</v>
          </cell>
          <cell r="L324">
            <v>0.99800002574920654</v>
          </cell>
          <cell r="M324">
            <v>30</v>
          </cell>
          <cell r="N324">
            <v>250</v>
          </cell>
          <cell r="O324">
            <v>250</v>
          </cell>
          <cell r="P324">
            <v>250</v>
          </cell>
        </row>
        <row r="325">
          <cell r="B325">
            <v>36874.333333333336</v>
          </cell>
          <cell r="C325">
            <v>2000</v>
          </cell>
          <cell r="D325" t="str">
            <v>Dec</v>
          </cell>
          <cell r="E325">
            <v>14</v>
          </cell>
          <cell r="F325" t="str">
            <v>Thu</v>
          </cell>
          <cell r="G325">
            <v>8</v>
          </cell>
          <cell r="H325" t="str">
            <v>P</v>
          </cell>
          <cell r="I325">
            <v>280</v>
          </cell>
          <cell r="L325">
            <v>0.99800002574920654</v>
          </cell>
          <cell r="M325">
            <v>30</v>
          </cell>
          <cell r="N325">
            <v>250</v>
          </cell>
          <cell r="O325">
            <v>250</v>
          </cell>
          <cell r="P325">
            <v>250</v>
          </cell>
        </row>
        <row r="326">
          <cell r="B326">
            <v>36874.375</v>
          </cell>
          <cell r="C326">
            <v>2000</v>
          </cell>
          <cell r="D326" t="str">
            <v>Dec</v>
          </cell>
          <cell r="E326">
            <v>14</v>
          </cell>
          <cell r="F326" t="str">
            <v>Thu</v>
          </cell>
          <cell r="G326">
            <v>9</v>
          </cell>
          <cell r="H326" t="str">
            <v>P</v>
          </cell>
          <cell r="I326">
            <v>280</v>
          </cell>
          <cell r="L326">
            <v>0.99800002574920654</v>
          </cell>
          <cell r="M326">
            <v>30</v>
          </cell>
          <cell r="N326">
            <v>250</v>
          </cell>
          <cell r="O326">
            <v>250</v>
          </cell>
          <cell r="P326">
            <v>250</v>
          </cell>
        </row>
        <row r="327">
          <cell r="B327">
            <v>36874.416666666664</v>
          </cell>
          <cell r="C327">
            <v>2000</v>
          </cell>
          <cell r="D327" t="str">
            <v>Dec</v>
          </cell>
          <cell r="E327">
            <v>14</v>
          </cell>
          <cell r="F327" t="str">
            <v>Thu</v>
          </cell>
          <cell r="G327">
            <v>10</v>
          </cell>
          <cell r="H327" t="str">
            <v>P</v>
          </cell>
          <cell r="I327">
            <v>280</v>
          </cell>
          <cell r="L327">
            <v>0.99800002574920654</v>
          </cell>
          <cell r="M327">
            <v>30</v>
          </cell>
          <cell r="N327">
            <v>250</v>
          </cell>
          <cell r="O327">
            <v>250</v>
          </cell>
          <cell r="P327">
            <v>250</v>
          </cell>
        </row>
        <row r="328">
          <cell r="B328">
            <v>36874.458333333336</v>
          </cell>
          <cell r="C328">
            <v>2000</v>
          </cell>
          <cell r="D328" t="str">
            <v>Dec</v>
          </cell>
          <cell r="E328">
            <v>14</v>
          </cell>
          <cell r="F328" t="str">
            <v>Thu</v>
          </cell>
          <cell r="G328">
            <v>11</v>
          </cell>
          <cell r="H328" t="str">
            <v>P</v>
          </cell>
          <cell r="I328">
            <v>280</v>
          </cell>
          <cell r="L328">
            <v>0.99800002574920654</v>
          </cell>
          <cell r="M328">
            <v>30</v>
          </cell>
          <cell r="N328">
            <v>250</v>
          </cell>
          <cell r="O328">
            <v>250</v>
          </cell>
          <cell r="P328">
            <v>250</v>
          </cell>
        </row>
        <row r="329">
          <cell r="B329">
            <v>36874.5</v>
          </cell>
          <cell r="C329">
            <v>2000</v>
          </cell>
          <cell r="D329" t="str">
            <v>Dec</v>
          </cell>
          <cell r="E329">
            <v>14</v>
          </cell>
          <cell r="F329" t="str">
            <v>Thu</v>
          </cell>
          <cell r="G329">
            <v>12</v>
          </cell>
          <cell r="H329" t="str">
            <v>P</v>
          </cell>
          <cell r="I329">
            <v>280</v>
          </cell>
          <cell r="L329">
            <v>0.99800002574920654</v>
          </cell>
          <cell r="M329">
            <v>30</v>
          </cell>
          <cell r="N329">
            <v>250</v>
          </cell>
          <cell r="O329">
            <v>250</v>
          </cell>
          <cell r="P329">
            <v>250</v>
          </cell>
        </row>
        <row r="330">
          <cell r="B330">
            <v>36874.541666666664</v>
          </cell>
          <cell r="C330">
            <v>2000</v>
          </cell>
          <cell r="D330" t="str">
            <v>Dec</v>
          </cell>
          <cell r="E330">
            <v>14</v>
          </cell>
          <cell r="F330" t="str">
            <v>Thu</v>
          </cell>
          <cell r="G330">
            <v>13</v>
          </cell>
          <cell r="H330" t="str">
            <v>P</v>
          </cell>
          <cell r="I330">
            <v>280</v>
          </cell>
          <cell r="L330">
            <v>0.99800002574920654</v>
          </cell>
          <cell r="M330">
            <v>30</v>
          </cell>
          <cell r="N330">
            <v>250</v>
          </cell>
          <cell r="O330">
            <v>250</v>
          </cell>
          <cell r="P330">
            <v>250</v>
          </cell>
        </row>
        <row r="331">
          <cell r="B331">
            <v>36874.583333333336</v>
          </cell>
          <cell r="C331">
            <v>2000</v>
          </cell>
          <cell r="D331" t="str">
            <v>Dec</v>
          </cell>
          <cell r="E331">
            <v>14</v>
          </cell>
          <cell r="F331" t="str">
            <v>Thu</v>
          </cell>
          <cell r="G331">
            <v>14</v>
          </cell>
          <cell r="H331" t="str">
            <v>P</v>
          </cell>
          <cell r="I331">
            <v>280</v>
          </cell>
          <cell r="L331">
            <v>0.99800002574920654</v>
          </cell>
          <cell r="M331">
            <v>30</v>
          </cell>
          <cell r="N331">
            <v>250</v>
          </cell>
          <cell r="O331">
            <v>250</v>
          </cell>
          <cell r="P331">
            <v>250</v>
          </cell>
        </row>
        <row r="332">
          <cell r="B332">
            <v>36874.625</v>
          </cell>
          <cell r="C332">
            <v>2000</v>
          </cell>
          <cell r="D332" t="str">
            <v>Dec</v>
          </cell>
          <cell r="E332">
            <v>14</v>
          </cell>
          <cell r="F332" t="str">
            <v>Thu</v>
          </cell>
          <cell r="G332">
            <v>15</v>
          </cell>
          <cell r="H332" t="str">
            <v>P</v>
          </cell>
          <cell r="I332">
            <v>280</v>
          </cell>
          <cell r="L332">
            <v>0.99800002574920654</v>
          </cell>
          <cell r="M332">
            <v>30</v>
          </cell>
          <cell r="N332">
            <v>250</v>
          </cell>
          <cell r="O332">
            <v>250</v>
          </cell>
          <cell r="P332">
            <v>250</v>
          </cell>
        </row>
        <row r="333">
          <cell r="B333">
            <v>36874.666666666664</v>
          </cell>
          <cell r="C333">
            <v>2000</v>
          </cell>
          <cell r="D333" t="str">
            <v>Dec</v>
          </cell>
          <cell r="E333">
            <v>14</v>
          </cell>
          <cell r="F333" t="str">
            <v>Thu</v>
          </cell>
          <cell r="G333">
            <v>16</v>
          </cell>
          <cell r="H333" t="str">
            <v>P</v>
          </cell>
          <cell r="I333">
            <v>280</v>
          </cell>
          <cell r="L333">
            <v>0.99800002574920654</v>
          </cell>
          <cell r="M333">
            <v>30</v>
          </cell>
          <cell r="N333">
            <v>250</v>
          </cell>
          <cell r="O333">
            <v>250</v>
          </cell>
          <cell r="P333">
            <v>250</v>
          </cell>
        </row>
        <row r="334">
          <cell r="B334">
            <v>36874.708333333336</v>
          </cell>
          <cell r="C334">
            <v>2000</v>
          </cell>
          <cell r="D334" t="str">
            <v>Dec</v>
          </cell>
          <cell r="E334">
            <v>14</v>
          </cell>
          <cell r="F334" t="str">
            <v>Thu</v>
          </cell>
          <cell r="G334">
            <v>17</v>
          </cell>
          <cell r="H334" t="str">
            <v>P</v>
          </cell>
          <cell r="I334">
            <v>280</v>
          </cell>
          <cell r="L334">
            <v>0.99800002574920654</v>
          </cell>
          <cell r="M334">
            <v>30</v>
          </cell>
          <cell r="N334">
            <v>250</v>
          </cell>
          <cell r="O334">
            <v>250</v>
          </cell>
          <cell r="P334">
            <v>250</v>
          </cell>
        </row>
        <row r="335">
          <cell r="B335">
            <v>36874.75</v>
          </cell>
          <cell r="C335">
            <v>2000</v>
          </cell>
          <cell r="D335" t="str">
            <v>Dec</v>
          </cell>
          <cell r="E335">
            <v>14</v>
          </cell>
          <cell r="F335" t="str">
            <v>Thu</v>
          </cell>
          <cell r="G335">
            <v>18</v>
          </cell>
          <cell r="H335" t="str">
            <v>P</v>
          </cell>
          <cell r="I335">
            <v>280</v>
          </cell>
          <cell r="L335">
            <v>0.99800002574920654</v>
          </cell>
          <cell r="M335">
            <v>30</v>
          </cell>
          <cell r="N335">
            <v>250</v>
          </cell>
          <cell r="O335">
            <v>250</v>
          </cell>
          <cell r="P335">
            <v>250</v>
          </cell>
        </row>
        <row r="336">
          <cell r="B336">
            <v>36874.791666666664</v>
          </cell>
          <cell r="C336">
            <v>2000</v>
          </cell>
          <cell r="D336" t="str">
            <v>Dec</v>
          </cell>
          <cell r="E336">
            <v>14</v>
          </cell>
          <cell r="F336" t="str">
            <v>Thu</v>
          </cell>
          <cell r="G336">
            <v>19</v>
          </cell>
          <cell r="H336" t="str">
            <v>P</v>
          </cell>
          <cell r="I336">
            <v>592.5255126953125</v>
          </cell>
          <cell r="L336">
            <v>0.99800002574920654</v>
          </cell>
          <cell r="M336">
            <v>30</v>
          </cell>
          <cell r="N336">
            <v>250</v>
          </cell>
          <cell r="O336">
            <v>250</v>
          </cell>
          <cell r="P336">
            <v>250</v>
          </cell>
        </row>
        <row r="337">
          <cell r="B337">
            <v>36874.833333333336</v>
          </cell>
          <cell r="C337">
            <v>2000</v>
          </cell>
          <cell r="D337" t="str">
            <v>Dec</v>
          </cell>
          <cell r="E337">
            <v>14</v>
          </cell>
          <cell r="F337" t="str">
            <v>Thu</v>
          </cell>
          <cell r="G337">
            <v>20</v>
          </cell>
          <cell r="H337" t="str">
            <v>P</v>
          </cell>
          <cell r="I337">
            <v>589.86041259765625</v>
          </cell>
          <cell r="L337">
            <v>0.99800002574920654</v>
          </cell>
          <cell r="M337">
            <v>30</v>
          </cell>
          <cell r="N337">
            <v>250</v>
          </cell>
          <cell r="O337">
            <v>250</v>
          </cell>
          <cell r="P337">
            <v>250</v>
          </cell>
        </row>
        <row r="338">
          <cell r="B338">
            <v>36874.875</v>
          </cell>
          <cell r="C338">
            <v>2000</v>
          </cell>
          <cell r="D338" t="str">
            <v>Dec</v>
          </cell>
          <cell r="E338">
            <v>14</v>
          </cell>
          <cell r="F338" t="str">
            <v>Thu</v>
          </cell>
          <cell r="G338">
            <v>21</v>
          </cell>
          <cell r="H338" t="str">
            <v>P</v>
          </cell>
          <cell r="I338">
            <v>280</v>
          </cell>
          <cell r="L338">
            <v>0.99800002574920654</v>
          </cell>
          <cell r="M338">
            <v>30</v>
          </cell>
          <cell r="N338">
            <v>250</v>
          </cell>
          <cell r="O338">
            <v>250</v>
          </cell>
          <cell r="P338">
            <v>250</v>
          </cell>
        </row>
        <row r="339">
          <cell r="B339">
            <v>36874.916666666664</v>
          </cell>
          <cell r="C339">
            <v>2000</v>
          </cell>
          <cell r="D339" t="str">
            <v>Dec</v>
          </cell>
          <cell r="E339">
            <v>14</v>
          </cell>
          <cell r="F339" t="str">
            <v>Thu</v>
          </cell>
          <cell r="G339">
            <v>22</v>
          </cell>
          <cell r="H339" t="str">
            <v>P</v>
          </cell>
          <cell r="I339">
            <v>280</v>
          </cell>
          <cell r="L339">
            <v>0.99800002574920654</v>
          </cell>
          <cell r="M339">
            <v>30</v>
          </cell>
          <cell r="N339">
            <v>250</v>
          </cell>
          <cell r="O339">
            <v>250</v>
          </cell>
          <cell r="P339">
            <v>250</v>
          </cell>
        </row>
        <row r="340">
          <cell r="B340">
            <v>36874.958333333336</v>
          </cell>
          <cell r="C340">
            <v>2000</v>
          </cell>
          <cell r="D340" t="str">
            <v>Dec</v>
          </cell>
          <cell r="E340">
            <v>14</v>
          </cell>
          <cell r="F340" t="str">
            <v>Thu</v>
          </cell>
          <cell r="G340">
            <v>23</v>
          </cell>
          <cell r="H340" t="str">
            <v>O</v>
          </cell>
          <cell r="I340">
            <v>310</v>
          </cell>
          <cell r="J340">
            <v>30</v>
          </cell>
          <cell r="L340">
            <v>0.99800002574920654</v>
          </cell>
          <cell r="M340">
            <v>30</v>
          </cell>
          <cell r="N340">
            <v>250</v>
          </cell>
          <cell r="O340">
            <v>250</v>
          </cell>
          <cell r="P340">
            <v>250</v>
          </cell>
        </row>
        <row r="341">
          <cell r="B341">
            <v>36875</v>
          </cell>
          <cell r="C341">
            <v>2000</v>
          </cell>
          <cell r="D341" t="str">
            <v>Dec</v>
          </cell>
          <cell r="E341">
            <v>14</v>
          </cell>
          <cell r="F341" t="str">
            <v>Thu</v>
          </cell>
          <cell r="G341">
            <v>24</v>
          </cell>
          <cell r="H341" t="str">
            <v>O</v>
          </cell>
          <cell r="I341">
            <v>310</v>
          </cell>
          <cell r="J341">
            <v>30</v>
          </cell>
          <cell r="L341">
            <v>0.99800002574920654</v>
          </cell>
          <cell r="M341">
            <v>30</v>
          </cell>
          <cell r="N341">
            <v>250</v>
          </cell>
          <cell r="O341">
            <v>250</v>
          </cell>
          <cell r="P341">
            <v>250</v>
          </cell>
        </row>
        <row r="342">
          <cell r="B342">
            <v>36875.041666666664</v>
          </cell>
          <cell r="C342">
            <v>2000</v>
          </cell>
          <cell r="D342" t="str">
            <v>Dec</v>
          </cell>
          <cell r="E342">
            <v>15</v>
          </cell>
          <cell r="F342" t="str">
            <v>Fri</v>
          </cell>
          <cell r="G342">
            <v>1</v>
          </cell>
          <cell r="H342" t="str">
            <v>O</v>
          </cell>
          <cell r="I342">
            <v>310</v>
          </cell>
          <cell r="J342">
            <v>30</v>
          </cell>
          <cell r="L342">
            <v>0.99800002574920654</v>
          </cell>
          <cell r="M342">
            <v>30</v>
          </cell>
          <cell r="N342">
            <v>250</v>
          </cell>
          <cell r="O342">
            <v>250</v>
          </cell>
          <cell r="P342">
            <v>250</v>
          </cell>
        </row>
        <row r="343">
          <cell r="B343">
            <v>36875.083333333336</v>
          </cell>
          <cell r="C343">
            <v>2000</v>
          </cell>
          <cell r="D343" t="str">
            <v>Dec</v>
          </cell>
          <cell r="E343">
            <v>15</v>
          </cell>
          <cell r="F343" t="str">
            <v>Fri</v>
          </cell>
          <cell r="G343">
            <v>2</v>
          </cell>
          <cell r="H343" t="str">
            <v>O</v>
          </cell>
          <cell r="I343">
            <v>310</v>
          </cell>
          <cell r="J343">
            <v>30</v>
          </cell>
          <cell r="L343">
            <v>0.99800002574920654</v>
          </cell>
          <cell r="M343">
            <v>30</v>
          </cell>
          <cell r="N343">
            <v>250</v>
          </cell>
          <cell r="O343">
            <v>250</v>
          </cell>
          <cell r="P343">
            <v>250</v>
          </cell>
        </row>
        <row r="344">
          <cell r="B344">
            <v>36875.125</v>
          </cell>
          <cell r="C344">
            <v>2000</v>
          </cell>
          <cell r="D344" t="str">
            <v>Dec</v>
          </cell>
          <cell r="E344">
            <v>15</v>
          </cell>
          <cell r="F344" t="str">
            <v>Fri</v>
          </cell>
          <cell r="G344">
            <v>3</v>
          </cell>
          <cell r="H344" t="str">
            <v>O</v>
          </cell>
          <cell r="I344">
            <v>310</v>
          </cell>
          <cell r="J344">
            <v>30</v>
          </cell>
          <cell r="L344">
            <v>0.99800002574920654</v>
          </cell>
          <cell r="M344">
            <v>30</v>
          </cell>
          <cell r="N344">
            <v>250</v>
          </cell>
          <cell r="O344">
            <v>250</v>
          </cell>
          <cell r="P344">
            <v>250</v>
          </cell>
        </row>
        <row r="345">
          <cell r="B345">
            <v>36875.166666666664</v>
          </cell>
          <cell r="C345">
            <v>2000</v>
          </cell>
          <cell r="D345" t="str">
            <v>Dec</v>
          </cell>
          <cell r="E345">
            <v>15</v>
          </cell>
          <cell r="F345" t="str">
            <v>Fri</v>
          </cell>
          <cell r="G345">
            <v>4</v>
          </cell>
          <cell r="H345" t="str">
            <v>O</v>
          </cell>
          <cell r="I345">
            <v>310</v>
          </cell>
          <cell r="J345">
            <v>30</v>
          </cell>
          <cell r="L345">
            <v>0.99800002574920654</v>
          </cell>
          <cell r="M345">
            <v>30</v>
          </cell>
          <cell r="N345">
            <v>250</v>
          </cell>
          <cell r="O345">
            <v>250</v>
          </cell>
          <cell r="P345">
            <v>250</v>
          </cell>
        </row>
        <row r="346">
          <cell r="B346">
            <v>36875.208333333336</v>
          </cell>
          <cell r="C346">
            <v>2000</v>
          </cell>
          <cell r="D346" t="str">
            <v>Dec</v>
          </cell>
          <cell r="E346">
            <v>15</v>
          </cell>
          <cell r="F346" t="str">
            <v>Fri</v>
          </cell>
          <cell r="G346">
            <v>5</v>
          </cell>
          <cell r="H346" t="str">
            <v>O</v>
          </cell>
          <cell r="I346">
            <v>310</v>
          </cell>
          <cell r="J346">
            <v>30</v>
          </cell>
          <cell r="L346">
            <v>0.99800002574920654</v>
          </cell>
          <cell r="M346">
            <v>30</v>
          </cell>
          <cell r="N346">
            <v>250</v>
          </cell>
          <cell r="O346">
            <v>250</v>
          </cell>
          <cell r="P346">
            <v>250</v>
          </cell>
        </row>
        <row r="347">
          <cell r="B347">
            <v>36875.25</v>
          </cell>
          <cell r="C347">
            <v>2000</v>
          </cell>
          <cell r="D347" t="str">
            <v>Dec</v>
          </cell>
          <cell r="E347">
            <v>15</v>
          </cell>
          <cell r="F347" t="str">
            <v>Fri</v>
          </cell>
          <cell r="G347">
            <v>6</v>
          </cell>
          <cell r="H347" t="str">
            <v>O</v>
          </cell>
          <cell r="I347">
            <v>280</v>
          </cell>
          <cell r="J347">
            <v>30</v>
          </cell>
          <cell r="L347">
            <v>0.99800002574920654</v>
          </cell>
          <cell r="M347">
            <v>30</v>
          </cell>
          <cell r="N347">
            <v>250</v>
          </cell>
          <cell r="O347">
            <v>250</v>
          </cell>
          <cell r="P347">
            <v>250</v>
          </cell>
        </row>
        <row r="348">
          <cell r="B348">
            <v>36875.291666666664</v>
          </cell>
          <cell r="C348">
            <v>2000</v>
          </cell>
          <cell r="D348" t="str">
            <v>Dec</v>
          </cell>
          <cell r="E348">
            <v>15</v>
          </cell>
          <cell r="F348" t="str">
            <v>Fri</v>
          </cell>
          <cell r="G348">
            <v>7</v>
          </cell>
          <cell r="H348" t="str">
            <v>P</v>
          </cell>
          <cell r="I348">
            <v>471.98001098632813</v>
          </cell>
          <cell r="L348">
            <v>0.99800002574920654</v>
          </cell>
          <cell r="M348">
            <v>30</v>
          </cell>
          <cell r="N348">
            <v>250</v>
          </cell>
          <cell r="O348">
            <v>250</v>
          </cell>
          <cell r="P348">
            <v>250</v>
          </cell>
        </row>
        <row r="349">
          <cell r="B349">
            <v>36875.333333333336</v>
          </cell>
          <cell r="C349">
            <v>2000</v>
          </cell>
          <cell r="D349" t="str">
            <v>Dec</v>
          </cell>
          <cell r="E349">
            <v>15</v>
          </cell>
          <cell r="F349" t="str">
            <v>Fri</v>
          </cell>
          <cell r="G349">
            <v>8</v>
          </cell>
          <cell r="H349" t="str">
            <v>P</v>
          </cell>
          <cell r="I349">
            <v>524.2813720703125</v>
          </cell>
          <cell r="L349">
            <v>0.99800002574920654</v>
          </cell>
          <cell r="M349">
            <v>30</v>
          </cell>
          <cell r="N349">
            <v>250</v>
          </cell>
          <cell r="O349">
            <v>250</v>
          </cell>
          <cell r="P349">
            <v>250</v>
          </cell>
        </row>
        <row r="350">
          <cell r="B350">
            <v>36875.375</v>
          </cell>
          <cell r="C350">
            <v>2000</v>
          </cell>
          <cell r="D350" t="str">
            <v>Dec</v>
          </cell>
          <cell r="E350">
            <v>15</v>
          </cell>
          <cell r="F350" t="str">
            <v>Fri</v>
          </cell>
          <cell r="G350">
            <v>9</v>
          </cell>
          <cell r="H350" t="str">
            <v>P</v>
          </cell>
          <cell r="I350">
            <v>498.989990234375</v>
          </cell>
          <cell r="L350">
            <v>0.99800002574920654</v>
          </cell>
          <cell r="M350">
            <v>30</v>
          </cell>
          <cell r="N350">
            <v>250</v>
          </cell>
          <cell r="O350">
            <v>250</v>
          </cell>
          <cell r="P350">
            <v>250</v>
          </cell>
        </row>
        <row r="351">
          <cell r="B351">
            <v>36875.416666666664</v>
          </cell>
          <cell r="C351">
            <v>2000</v>
          </cell>
          <cell r="D351" t="str">
            <v>Dec</v>
          </cell>
          <cell r="E351">
            <v>15</v>
          </cell>
          <cell r="F351" t="str">
            <v>Fri</v>
          </cell>
          <cell r="G351">
            <v>10</v>
          </cell>
          <cell r="H351" t="str">
            <v>P</v>
          </cell>
          <cell r="I351">
            <v>498.989990234375</v>
          </cell>
          <cell r="L351">
            <v>0.99800002574920654</v>
          </cell>
          <cell r="M351">
            <v>30</v>
          </cell>
          <cell r="N351">
            <v>250</v>
          </cell>
          <cell r="O351">
            <v>250</v>
          </cell>
          <cell r="P351">
            <v>250</v>
          </cell>
        </row>
        <row r="352">
          <cell r="B352">
            <v>36875.458333333336</v>
          </cell>
          <cell r="C352">
            <v>2000</v>
          </cell>
          <cell r="D352" t="str">
            <v>Dec</v>
          </cell>
          <cell r="E352">
            <v>15</v>
          </cell>
          <cell r="F352" t="str">
            <v>Fri</v>
          </cell>
          <cell r="G352">
            <v>11</v>
          </cell>
          <cell r="H352" t="str">
            <v>P</v>
          </cell>
          <cell r="I352">
            <v>498.989990234375</v>
          </cell>
          <cell r="L352">
            <v>0.99800002574920654</v>
          </cell>
          <cell r="M352">
            <v>30</v>
          </cell>
          <cell r="N352">
            <v>250</v>
          </cell>
          <cell r="O352">
            <v>250</v>
          </cell>
          <cell r="P352">
            <v>250</v>
          </cell>
        </row>
        <row r="353">
          <cell r="B353">
            <v>36875.5</v>
          </cell>
          <cell r="C353">
            <v>2000</v>
          </cell>
          <cell r="D353" t="str">
            <v>Dec</v>
          </cell>
          <cell r="E353">
            <v>15</v>
          </cell>
          <cell r="F353" t="str">
            <v>Fri</v>
          </cell>
          <cell r="G353">
            <v>12</v>
          </cell>
          <cell r="H353" t="str">
            <v>P</v>
          </cell>
          <cell r="I353">
            <v>498.989990234375</v>
          </cell>
          <cell r="L353">
            <v>0.99800002574920654</v>
          </cell>
          <cell r="M353">
            <v>30</v>
          </cell>
          <cell r="N353">
            <v>250</v>
          </cell>
          <cell r="O353">
            <v>250</v>
          </cell>
          <cell r="P353">
            <v>250</v>
          </cell>
        </row>
        <row r="354">
          <cell r="B354">
            <v>36875.541666666664</v>
          </cell>
          <cell r="C354">
            <v>2000</v>
          </cell>
          <cell r="D354" t="str">
            <v>Dec</v>
          </cell>
          <cell r="E354">
            <v>15</v>
          </cell>
          <cell r="F354" t="str">
            <v>Fri</v>
          </cell>
          <cell r="G354">
            <v>13</v>
          </cell>
          <cell r="H354" t="str">
            <v>P</v>
          </cell>
          <cell r="I354">
            <v>498.989990234375</v>
          </cell>
          <cell r="L354">
            <v>0.99800002574920654</v>
          </cell>
          <cell r="M354">
            <v>30</v>
          </cell>
          <cell r="N354">
            <v>250</v>
          </cell>
          <cell r="O354">
            <v>250</v>
          </cell>
          <cell r="P354">
            <v>250</v>
          </cell>
        </row>
        <row r="355">
          <cell r="B355">
            <v>36875.583333333336</v>
          </cell>
          <cell r="C355">
            <v>2000</v>
          </cell>
          <cell r="D355" t="str">
            <v>Dec</v>
          </cell>
          <cell r="E355">
            <v>15</v>
          </cell>
          <cell r="F355" t="str">
            <v>Fri</v>
          </cell>
          <cell r="G355">
            <v>14</v>
          </cell>
          <cell r="H355" t="str">
            <v>P</v>
          </cell>
          <cell r="I355">
            <v>498.989990234375</v>
          </cell>
          <cell r="L355">
            <v>0.99800002574920654</v>
          </cell>
          <cell r="M355">
            <v>30</v>
          </cell>
          <cell r="N355">
            <v>250</v>
          </cell>
          <cell r="O355">
            <v>250</v>
          </cell>
          <cell r="P355">
            <v>250</v>
          </cell>
        </row>
        <row r="356">
          <cell r="B356">
            <v>36875.625</v>
          </cell>
          <cell r="C356">
            <v>2000</v>
          </cell>
          <cell r="D356" t="str">
            <v>Dec</v>
          </cell>
          <cell r="E356">
            <v>15</v>
          </cell>
          <cell r="F356" t="str">
            <v>Fri</v>
          </cell>
          <cell r="G356">
            <v>15</v>
          </cell>
          <cell r="H356" t="str">
            <v>P</v>
          </cell>
          <cell r="I356">
            <v>498.989990234375</v>
          </cell>
          <cell r="L356">
            <v>0.99800002574920654</v>
          </cell>
          <cell r="M356">
            <v>30</v>
          </cell>
          <cell r="N356">
            <v>250</v>
          </cell>
          <cell r="O356">
            <v>250</v>
          </cell>
          <cell r="P356">
            <v>250</v>
          </cell>
        </row>
        <row r="357">
          <cell r="B357">
            <v>36875.666666666664</v>
          </cell>
          <cell r="C357">
            <v>2000</v>
          </cell>
          <cell r="D357" t="str">
            <v>Dec</v>
          </cell>
          <cell r="E357">
            <v>15</v>
          </cell>
          <cell r="F357" t="str">
            <v>Fri</v>
          </cell>
          <cell r="G357">
            <v>16</v>
          </cell>
          <cell r="H357" t="str">
            <v>P</v>
          </cell>
          <cell r="I357">
            <v>498.989990234375</v>
          </cell>
          <cell r="L357">
            <v>0.99800002574920654</v>
          </cell>
          <cell r="M357">
            <v>30</v>
          </cell>
          <cell r="O357">
            <v>250</v>
          </cell>
          <cell r="P357">
            <v>249.66667175292969</v>
          </cell>
        </row>
        <row r="358">
          <cell r="B358">
            <v>36875.708333333336</v>
          </cell>
          <cell r="C358">
            <v>2000</v>
          </cell>
          <cell r="D358" t="str">
            <v>Dec</v>
          </cell>
          <cell r="E358">
            <v>15</v>
          </cell>
          <cell r="F358" t="str">
            <v>Fri</v>
          </cell>
          <cell r="G358">
            <v>17</v>
          </cell>
          <cell r="H358" t="str">
            <v>P</v>
          </cell>
          <cell r="I358">
            <v>471.98001098632813</v>
          </cell>
          <cell r="L358">
            <v>0.99800002574920654</v>
          </cell>
          <cell r="M358">
            <v>30</v>
          </cell>
          <cell r="O358">
            <v>250</v>
          </cell>
          <cell r="P358">
            <v>166.66667175292969</v>
          </cell>
        </row>
        <row r="359">
          <cell r="B359">
            <v>36875.75</v>
          </cell>
          <cell r="C359">
            <v>2000</v>
          </cell>
          <cell r="D359" t="str">
            <v>Dec</v>
          </cell>
          <cell r="E359">
            <v>15</v>
          </cell>
          <cell r="F359" t="str">
            <v>Fri</v>
          </cell>
          <cell r="G359">
            <v>18</v>
          </cell>
          <cell r="H359" t="str">
            <v>P</v>
          </cell>
          <cell r="I359">
            <v>471.98001098632813</v>
          </cell>
          <cell r="L359">
            <v>0.99800002574920654</v>
          </cell>
          <cell r="M359">
            <v>30</v>
          </cell>
          <cell r="N359">
            <v>250</v>
          </cell>
          <cell r="O359">
            <v>250</v>
          </cell>
          <cell r="P359">
            <v>250</v>
          </cell>
        </row>
        <row r="360">
          <cell r="B360">
            <v>36875.791666666664</v>
          </cell>
          <cell r="C360">
            <v>2000</v>
          </cell>
          <cell r="D360" t="str">
            <v>Dec</v>
          </cell>
          <cell r="E360">
            <v>15</v>
          </cell>
          <cell r="F360" t="str">
            <v>Fri</v>
          </cell>
          <cell r="G360">
            <v>19</v>
          </cell>
          <cell r="H360" t="str">
            <v>P</v>
          </cell>
          <cell r="I360">
            <v>502.38189697265625</v>
          </cell>
          <cell r="L360">
            <v>0.99800002574920654</v>
          </cell>
          <cell r="M360">
            <v>30</v>
          </cell>
          <cell r="N360">
            <v>250</v>
          </cell>
          <cell r="O360">
            <v>250</v>
          </cell>
          <cell r="P360">
            <v>250</v>
          </cell>
        </row>
        <row r="361">
          <cell r="B361">
            <v>36875.833333333336</v>
          </cell>
          <cell r="C361">
            <v>2000</v>
          </cell>
          <cell r="D361" t="str">
            <v>Dec</v>
          </cell>
          <cell r="E361">
            <v>15</v>
          </cell>
          <cell r="F361" t="str">
            <v>Fri</v>
          </cell>
          <cell r="G361">
            <v>20</v>
          </cell>
          <cell r="H361" t="str">
            <v>P</v>
          </cell>
          <cell r="I361">
            <v>500.00750732421875</v>
          </cell>
          <cell r="L361">
            <v>0.99800002574920654</v>
          </cell>
          <cell r="M361">
            <v>30</v>
          </cell>
          <cell r="N361">
            <v>250</v>
          </cell>
          <cell r="O361">
            <v>250</v>
          </cell>
          <cell r="P361">
            <v>250</v>
          </cell>
        </row>
        <row r="362">
          <cell r="B362">
            <v>36875.875</v>
          </cell>
          <cell r="C362">
            <v>2000</v>
          </cell>
          <cell r="D362" t="str">
            <v>Dec</v>
          </cell>
          <cell r="E362">
            <v>15</v>
          </cell>
          <cell r="F362" t="str">
            <v>Fri</v>
          </cell>
          <cell r="G362">
            <v>21</v>
          </cell>
          <cell r="H362" t="str">
            <v>P</v>
          </cell>
          <cell r="I362">
            <v>471.97000122070313</v>
          </cell>
          <cell r="L362">
            <v>0.99800002574920654</v>
          </cell>
          <cell r="M362">
            <v>30</v>
          </cell>
          <cell r="N362">
            <v>250</v>
          </cell>
          <cell r="O362">
            <v>250</v>
          </cell>
          <cell r="P362">
            <v>250</v>
          </cell>
        </row>
        <row r="363">
          <cell r="B363">
            <v>36875.916666666664</v>
          </cell>
          <cell r="C363">
            <v>2000</v>
          </cell>
          <cell r="D363" t="str">
            <v>Dec</v>
          </cell>
          <cell r="E363">
            <v>15</v>
          </cell>
          <cell r="F363" t="str">
            <v>Fri</v>
          </cell>
          <cell r="G363">
            <v>22</v>
          </cell>
          <cell r="H363" t="str">
            <v>P</v>
          </cell>
          <cell r="I363">
            <v>471.98001098632813</v>
          </cell>
          <cell r="L363">
            <v>0.99800002574920654</v>
          </cell>
          <cell r="M363">
            <v>30</v>
          </cell>
          <cell r="N363">
            <v>250</v>
          </cell>
          <cell r="O363">
            <v>250</v>
          </cell>
          <cell r="P363">
            <v>250</v>
          </cell>
        </row>
        <row r="364">
          <cell r="B364">
            <v>36875.958333333336</v>
          </cell>
          <cell r="C364">
            <v>2000</v>
          </cell>
          <cell r="D364" t="str">
            <v>Dec</v>
          </cell>
          <cell r="E364">
            <v>15</v>
          </cell>
          <cell r="F364" t="str">
            <v>Fri</v>
          </cell>
          <cell r="G364">
            <v>23</v>
          </cell>
          <cell r="H364" t="str">
            <v>O</v>
          </cell>
          <cell r="I364">
            <v>310</v>
          </cell>
          <cell r="J364">
            <v>30</v>
          </cell>
          <cell r="L364">
            <v>0.99800002574920654</v>
          </cell>
          <cell r="M364">
            <v>30</v>
          </cell>
          <cell r="N364">
            <v>250</v>
          </cell>
          <cell r="O364">
            <v>250</v>
          </cell>
          <cell r="P364">
            <v>250</v>
          </cell>
        </row>
        <row r="365">
          <cell r="B365">
            <v>36876</v>
          </cell>
          <cell r="C365">
            <v>2000</v>
          </cell>
          <cell r="D365" t="str">
            <v>Dec</v>
          </cell>
          <cell r="E365">
            <v>15</v>
          </cell>
          <cell r="F365" t="str">
            <v>Fri</v>
          </cell>
          <cell r="G365">
            <v>24</v>
          </cell>
          <cell r="H365" t="str">
            <v>O</v>
          </cell>
          <cell r="I365">
            <v>310</v>
          </cell>
          <cell r="J365">
            <v>30</v>
          </cell>
          <cell r="L365">
            <v>0.99800002574920654</v>
          </cell>
          <cell r="M365">
            <v>30</v>
          </cell>
          <cell r="N365">
            <v>250</v>
          </cell>
          <cell r="O365">
            <v>250</v>
          </cell>
          <cell r="P365">
            <v>250</v>
          </cell>
        </row>
        <row r="366">
          <cell r="B366">
            <v>36876.041666666664</v>
          </cell>
          <cell r="C366">
            <v>2000</v>
          </cell>
          <cell r="D366" t="str">
            <v>Dec</v>
          </cell>
          <cell r="E366">
            <v>16</v>
          </cell>
          <cell r="F366" t="str">
            <v>Sat</v>
          </cell>
          <cell r="G366">
            <v>1</v>
          </cell>
          <cell r="H366" t="str">
            <v>O</v>
          </cell>
          <cell r="I366">
            <v>280</v>
          </cell>
          <cell r="L366">
            <v>0.99800002574920654</v>
          </cell>
          <cell r="M366">
            <v>30</v>
          </cell>
          <cell r="N366">
            <v>250</v>
          </cell>
          <cell r="O366">
            <v>250</v>
          </cell>
          <cell r="P366">
            <v>250</v>
          </cell>
        </row>
        <row r="367">
          <cell r="B367">
            <v>36876.083333333336</v>
          </cell>
          <cell r="C367">
            <v>2000</v>
          </cell>
          <cell r="D367" t="str">
            <v>Dec</v>
          </cell>
          <cell r="E367">
            <v>16</v>
          </cell>
          <cell r="F367" t="str">
            <v>Sat</v>
          </cell>
          <cell r="G367">
            <v>2</v>
          </cell>
          <cell r="H367" t="str">
            <v>O</v>
          </cell>
          <cell r="I367">
            <v>280</v>
          </cell>
          <cell r="L367">
            <v>0.99800002574920654</v>
          </cell>
          <cell r="M367">
            <v>30</v>
          </cell>
          <cell r="N367">
            <v>250</v>
          </cell>
          <cell r="O367">
            <v>250</v>
          </cell>
          <cell r="P367">
            <v>250</v>
          </cell>
        </row>
        <row r="368">
          <cell r="B368">
            <v>36876.125</v>
          </cell>
          <cell r="C368">
            <v>2000</v>
          </cell>
          <cell r="D368" t="str">
            <v>Dec</v>
          </cell>
          <cell r="E368">
            <v>16</v>
          </cell>
          <cell r="F368" t="str">
            <v>Sat</v>
          </cell>
          <cell r="G368">
            <v>3</v>
          </cell>
          <cell r="H368" t="str">
            <v>O</v>
          </cell>
          <cell r="I368">
            <v>250</v>
          </cell>
          <cell r="L368">
            <v>0.99800002574920654</v>
          </cell>
          <cell r="M368">
            <v>30</v>
          </cell>
          <cell r="N368">
            <v>250</v>
          </cell>
          <cell r="O368">
            <v>250</v>
          </cell>
          <cell r="P368">
            <v>250</v>
          </cell>
        </row>
        <row r="369">
          <cell r="B369">
            <v>36876.166666666664</v>
          </cell>
          <cell r="C369">
            <v>2000</v>
          </cell>
          <cell r="D369" t="str">
            <v>Dec</v>
          </cell>
          <cell r="E369">
            <v>16</v>
          </cell>
          <cell r="F369" t="str">
            <v>Sat</v>
          </cell>
          <cell r="G369">
            <v>4</v>
          </cell>
          <cell r="H369" t="str">
            <v>O</v>
          </cell>
          <cell r="I369">
            <v>280</v>
          </cell>
          <cell r="L369">
            <v>0.99800002574920654</v>
          </cell>
          <cell r="M369">
            <v>30</v>
          </cell>
          <cell r="N369">
            <v>250</v>
          </cell>
          <cell r="O369">
            <v>250</v>
          </cell>
          <cell r="P369">
            <v>250</v>
          </cell>
        </row>
        <row r="370">
          <cell r="B370">
            <v>36876.208333333336</v>
          </cell>
          <cell r="C370">
            <v>2000</v>
          </cell>
          <cell r="D370" t="str">
            <v>Dec</v>
          </cell>
          <cell r="E370">
            <v>16</v>
          </cell>
          <cell r="F370" t="str">
            <v>Sat</v>
          </cell>
          <cell r="G370">
            <v>5</v>
          </cell>
          <cell r="H370" t="str">
            <v>O</v>
          </cell>
          <cell r="I370">
            <v>250</v>
          </cell>
          <cell r="L370">
            <v>0.99800002574920654</v>
          </cell>
          <cell r="M370">
            <v>30</v>
          </cell>
          <cell r="N370">
            <v>250</v>
          </cell>
          <cell r="O370">
            <v>250</v>
          </cell>
          <cell r="P370">
            <v>250</v>
          </cell>
        </row>
        <row r="371">
          <cell r="B371">
            <v>36876.25</v>
          </cell>
          <cell r="C371">
            <v>2000</v>
          </cell>
          <cell r="D371" t="str">
            <v>Dec</v>
          </cell>
          <cell r="E371">
            <v>16</v>
          </cell>
          <cell r="F371" t="str">
            <v>Sat</v>
          </cell>
          <cell r="G371">
            <v>6</v>
          </cell>
          <cell r="H371" t="str">
            <v>O</v>
          </cell>
          <cell r="I371">
            <v>250</v>
          </cell>
          <cell r="L371">
            <v>0.99800002574920654</v>
          </cell>
          <cell r="M371">
            <v>30</v>
          </cell>
          <cell r="N371">
            <v>250</v>
          </cell>
          <cell r="O371">
            <v>250</v>
          </cell>
          <cell r="P371">
            <v>250</v>
          </cell>
        </row>
        <row r="372">
          <cell r="B372">
            <v>36876.291666666664</v>
          </cell>
          <cell r="C372">
            <v>2000</v>
          </cell>
          <cell r="D372" t="str">
            <v>Dec</v>
          </cell>
          <cell r="E372">
            <v>16</v>
          </cell>
          <cell r="F372" t="str">
            <v>Sat</v>
          </cell>
          <cell r="G372">
            <v>7</v>
          </cell>
          <cell r="H372" t="str">
            <v>P</v>
          </cell>
          <cell r="I372">
            <v>250</v>
          </cell>
          <cell r="L372">
            <v>0.99800002574920654</v>
          </cell>
          <cell r="M372">
            <v>30</v>
          </cell>
          <cell r="N372">
            <v>250</v>
          </cell>
          <cell r="O372">
            <v>250</v>
          </cell>
          <cell r="P372">
            <v>250</v>
          </cell>
        </row>
        <row r="373">
          <cell r="B373">
            <v>36876.333333333336</v>
          </cell>
          <cell r="C373">
            <v>2000</v>
          </cell>
          <cell r="D373" t="str">
            <v>Dec</v>
          </cell>
          <cell r="E373">
            <v>16</v>
          </cell>
          <cell r="F373" t="str">
            <v>Sat</v>
          </cell>
          <cell r="G373">
            <v>8</v>
          </cell>
          <cell r="H373" t="str">
            <v>P</v>
          </cell>
          <cell r="I373">
            <v>250</v>
          </cell>
          <cell r="L373">
            <v>0.99800002574920654</v>
          </cell>
          <cell r="M373">
            <v>30</v>
          </cell>
          <cell r="N373">
            <v>250</v>
          </cell>
          <cell r="O373">
            <v>250</v>
          </cell>
          <cell r="P373">
            <v>104.08999633789063</v>
          </cell>
        </row>
        <row r="374">
          <cell r="B374">
            <v>36876.375</v>
          </cell>
          <cell r="C374">
            <v>2000</v>
          </cell>
          <cell r="D374" t="str">
            <v>Dec</v>
          </cell>
          <cell r="E374">
            <v>16</v>
          </cell>
          <cell r="F374" t="str">
            <v>Sat</v>
          </cell>
          <cell r="G374">
            <v>9</v>
          </cell>
          <cell r="H374" t="str">
            <v>P</v>
          </cell>
          <cell r="I374">
            <v>280</v>
          </cell>
          <cell r="L374">
            <v>0.99800002574920654</v>
          </cell>
          <cell r="M374">
            <v>30</v>
          </cell>
          <cell r="N374">
            <v>250</v>
          </cell>
          <cell r="O374">
            <v>250</v>
          </cell>
          <cell r="P374">
            <v>250</v>
          </cell>
        </row>
        <row r="375">
          <cell r="B375">
            <v>36876.416666666664</v>
          </cell>
          <cell r="C375">
            <v>2000</v>
          </cell>
          <cell r="D375" t="str">
            <v>Dec</v>
          </cell>
          <cell r="E375">
            <v>16</v>
          </cell>
          <cell r="F375" t="str">
            <v>Sat</v>
          </cell>
          <cell r="G375">
            <v>10</v>
          </cell>
          <cell r="H375" t="str">
            <v>P</v>
          </cell>
          <cell r="I375">
            <v>280</v>
          </cell>
          <cell r="L375">
            <v>0.99800002574920654</v>
          </cell>
          <cell r="M375">
            <v>30</v>
          </cell>
          <cell r="N375">
            <v>250</v>
          </cell>
          <cell r="O375">
            <v>250</v>
          </cell>
          <cell r="P375">
            <v>208.33332824707031</v>
          </cell>
        </row>
        <row r="376">
          <cell r="B376">
            <v>36876.458333333336</v>
          </cell>
          <cell r="C376">
            <v>2000</v>
          </cell>
          <cell r="D376" t="str">
            <v>Dec</v>
          </cell>
          <cell r="E376">
            <v>16</v>
          </cell>
          <cell r="F376" t="str">
            <v>Sat</v>
          </cell>
          <cell r="G376">
            <v>11</v>
          </cell>
          <cell r="H376" t="str">
            <v>P</v>
          </cell>
          <cell r="I376">
            <v>280</v>
          </cell>
          <cell r="L376">
            <v>0.99800002574920654</v>
          </cell>
          <cell r="M376">
            <v>30</v>
          </cell>
          <cell r="N376">
            <v>250</v>
          </cell>
          <cell r="O376">
            <v>250</v>
          </cell>
          <cell r="P376">
            <v>250</v>
          </cell>
        </row>
        <row r="377">
          <cell r="B377">
            <v>36876.5</v>
          </cell>
          <cell r="C377">
            <v>2000</v>
          </cell>
          <cell r="D377" t="str">
            <v>Dec</v>
          </cell>
          <cell r="E377">
            <v>16</v>
          </cell>
          <cell r="F377" t="str">
            <v>Sat</v>
          </cell>
          <cell r="G377">
            <v>12</v>
          </cell>
          <cell r="H377" t="str">
            <v>P</v>
          </cell>
          <cell r="I377">
            <v>280</v>
          </cell>
          <cell r="L377">
            <v>0.99800002574920654</v>
          </cell>
          <cell r="M377">
            <v>30</v>
          </cell>
          <cell r="N377">
            <v>250</v>
          </cell>
          <cell r="O377">
            <v>250</v>
          </cell>
          <cell r="P377">
            <v>250</v>
          </cell>
        </row>
        <row r="378">
          <cell r="B378">
            <v>36876.541666666664</v>
          </cell>
          <cell r="C378">
            <v>2000</v>
          </cell>
          <cell r="D378" t="str">
            <v>Dec</v>
          </cell>
          <cell r="E378">
            <v>16</v>
          </cell>
          <cell r="F378" t="str">
            <v>Sat</v>
          </cell>
          <cell r="G378">
            <v>13</v>
          </cell>
          <cell r="H378" t="str">
            <v>P</v>
          </cell>
          <cell r="I378">
            <v>280</v>
          </cell>
          <cell r="L378">
            <v>0.99800002574920654</v>
          </cell>
          <cell r="M378">
            <v>30</v>
          </cell>
          <cell r="N378">
            <v>250</v>
          </cell>
          <cell r="O378">
            <v>250</v>
          </cell>
          <cell r="P378">
            <v>250</v>
          </cell>
        </row>
        <row r="379">
          <cell r="B379">
            <v>36876.583333333336</v>
          </cell>
          <cell r="C379">
            <v>2000</v>
          </cell>
          <cell r="D379" t="str">
            <v>Dec</v>
          </cell>
          <cell r="E379">
            <v>16</v>
          </cell>
          <cell r="F379" t="str">
            <v>Sat</v>
          </cell>
          <cell r="G379">
            <v>14</v>
          </cell>
          <cell r="H379" t="str">
            <v>P</v>
          </cell>
          <cell r="I379">
            <v>250</v>
          </cell>
          <cell r="L379">
            <v>0.99800002574920654</v>
          </cell>
          <cell r="M379">
            <v>30</v>
          </cell>
          <cell r="N379">
            <v>250</v>
          </cell>
          <cell r="O379">
            <v>250</v>
          </cell>
          <cell r="P379">
            <v>250</v>
          </cell>
        </row>
        <row r="380">
          <cell r="B380">
            <v>36876.625</v>
          </cell>
          <cell r="C380">
            <v>2000</v>
          </cell>
          <cell r="D380" t="str">
            <v>Dec</v>
          </cell>
          <cell r="E380">
            <v>16</v>
          </cell>
          <cell r="F380" t="str">
            <v>Sat</v>
          </cell>
          <cell r="G380">
            <v>15</v>
          </cell>
          <cell r="H380" t="str">
            <v>P</v>
          </cell>
          <cell r="I380">
            <v>250</v>
          </cell>
          <cell r="L380">
            <v>0.99800002574920654</v>
          </cell>
          <cell r="M380">
            <v>30</v>
          </cell>
          <cell r="N380">
            <v>250</v>
          </cell>
          <cell r="O380">
            <v>250</v>
          </cell>
          <cell r="P380">
            <v>250</v>
          </cell>
        </row>
        <row r="381">
          <cell r="B381">
            <v>36876.666666666664</v>
          </cell>
          <cell r="C381">
            <v>2000</v>
          </cell>
          <cell r="D381" t="str">
            <v>Dec</v>
          </cell>
          <cell r="E381">
            <v>16</v>
          </cell>
          <cell r="F381" t="str">
            <v>Sat</v>
          </cell>
          <cell r="G381">
            <v>16</v>
          </cell>
          <cell r="H381" t="str">
            <v>P</v>
          </cell>
          <cell r="I381">
            <v>250</v>
          </cell>
          <cell r="L381">
            <v>0.99800002574920654</v>
          </cell>
          <cell r="M381">
            <v>30</v>
          </cell>
          <cell r="N381">
            <v>250</v>
          </cell>
          <cell r="O381">
            <v>250</v>
          </cell>
          <cell r="P381">
            <v>247.5</v>
          </cell>
        </row>
        <row r="382">
          <cell r="B382">
            <v>36876.708333333336</v>
          </cell>
          <cell r="C382">
            <v>2000</v>
          </cell>
          <cell r="D382" t="str">
            <v>Dec</v>
          </cell>
          <cell r="E382">
            <v>16</v>
          </cell>
          <cell r="F382" t="str">
            <v>Sat</v>
          </cell>
          <cell r="G382">
            <v>17</v>
          </cell>
          <cell r="H382" t="str">
            <v>P</v>
          </cell>
          <cell r="I382">
            <v>280</v>
          </cell>
          <cell r="L382">
            <v>0.99800002574920654</v>
          </cell>
          <cell r="M382">
            <v>30</v>
          </cell>
          <cell r="N382">
            <v>76.779151916503906</v>
          </cell>
          <cell r="O382">
            <v>108.31500244140625</v>
          </cell>
          <cell r="P382">
            <v>-8.3883333206176758</v>
          </cell>
        </row>
        <row r="383">
          <cell r="B383">
            <v>36876.75</v>
          </cell>
          <cell r="C383">
            <v>2000</v>
          </cell>
          <cell r="D383" t="str">
            <v>Dec</v>
          </cell>
          <cell r="E383">
            <v>16</v>
          </cell>
          <cell r="F383" t="str">
            <v>Sat</v>
          </cell>
          <cell r="G383">
            <v>18</v>
          </cell>
          <cell r="H383" t="str">
            <v>P</v>
          </cell>
          <cell r="I383">
            <v>280</v>
          </cell>
          <cell r="L383">
            <v>0.99800002574920654</v>
          </cell>
          <cell r="M383">
            <v>30</v>
          </cell>
          <cell r="N383">
            <v>250</v>
          </cell>
          <cell r="O383">
            <v>250</v>
          </cell>
          <cell r="P383">
            <v>250</v>
          </cell>
        </row>
        <row r="384">
          <cell r="B384">
            <v>36876.791666666664</v>
          </cell>
          <cell r="C384">
            <v>2000</v>
          </cell>
          <cell r="D384" t="str">
            <v>Dec</v>
          </cell>
          <cell r="E384">
            <v>16</v>
          </cell>
          <cell r="F384" t="str">
            <v>Sat</v>
          </cell>
          <cell r="G384">
            <v>19</v>
          </cell>
          <cell r="H384" t="str">
            <v>P</v>
          </cell>
          <cell r="I384">
            <v>280</v>
          </cell>
          <cell r="L384">
            <v>0.99800002574920654</v>
          </cell>
          <cell r="M384">
            <v>30</v>
          </cell>
          <cell r="N384">
            <v>250</v>
          </cell>
          <cell r="O384">
            <v>250</v>
          </cell>
          <cell r="P384">
            <v>250</v>
          </cell>
        </row>
        <row r="385">
          <cell r="B385">
            <v>36876.833333333336</v>
          </cell>
          <cell r="C385">
            <v>2000</v>
          </cell>
          <cell r="D385" t="str">
            <v>Dec</v>
          </cell>
          <cell r="E385">
            <v>16</v>
          </cell>
          <cell r="F385" t="str">
            <v>Sat</v>
          </cell>
          <cell r="G385">
            <v>20</v>
          </cell>
          <cell r="H385" t="str">
            <v>P</v>
          </cell>
          <cell r="I385">
            <v>280</v>
          </cell>
          <cell r="L385">
            <v>0.99800002574920654</v>
          </cell>
          <cell r="M385">
            <v>30</v>
          </cell>
          <cell r="N385">
            <v>250</v>
          </cell>
          <cell r="O385">
            <v>0</v>
          </cell>
          <cell r="P385">
            <v>0</v>
          </cell>
        </row>
        <row r="386">
          <cell r="B386">
            <v>36876.875</v>
          </cell>
          <cell r="C386">
            <v>2000</v>
          </cell>
          <cell r="D386" t="str">
            <v>Dec</v>
          </cell>
          <cell r="E386">
            <v>16</v>
          </cell>
          <cell r="F386" t="str">
            <v>Sat</v>
          </cell>
          <cell r="G386">
            <v>21</v>
          </cell>
          <cell r="H386" t="str">
            <v>P</v>
          </cell>
          <cell r="I386">
            <v>280</v>
          </cell>
          <cell r="L386">
            <v>0.99800002574920654</v>
          </cell>
          <cell r="M386">
            <v>30</v>
          </cell>
          <cell r="N386">
            <v>250</v>
          </cell>
          <cell r="O386">
            <v>250</v>
          </cell>
          <cell r="P386">
            <v>250</v>
          </cell>
        </row>
        <row r="387">
          <cell r="B387">
            <v>36876.916666666664</v>
          </cell>
          <cell r="C387">
            <v>2000</v>
          </cell>
          <cell r="D387" t="str">
            <v>Dec</v>
          </cell>
          <cell r="E387">
            <v>16</v>
          </cell>
          <cell r="F387" t="str">
            <v>Sat</v>
          </cell>
          <cell r="G387">
            <v>22</v>
          </cell>
          <cell r="H387" t="str">
            <v>P</v>
          </cell>
          <cell r="I387">
            <v>280</v>
          </cell>
          <cell r="L387">
            <v>0.99800002574920654</v>
          </cell>
          <cell r="M387">
            <v>30</v>
          </cell>
          <cell r="N387">
            <v>250</v>
          </cell>
          <cell r="O387">
            <v>250</v>
          </cell>
          <cell r="P387">
            <v>250</v>
          </cell>
        </row>
        <row r="388">
          <cell r="B388">
            <v>36876.958333333336</v>
          </cell>
          <cell r="C388">
            <v>2000</v>
          </cell>
          <cell r="D388" t="str">
            <v>Dec</v>
          </cell>
          <cell r="E388">
            <v>16</v>
          </cell>
          <cell r="F388" t="str">
            <v>Sat</v>
          </cell>
          <cell r="G388">
            <v>23</v>
          </cell>
          <cell r="H388" t="str">
            <v>O</v>
          </cell>
          <cell r="I388">
            <v>280</v>
          </cell>
          <cell r="L388">
            <v>0.99800002574920654</v>
          </cell>
          <cell r="M388">
            <v>30</v>
          </cell>
          <cell r="N388">
            <v>250</v>
          </cell>
          <cell r="O388">
            <v>250</v>
          </cell>
          <cell r="P388">
            <v>250</v>
          </cell>
        </row>
        <row r="389">
          <cell r="B389">
            <v>36877</v>
          </cell>
          <cell r="C389">
            <v>2000</v>
          </cell>
          <cell r="D389" t="str">
            <v>Dec</v>
          </cell>
          <cell r="E389">
            <v>16</v>
          </cell>
          <cell r="F389" t="str">
            <v>Sat</v>
          </cell>
          <cell r="G389">
            <v>24</v>
          </cell>
          <cell r="H389" t="str">
            <v>O</v>
          </cell>
          <cell r="I389">
            <v>280</v>
          </cell>
          <cell r="L389">
            <v>0.99800002574920654</v>
          </cell>
          <cell r="M389">
            <v>30</v>
          </cell>
          <cell r="N389">
            <v>250</v>
          </cell>
          <cell r="O389">
            <v>250</v>
          </cell>
          <cell r="P389">
            <v>250</v>
          </cell>
        </row>
        <row r="390">
          <cell r="B390">
            <v>36877.041666666664</v>
          </cell>
          <cell r="C390">
            <v>2000</v>
          </cell>
          <cell r="D390" t="str">
            <v>Dec</v>
          </cell>
          <cell r="E390">
            <v>17</v>
          </cell>
          <cell r="F390" t="str">
            <v>Sun</v>
          </cell>
          <cell r="G390">
            <v>1</v>
          </cell>
          <cell r="H390" t="str">
            <v>O</v>
          </cell>
          <cell r="I390">
            <v>474</v>
          </cell>
          <cell r="L390">
            <v>0.99800002574920654</v>
          </cell>
          <cell r="M390">
            <v>30</v>
          </cell>
          <cell r="N390">
            <v>250</v>
          </cell>
          <cell r="O390">
            <v>250</v>
          </cell>
          <cell r="P390">
            <v>250</v>
          </cell>
        </row>
        <row r="391">
          <cell r="B391">
            <v>36877.083333333336</v>
          </cell>
          <cell r="C391">
            <v>2000</v>
          </cell>
          <cell r="D391" t="str">
            <v>Dec</v>
          </cell>
          <cell r="E391">
            <v>17</v>
          </cell>
          <cell r="F391" t="str">
            <v>Sun</v>
          </cell>
          <cell r="G391">
            <v>2</v>
          </cell>
          <cell r="H391" t="str">
            <v>O</v>
          </cell>
          <cell r="I391">
            <v>474</v>
          </cell>
          <cell r="L391">
            <v>0.99800002574920654</v>
          </cell>
          <cell r="M391">
            <v>30</v>
          </cell>
          <cell r="N391">
            <v>250</v>
          </cell>
          <cell r="O391">
            <v>250</v>
          </cell>
          <cell r="P391">
            <v>250</v>
          </cell>
        </row>
        <row r="392">
          <cell r="B392">
            <v>36877.125</v>
          </cell>
          <cell r="C392">
            <v>2000</v>
          </cell>
          <cell r="D392" t="str">
            <v>Dec</v>
          </cell>
          <cell r="E392">
            <v>17</v>
          </cell>
          <cell r="F392" t="str">
            <v>Sun</v>
          </cell>
          <cell r="G392">
            <v>3</v>
          </cell>
          <cell r="H392" t="str">
            <v>O</v>
          </cell>
          <cell r="I392">
            <v>349</v>
          </cell>
          <cell r="L392">
            <v>0.99800002574920654</v>
          </cell>
          <cell r="M392">
            <v>30</v>
          </cell>
          <cell r="N392">
            <v>250</v>
          </cell>
          <cell r="O392">
            <v>250</v>
          </cell>
          <cell r="P392">
            <v>250</v>
          </cell>
        </row>
        <row r="393">
          <cell r="B393">
            <v>36877.166666666664</v>
          </cell>
          <cell r="C393">
            <v>2000</v>
          </cell>
          <cell r="D393" t="str">
            <v>Dec</v>
          </cell>
          <cell r="E393">
            <v>17</v>
          </cell>
          <cell r="F393" t="str">
            <v>Sun</v>
          </cell>
          <cell r="G393">
            <v>4</v>
          </cell>
          <cell r="H393" t="str">
            <v>O</v>
          </cell>
          <cell r="I393">
            <v>349</v>
          </cell>
          <cell r="L393">
            <v>0.99800002574920654</v>
          </cell>
          <cell r="M393">
            <v>30</v>
          </cell>
          <cell r="N393">
            <v>250</v>
          </cell>
          <cell r="O393">
            <v>250</v>
          </cell>
          <cell r="P393">
            <v>250</v>
          </cell>
        </row>
        <row r="394">
          <cell r="B394">
            <v>36877.208333333336</v>
          </cell>
          <cell r="C394">
            <v>2000</v>
          </cell>
          <cell r="D394" t="str">
            <v>Dec</v>
          </cell>
          <cell r="E394">
            <v>17</v>
          </cell>
          <cell r="F394" t="str">
            <v>Sun</v>
          </cell>
          <cell r="G394">
            <v>5</v>
          </cell>
          <cell r="H394" t="str">
            <v>O</v>
          </cell>
          <cell r="I394">
            <v>428.8900146484375</v>
          </cell>
          <cell r="L394">
            <v>0.99800002574920654</v>
          </cell>
          <cell r="M394">
            <v>30</v>
          </cell>
          <cell r="N394">
            <v>250</v>
          </cell>
          <cell r="O394">
            <v>250</v>
          </cell>
          <cell r="P394">
            <v>250</v>
          </cell>
        </row>
        <row r="395">
          <cell r="B395">
            <v>36877.25</v>
          </cell>
          <cell r="C395">
            <v>2000</v>
          </cell>
          <cell r="D395" t="str">
            <v>Dec</v>
          </cell>
          <cell r="E395">
            <v>17</v>
          </cell>
          <cell r="F395" t="str">
            <v>Sun</v>
          </cell>
          <cell r="G395">
            <v>6</v>
          </cell>
          <cell r="H395" t="str">
            <v>O</v>
          </cell>
          <cell r="I395">
            <v>475</v>
          </cell>
          <cell r="L395">
            <v>0.99800002574920654</v>
          </cell>
          <cell r="M395">
            <v>30</v>
          </cell>
          <cell r="N395">
            <v>250</v>
          </cell>
          <cell r="O395">
            <v>250</v>
          </cell>
          <cell r="P395">
            <v>245.83332824707031</v>
          </cell>
        </row>
        <row r="396">
          <cell r="B396">
            <v>36877.291666666664</v>
          </cell>
          <cell r="C396">
            <v>2000</v>
          </cell>
          <cell r="D396" t="str">
            <v>Dec</v>
          </cell>
          <cell r="E396">
            <v>17</v>
          </cell>
          <cell r="F396" t="str">
            <v>Sun</v>
          </cell>
          <cell r="G396">
            <v>7</v>
          </cell>
          <cell r="H396" t="str">
            <v>O</v>
          </cell>
          <cell r="I396">
            <v>426.989990234375</v>
          </cell>
          <cell r="L396">
            <v>0.99800002574920654</v>
          </cell>
          <cell r="M396">
            <v>30</v>
          </cell>
          <cell r="N396">
            <v>250</v>
          </cell>
          <cell r="O396">
            <v>83.333335876464844</v>
          </cell>
          <cell r="P396">
            <v>83.333335876464844</v>
          </cell>
        </row>
        <row r="397">
          <cell r="B397">
            <v>36877.333333333336</v>
          </cell>
          <cell r="C397">
            <v>2000</v>
          </cell>
          <cell r="D397" t="str">
            <v>Dec</v>
          </cell>
          <cell r="E397">
            <v>17</v>
          </cell>
          <cell r="F397" t="str">
            <v>Sun</v>
          </cell>
          <cell r="G397">
            <v>8</v>
          </cell>
          <cell r="H397" t="str">
            <v>O</v>
          </cell>
          <cell r="I397">
            <v>392.52999877929688</v>
          </cell>
          <cell r="L397">
            <v>0.99800002574920654</v>
          </cell>
          <cell r="M397">
            <v>30</v>
          </cell>
          <cell r="N397">
            <v>250</v>
          </cell>
          <cell r="O397">
            <v>250</v>
          </cell>
          <cell r="P397">
            <v>250</v>
          </cell>
        </row>
        <row r="398">
          <cell r="B398">
            <v>36877.375</v>
          </cell>
          <cell r="C398">
            <v>2000</v>
          </cell>
          <cell r="D398" t="str">
            <v>Dec</v>
          </cell>
          <cell r="E398">
            <v>17</v>
          </cell>
          <cell r="F398" t="str">
            <v>Sun</v>
          </cell>
          <cell r="G398">
            <v>9</v>
          </cell>
          <cell r="H398" t="str">
            <v>O</v>
          </cell>
          <cell r="I398">
            <v>403.80999755859375</v>
          </cell>
          <cell r="L398">
            <v>0.99800002574920654</v>
          </cell>
          <cell r="M398">
            <v>30</v>
          </cell>
          <cell r="N398">
            <v>250</v>
          </cell>
          <cell r="O398">
            <v>250</v>
          </cell>
          <cell r="P398">
            <v>250</v>
          </cell>
        </row>
        <row r="399">
          <cell r="B399">
            <v>36877.416666666664</v>
          </cell>
          <cell r="C399">
            <v>2000</v>
          </cell>
          <cell r="D399" t="str">
            <v>Dec</v>
          </cell>
          <cell r="E399">
            <v>17</v>
          </cell>
          <cell r="F399" t="str">
            <v>Sun</v>
          </cell>
          <cell r="G399">
            <v>10</v>
          </cell>
          <cell r="H399" t="str">
            <v>O</v>
          </cell>
          <cell r="I399">
            <v>425</v>
          </cell>
          <cell r="L399">
            <v>0.99800002574920654</v>
          </cell>
          <cell r="M399">
            <v>30</v>
          </cell>
          <cell r="N399">
            <v>250</v>
          </cell>
          <cell r="O399">
            <v>250</v>
          </cell>
          <cell r="P399">
            <v>250</v>
          </cell>
        </row>
        <row r="400">
          <cell r="B400">
            <v>36877.458333333336</v>
          </cell>
          <cell r="C400">
            <v>2000</v>
          </cell>
          <cell r="D400" t="str">
            <v>Dec</v>
          </cell>
          <cell r="E400">
            <v>17</v>
          </cell>
          <cell r="F400" t="str">
            <v>Sun</v>
          </cell>
          <cell r="G400">
            <v>11</v>
          </cell>
          <cell r="H400" t="str">
            <v>O</v>
          </cell>
          <cell r="I400">
            <v>428.989990234375</v>
          </cell>
          <cell r="L400">
            <v>0.99800002574920654</v>
          </cell>
          <cell r="M400">
            <v>30</v>
          </cell>
          <cell r="N400">
            <v>250</v>
          </cell>
          <cell r="O400">
            <v>250</v>
          </cell>
          <cell r="P400">
            <v>250</v>
          </cell>
        </row>
        <row r="401">
          <cell r="B401">
            <v>36877.5</v>
          </cell>
          <cell r="C401">
            <v>2000</v>
          </cell>
          <cell r="D401" t="str">
            <v>Dec</v>
          </cell>
          <cell r="E401">
            <v>17</v>
          </cell>
          <cell r="F401" t="str">
            <v>Sun</v>
          </cell>
          <cell r="G401">
            <v>12</v>
          </cell>
          <cell r="H401" t="str">
            <v>O</v>
          </cell>
          <cell r="I401">
            <v>428.83999633789063</v>
          </cell>
          <cell r="L401">
            <v>0.99800002574920654</v>
          </cell>
          <cell r="M401">
            <v>30</v>
          </cell>
          <cell r="N401">
            <v>250</v>
          </cell>
          <cell r="O401">
            <v>250</v>
          </cell>
          <cell r="P401">
            <v>250</v>
          </cell>
        </row>
        <row r="402">
          <cell r="B402">
            <v>36877.541666666664</v>
          </cell>
          <cell r="C402">
            <v>2000</v>
          </cell>
          <cell r="D402" t="str">
            <v>Dec</v>
          </cell>
          <cell r="E402">
            <v>17</v>
          </cell>
          <cell r="F402" t="str">
            <v>Sun</v>
          </cell>
          <cell r="G402">
            <v>13</v>
          </cell>
          <cell r="H402" t="str">
            <v>O</v>
          </cell>
          <cell r="I402">
            <v>428.94000244140625</v>
          </cell>
          <cell r="L402">
            <v>0.99800002574920654</v>
          </cell>
          <cell r="M402">
            <v>30</v>
          </cell>
          <cell r="N402">
            <v>250</v>
          </cell>
          <cell r="O402">
            <v>250</v>
          </cell>
          <cell r="P402">
            <v>250</v>
          </cell>
        </row>
        <row r="403">
          <cell r="B403">
            <v>36877.583333333336</v>
          </cell>
          <cell r="C403">
            <v>2000</v>
          </cell>
          <cell r="D403" t="str">
            <v>Dec</v>
          </cell>
          <cell r="E403">
            <v>17</v>
          </cell>
          <cell r="F403" t="str">
            <v>Sun</v>
          </cell>
          <cell r="G403">
            <v>14</v>
          </cell>
          <cell r="H403" t="str">
            <v>O</v>
          </cell>
          <cell r="I403">
            <v>425</v>
          </cell>
          <cell r="L403">
            <v>0.99800002574920654</v>
          </cell>
          <cell r="M403">
            <v>30</v>
          </cell>
          <cell r="N403">
            <v>250</v>
          </cell>
          <cell r="O403">
            <v>250</v>
          </cell>
          <cell r="P403">
            <v>250</v>
          </cell>
        </row>
        <row r="404">
          <cell r="B404">
            <v>36877.625</v>
          </cell>
          <cell r="C404">
            <v>2000</v>
          </cell>
          <cell r="D404" t="str">
            <v>Dec</v>
          </cell>
          <cell r="E404">
            <v>17</v>
          </cell>
          <cell r="F404" t="str">
            <v>Sun</v>
          </cell>
          <cell r="G404">
            <v>15</v>
          </cell>
          <cell r="H404" t="str">
            <v>O</v>
          </cell>
          <cell r="I404">
            <v>392.52999877929688</v>
          </cell>
          <cell r="L404">
            <v>0.99800002574920654</v>
          </cell>
          <cell r="M404">
            <v>30</v>
          </cell>
          <cell r="N404">
            <v>250</v>
          </cell>
          <cell r="O404">
            <v>250</v>
          </cell>
          <cell r="P404">
            <v>250</v>
          </cell>
        </row>
        <row r="405">
          <cell r="B405">
            <v>36877.666666666664</v>
          </cell>
          <cell r="C405">
            <v>2000</v>
          </cell>
          <cell r="D405" t="str">
            <v>Dec</v>
          </cell>
          <cell r="E405">
            <v>17</v>
          </cell>
          <cell r="F405" t="str">
            <v>Sun</v>
          </cell>
          <cell r="G405">
            <v>16</v>
          </cell>
          <cell r="H405" t="str">
            <v>O</v>
          </cell>
          <cell r="I405">
            <v>392.52999877929688</v>
          </cell>
          <cell r="L405">
            <v>0.99800002574920654</v>
          </cell>
          <cell r="M405">
            <v>30</v>
          </cell>
          <cell r="N405">
            <v>250</v>
          </cell>
          <cell r="O405">
            <v>250</v>
          </cell>
          <cell r="P405">
            <v>250</v>
          </cell>
        </row>
        <row r="406">
          <cell r="B406">
            <v>36877.708333333336</v>
          </cell>
          <cell r="C406">
            <v>2000</v>
          </cell>
          <cell r="D406" t="str">
            <v>Dec</v>
          </cell>
          <cell r="E406">
            <v>17</v>
          </cell>
          <cell r="F406" t="str">
            <v>Sun</v>
          </cell>
          <cell r="G406">
            <v>17</v>
          </cell>
          <cell r="H406" t="str">
            <v>O</v>
          </cell>
          <cell r="I406">
            <v>475</v>
          </cell>
          <cell r="L406">
            <v>0.99800002574920654</v>
          </cell>
          <cell r="M406">
            <v>30</v>
          </cell>
          <cell r="N406">
            <v>250</v>
          </cell>
          <cell r="O406">
            <v>250</v>
          </cell>
          <cell r="P406">
            <v>250</v>
          </cell>
        </row>
        <row r="407">
          <cell r="B407">
            <v>36877.75</v>
          </cell>
          <cell r="C407">
            <v>2000</v>
          </cell>
          <cell r="D407" t="str">
            <v>Dec</v>
          </cell>
          <cell r="E407">
            <v>17</v>
          </cell>
          <cell r="F407" t="str">
            <v>Sun</v>
          </cell>
          <cell r="G407">
            <v>18</v>
          </cell>
          <cell r="H407" t="str">
            <v>O</v>
          </cell>
          <cell r="I407">
            <v>475</v>
          </cell>
          <cell r="L407">
            <v>0.99800002574920654</v>
          </cell>
          <cell r="M407">
            <v>30</v>
          </cell>
          <cell r="N407">
            <v>250</v>
          </cell>
          <cell r="O407">
            <v>250</v>
          </cell>
          <cell r="P407">
            <v>250</v>
          </cell>
        </row>
        <row r="408">
          <cell r="B408">
            <v>36877.791666666664</v>
          </cell>
          <cell r="C408">
            <v>2000</v>
          </cell>
          <cell r="D408" t="str">
            <v>Dec</v>
          </cell>
          <cell r="E408">
            <v>17</v>
          </cell>
          <cell r="F408" t="str">
            <v>Sun</v>
          </cell>
          <cell r="G408">
            <v>19</v>
          </cell>
          <cell r="H408" t="str">
            <v>O</v>
          </cell>
          <cell r="I408">
            <v>475</v>
          </cell>
          <cell r="L408">
            <v>0.99800002574920654</v>
          </cell>
          <cell r="M408">
            <v>30</v>
          </cell>
          <cell r="N408">
            <v>250</v>
          </cell>
          <cell r="O408">
            <v>250</v>
          </cell>
          <cell r="P408">
            <v>250</v>
          </cell>
        </row>
        <row r="409">
          <cell r="B409">
            <v>36877.833333333336</v>
          </cell>
          <cell r="C409">
            <v>2000</v>
          </cell>
          <cell r="D409" t="str">
            <v>Dec</v>
          </cell>
          <cell r="E409">
            <v>17</v>
          </cell>
          <cell r="F409" t="str">
            <v>Sun</v>
          </cell>
          <cell r="G409">
            <v>20</v>
          </cell>
          <cell r="H409" t="str">
            <v>O</v>
          </cell>
          <cell r="I409">
            <v>475</v>
          </cell>
          <cell r="L409">
            <v>0.99800002574920654</v>
          </cell>
          <cell r="M409">
            <v>30</v>
          </cell>
          <cell r="N409">
            <v>250</v>
          </cell>
          <cell r="O409">
            <v>250</v>
          </cell>
          <cell r="P409">
            <v>250</v>
          </cell>
        </row>
        <row r="410">
          <cell r="B410">
            <v>36877.875</v>
          </cell>
          <cell r="C410">
            <v>2000</v>
          </cell>
          <cell r="D410" t="str">
            <v>Dec</v>
          </cell>
          <cell r="E410">
            <v>17</v>
          </cell>
          <cell r="F410" t="str">
            <v>Sun</v>
          </cell>
          <cell r="G410">
            <v>21</v>
          </cell>
          <cell r="H410" t="str">
            <v>O</v>
          </cell>
          <cell r="I410">
            <v>473</v>
          </cell>
          <cell r="L410">
            <v>0.99800002574920654</v>
          </cell>
          <cell r="M410">
            <v>30</v>
          </cell>
          <cell r="N410">
            <v>250</v>
          </cell>
          <cell r="O410">
            <v>250</v>
          </cell>
          <cell r="P410">
            <v>250</v>
          </cell>
        </row>
        <row r="411">
          <cell r="B411">
            <v>36877.916666666664</v>
          </cell>
          <cell r="C411">
            <v>2000</v>
          </cell>
          <cell r="D411" t="str">
            <v>Dec</v>
          </cell>
          <cell r="E411">
            <v>17</v>
          </cell>
          <cell r="F411" t="str">
            <v>Sun</v>
          </cell>
          <cell r="G411">
            <v>22</v>
          </cell>
          <cell r="H411" t="str">
            <v>O</v>
          </cell>
          <cell r="I411">
            <v>475</v>
          </cell>
          <cell r="L411">
            <v>0.99800002574920654</v>
          </cell>
          <cell r="M411">
            <v>30</v>
          </cell>
          <cell r="N411">
            <v>250</v>
          </cell>
          <cell r="O411">
            <v>250</v>
          </cell>
          <cell r="P411">
            <v>250</v>
          </cell>
        </row>
        <row r="412">
          <cell r="B412">
            <v>36877.958333333336</v>
          </cell>
          <cell r="C412">
            <v>2000</v>
          </cell>
          <cell r="D412" t="str">
            <v>Dec</v>
          </cell>
          <cell r="E412">
            <v>17</v>
          </cell>
          <cell r="F412" t="str">
            <v>Sun</v>
          </cell>
          <cell r="G412">
            <v>23</v>
          </cell>
          <cell r="H412" t="str">
            <v>O</v>
          </cell>
          <cell r="I412">
            <v>475</v>
          </cell>
          <cell r="L412">
            <v>0.99800002574920654</v>
          </cell>
          <cell r="M412">
            <v>30</v>
          </cell>
          <cell r="N412">
            <v>250</v>
          </cell>
          <cell r="O412">
            <v>250</v>
          </cell>
          <cell r="P412">
            <v>250</v>
          </cell>
        </row>
        <row r="413">
          <cell r="B413">
            <v>36878</v>
          </cell>
          <cell r="C413">
            <v>2000</v>
          </cell>
          <cell r="D413" t="str">
            <v>Dec</v>
          </cell>
          <cell r="E413">
            <v>17</v>
          </cell>
          <cell r="F413" t="str">
            <v>Sun</v>
          </cell>
          <cell r="G413">
            <v>24</v>
          </cell>
          <cell r="H413" t="str">
            <v>O</v>
          </cell>
          <cell r="I413">
            <v>475</v>
          </cell>
          <cell r="L413">
            <v>0.99800002574920654</v>
          </cell>
          <cell r="M413">
            <v>30</v>
          </cell>
          <cell r="N413">
            <v>250</v>
          </cell>
          <cell r="O413">
            <v>250</v>
          </cell>
          <cell r="P413">
            <v>125</v>
          </cell>
        </row>
        <row r="414">
          <cell r="B414">
            <v>36878.041666666664</v>
          </cell>
          <cell r="C414">
            <v>2000</v>
          </cell>
          <cell r="D414" t="str">
            <v>Dec</v>
          </cell>
          <cell r="E414">
            <v>18</v>
          </cell>
          <cell r="F414" t="str">
            <v>Mon</v>
          </cell>
          <cell r="G414">
            <v>1</v>
          </cell>
          <cell r="H414" t="str">
            <v>O</v>
          </cell>
          <cell r="I414">
            <v>250</v>
          </cell>
          <cell r="L414">
            <v>0.99800002574920654</v>
          </cell>
          <cell r="M414">
            <v>30</v>
          </cell>
          <cell r="N414">
            <v>250</v>
          </cell>
          <cell r="O414">
            <v>250</v>
          </cell>
          <cell r="P414">
            <v>250</v>
          </cell>
        </row>
        <row r="415">
          <cell r="B415">
            <v>36878.083333333336</v>
          </cell>
          <cell r="C415">
            <v>2000</v>
          </cell>
          <cell r="D415" t="str">
            <v>Dec</v>
          </cell>
          <cell r="E415">
            <v>18</v>
          </cell>
          <cell r="F415" t="str">
            <v>Mon</v>
          </cell>
          <cell r="G415">
            <v>2</v>
          </cell>
          <cell r="H415" t="str">
            <v>O</v>
          </cell>
          <cell r="I415">
            <v>250</v>
          </cell>
          <cell r="L415">
            <v>0.99800002574920654</v>
          </cell>
          <cell r="M415">
            <v>30</v>
          </cell>
          <cell r="N415">
            <v>250</v>
          </cell>
          <cell r="O415">
            <v>250</v>
          </cell>
          <cell r="P415">
            <v>250</v>
          </cell>
        </row>
        <row r="416">
          <cell r="B416">
            <v>36878.125</v>
          </cell>
          <cell r="C416">
            <v>2000</v>
          </cell>
          <cell r="D416" t="str">
            <v>Dec</v>
          </cell>
          <cell r="E416">
            <v>18</v>
          </cell>
          <cell r="F416" t="str">
            <v>Mon</v>
          </cell>
          <cell r="G416">
            <v>3</v>
          </cell>
          <cell r="H416" t="str">
            <v>O</v>
          </cell>
          <cell r="I416">
            <v>250</v>
          </cell>
          <cell r="L416">
            <v>0.99800002574920654</v>
          </cell>
          <cell r="M416">
            <v>30</v>
          </cell>
          <cell r="N416">
            <v>250</v>
          </cell>
          <cell r="O416">
            <v>250</v>
          </cell>
          <cell r="P416">
            <v>250</v>
          </cell>
        </row>
        <row r="417">
          <cell r="B417">
            <v>36878.166666666664</v>
          </cell>
          <cell r="C417">
            <v>2000</v>
          </cell>
          <cell r="D417" t="str">
            <v>Dec</v>
          </cell>
          <cell r="E417">
            <v>18</v>
          </cell>
          <cell r="F417" t="str">
            <v>Mon</v>
          </cell>
          <cell r="G417">
            <v>4</v>
          </cell>
          <cell r="H417" t="str">
            <v>O</v>
          </cell>
          <cell r="I417">
            <v>359.989990234375</v>
          </cell>
          <cell r="L417">
            <v>0.99800002574920654</v>
          </cell>
          <cell r="M417">
            <v>30</v>
          </cell>
          <cell r="N417">
            <v>250</v>
          </cell>
          <cell r="O417">
            <v>250</v>
          </cell>
          <cell r="P417">
            <v>250</v>
          </cell>
        </row>
        <row r="418">
          <cell r="B418">
            <v>36878.208333333336</v>
          </cell>
          <cell r="C418">
            <v>2000</v>
          </cell>
          <cell r="D418" t="str">
            <v>Dec</v>
          </cell>
          <cell r="E418">
            <v>18</v>
          </cell>
          <cell r="F418" t="str">
            <v>Mon</v>
          </cell>
          <cell r="G418">
            <v>5</v>
          </cell>
          <cell r="H418" t="str">
            <v>O</v>
          </cell>
          <cell r="I418">
            <v>487</v>
          </cell>
          <cell r="L418">
            <v>0.99800002574920654</v>
          </cell>
          <cell r="M418">
            <v>30</v>
          </cell>
          <cell r="N418">
            <v>250</v>
          </cell>
          <cell r="O418">
            <v>250</v>
          </cell>
          <cell r="P418">
            <v>250</v>
          </cell>
        </row>
        <row r="419">
          <cell r="B419">
            <v>36878.25</v>
          </cell>
          <cell r="C419">
            <v>2000</v>
          </cell>
          <cell r="D419" t="str">
            <v>Dec</v>
          </cell>
          <cell r="E419">
            <v>18</v>
          </cell>
          <cell r="F419" t="str">
            <v>Mon</v>
          </cell>
          <cell r="G419">
            <v>6</v>
          </cell>
          <cell r="H419" t="str">
            <v>O</v>
          </cell>
          <cell r="I419">
            <v>487</v>
          </cell>
          <cell r="L419">
            <v>0.99800002574920654</v>
          </cell>
          <cell r="M419">
            <v>30</v>
          </cell>
          <cell r="N419">
            <v>250</v>
          </cell>
          <cell r="O419">
            <v>250</v>
          </cell>
          <cell r="P419">
            <v>125</v>
          </cell>
        </row>
        <row r="420">
          <cell r="B420">
            <v>36878.291666666664</v>
          </cell>
          <cell r="C420">
            <v>2000</v>
          </cell>
          <cell r="D420" t="str">
            <v>Dec</v>
          </cell>
          <cell r="E420">
            <v>18</v>
          </cell>
          <cell r="F420" t="str">
            <v>Mon</v>
          </cell>
          <cell r="G420">
            <v>7</v>
          </cell>
          <cell r="H420" t="str">
            <v>P</v>
          </cell>
          <cell r="I420">
            <v>489.80099487304688</v>
          </cell>
          <cell r="L420">
            <v>0.99800002574920654</v>
          </cell>
          <cell r="M420">
            <v>30</v>
          </cell>
          <cell r="N420">
            <v>250</v>
          </cell>
          <cell r="O420">
            <v>250</v>
          </cell>
          <cell r="P420">
            <v>250</v>
          </cell>
        </row>
        <row r="421">
          <cell r="B421">
            <v>36878.333333333336</v>
          </cell>
          <cell r="C421">
            <v>2000</v>
          </cell>
          <cell r="D421" t="str">
            <v>Dec</v>
          </cell>
          <cell r="E421">
            <v>18</v>
          </cell>
          <cell r="F421" t="str">
            <v>Mon</v>
          </cell>
          <cell r="G421">
            <v>8</v>
          </cell>
          <cell r="H421" t="str">
            <v>P</v>
          </cell>
          <cell r="I421">
            <v>487</v>
          </cell>
          <cell r="L421">
            <v>0.99800002574920654</v>
          </cell>
          <cell r="M421">
            <v>30</v>
          </cell>
          <cell r="N421">
            <v>250</v>
          </cell>
          <cell r="O421">
            <v>250</v>
          </cell>
          <cell r="P421">
            <v>250</v>
          </cell>
        </row>
        <row r="422">
          <cell r="B422">
            <v>36878.375</v>
          </cell>
          <cell r="C422">
            <v>2000</v>
          </cell>
          <cell r="D422" t="str">
            <v>Dec</v>
          </cell>
          <cell r="E422">
            <v>18</v>
          </cell>
          <cell r="F422" t="str">
            <v>Mon</v>
          </cell>
          <cell r="G422">
            <v>9</v>
          </cell>
          <cell r="H422" t="str">
            <v>P</v>
          </cell>
          <cell r="I422">
            <v>487</v>
          </cell>
          <cell r="L422">
            <v>0.99800002574920654</v>
          </cell>
          <cell r="M422">
            <v>30</v>
          </cell>
          <cell r="N422">
            <v>250</v>
          </cell>
          <cell r="O422">
            <v>250</v>
          </cell>
          <cell r="P422">
            <v>250</v>
          </cell>
        </row>
        <row r="423">
          <cell r="B423">
            <v>36878.416666666664</v>
          </cell>
          <cell r="C423">
            <v>2000</v>
          </cell>
          <cell r="D423" t="str">
            <v>Dec</v>
          </cell>
          <cell r="E423">
            <v>18</v>
          </cell>
          <cell r="F423" t="str">
            <v>Mon</v>
          </cell>
          <cell r="G423">
            <v>10</v>
          </cell>
          <cell r="H423" t="str">
            <v>P</v>
          </cell>
          <cell r="I423">
            <v>487</v>
          </cell>
          <cell r="L423">
            <v>0.99800002574920654</v>
          </cell>
          <cell r="M423">
            <v>30</v>
          </cell>
          <cell r="N423">
            <v>250</v>
          </cell>
          <cell r="O423">
            <v>250</v>
          </cell>
          <cell r="P423">
            <v>250</v>
          </cell>
        </row>
        <row r="424">
          <cell r="B424">
            <v>36878.458333333336</v>
          </cell>
          <cell r="C424">
            <v>2000</v>
          </cell>
          <cell r="D424" t="str">
            <v>Dec</v>
          </cell>
          <cell r="E424">
            <v>18</v>
          </cell>
          <cell r="F424" t="str">
            <v>Mon</v>
          </cell>
          <cell r="G424">
            <v>11</v>
          </cell>
          <cell r="H424" t="str">
            <v>P</v>
          </cell>
          <cell r="I424">
            <v>487</v>
          </cell>
          <cell r="L424">
            <v>0.99800002574920654</v>
          </cell>
          <cell r="M424">
            <v>30</v>
          </cell>
          <cell r="N424">
            <v>250</v>
          </cell>
          <cell r="O424">
            <v>250</v>
          </cell>
          <cell r="P424">
            <v>250</v>
          </cell>
        </row>
        <row r="425">
          <cell r="B425">
            <v>36878.5</v>
          </cell>
          <cell r="C425">
            <v>2000</v>
          </cell>
          <cell r="D425" t="str">
            <v>Dec</v>
          </cell>
          <cell r="E425">
            <v>18</v>
          </cell>
          <cell r="F425" t="str">
            <v>Mon</v>
          </cell>
          <cell r="G425">
            <v>12</v>
          </cell>
          <cell r="H425" t="str">
            <v>P</v>
          </cell>
          <cell r="I425">
            <v>487</v>
          </cell>
          <cell r="L425">
            <v>0.99800002574920654</v>
          </cell>
          <cell r="M425">
            <v>30</v>
          </cell>
          <cell r="N425">
            <v>250</v>
          </cell>
          <cell r="O425">
            <v>250</v>
          </cell>
          <cell r="P425">
            <v>250</v>
          </cell>
        </row>
        <row r="426">
          <cell r="B426">
            <v>36878.541666666664</v>
          </cell>
          <cell r="C426">
            <v>2000</v>
          </cell>
          <cell r="D426" t="str">
            <v>Dec</v>
          </cell>
          <cell r="E426">
            <v>18</v>
          </cell>
          <cell r="F426" t="str">
            <v>Mon</v>
          </cell>
          <cell r="G426">
            <v>13</v>
          </cell>
          <cell r="H426" t="str">
            <v>P</v>
          </cell>
          <cell r="I426">
            <v>487</v>
          </cell>
          <cell r="L426">
            <v>0.99800002574920654</v>
          </cell>
          <cell r="M426">
            <v>30</v>
          </cell>
          <cell r="N426">
            <v>250</v>
          </cell>
          <cell r="O426">
            <v>250</v>
          </cell>
          <cell r="P426">
            <v>250</v>
          </cell>
        </row>
        <row r="427">
          <cell r="B427">
            <v>36878.583333333336</v>
          </cell>
          <cell r="C427">
            <v>2000</v>
          </cell>
          <cell r="D427" t="str">
            <v>Dec</v>
          </cell>
          <cell r="E427">
            <v>18</v>
          </cell>
          <cell r="F427" t="str">
            <v>Mon</v>
          </cell>
          <cell r="G427">
            <v>14</v>
          </cell>
          <cell r="H427" t="str">
            <v>P</v>
          </cell>
          <cell r="I427">
            <v>487</v>
          </cell>
          <cell r="L427">
            <v>0.99800002574920654</v>
          </cell>
          <cell r="M427">
            <v>30</v>
          </cell>
          <cell r="N427">
            <v>250</v>
          </cell>
          <cell r="O427">
            <v>250</v>
          </cell>
          <cell r="P427">
            <v>250</v>
          </cell>
        </row>
        <row r="428">
          <cell r="B428">
            <v>36878.625</v>
          </cell>
          <cell r="C428">
            <v>2000</v>
          </cell>
          <cell r="D428" t="str">
            <v>Dec</v>
          </cell>
          <cell r="E428">
            <v>18</v>
          </cell>
          <cell r="F428" t="str">
            <v>Mon</v>
          </cell>
          <cell r="G428">
            <v>15</v>
          </cell>
          <cell r="H428" t="str">
            <v>P</v>
          </cell>
          <cell r="I428">
            <v>487</v>
          </cell>
          <cell r="L428">
            <v>0.99800002574920654</v>
          </cell>
          <cell r="M428">
            <v>30</v>
          </cell>
          <cell r="N428">
            <v>250</v>
          </cell>
          <cell r="O428">
            <v>250</v>
          </cell>
          <cell r="P428">
            <v>250</v>
          </cell>
        </row>
        <row r="429">
          <cell r="B429">
            <v>36878.666666666664</v>
          </cell>
          <cell r="C429">
            <v>2000</v>
          </cell>
          <cell r="D429" t="str">
            <v>Dec</v>
          </cell>
          <cell r="E429">
            <v>18</v>
          </cell>
          <cell r="F429" t="str">
            <v>Mon</v>
          </cell>
          <cell r="G429">
            <v>16</v>
          </cell>
          <cell r="H429" t="str">
            <v>P</v>
          </cell>
          <cell r="I429">
            <v>487</v>
          </cell>
          <cell r="L429">
            <v>0.99800002574920654</v>
          </cell>
          <cell r="M429">
            <v>30</v>
          </cell>
          <cell r="N429">
            <v>250</v>
          </cell>
          <cell r="O429">
            <v>250</v>
          </cell>
          <cell r="P429">
            <v>250</v>
          </cell>
        </row>
        <row r="430">
          <cell r="B430">
            <v>36878.708333333336</v>
          </cell>
          <cell r="C430">
            <v>2000</v>
          </cell>
          <cell r="D430" t="str">
            <v>Dec</v>
          </cell>
          <cell r="E430">
            <v>18</v>
          </cell>
          <cell r="F430" t="str">
            <v>Mon</v>
          </cell>
          <cell r="G430">
            <v>17</v>
          </cell>
          <cell r="H430" t="str">
            <v>P</v>
          </cell>
          <cell r="I430">
            <v>487</v>
          </cell>
          <cell r="L430">
            <v>0.99800002574920654</v>
          </cell>
          <cell r="M430">
            <v>30</v>
          </cell>
          <cell r="N430">
            <v>250</v>
          </cell>
          <cell r="O430">
            <v>250</v>
          </cell>
          <cell r="P430">
            <v>41.666667938232422</v>
          </cell>
        </row>
        <row r="431">
          <cell r="B431">
            <v>36878.75</v>
          </cell>
          <cell r="C431">
            <v>2000</v>
          </cell>
          <cell r="D431" t="str">
            <v>Dec</v>
          </cell>
          <cell r="E431">
            <v>18</v>
          </cell>
          <cell r="F431" t="str">
            <v>Mon</v>
          </cell>
          <cell r="G431">
            <v>18</v>
          </cell>
          <cell r="H431" t="str">
            <v>P</v>
          </cell>
          <cell r="I431">
            <v>495.77450561523438</v>
          </cell>
          <cell r="L431">
            <v>0.99800002574920654</v>
          </cell>
          <cell r="M431">
            <v>30</v>
          </cell>
          <cell r="N431">
            <v>250</v>
          </cell>
          <cell r="O431">
            <v>250</v>
          </cell>
          <cell r="P431">
            <v>249.83332824707031</v>
          </cell>
        </row>
        <row r="432">
          <cell r="B432">
            <v>36878.791666666664</v>
          </cell>
          <cell r="C432">
            <v>2000</v>
          </cell>
          <cell r="D432" t="str">
            <v>Dec</v>
          </cell>
          <cell r="E432">
            <v>18</v>
          </cell>
          <cell r="F432" t="str">
            <v>Mon</v>
          </cell>
          <cell r="G432">
            <v>19</v>
          </cell>
          <cell r="H432" t="str">
            <v>P</v>
          </cell>
          <cell r="I432">
            <v>500.00048828125</v>
          </cell>
          <cell r="L432">
            <v>0.99800002574920654</v>
          </cell>
          <cell r="M432">
            <v>30</v>
          </cell>
          <cell r="N432">
            <v>250</v>
          </cell>
          <cell r="O432">
            <v>250</v>
          </cell>
          <cell r="P432">
            <v>250</v>
          </cell>
        </row>
        <row r="433">
          <cell r="B433">
            <v>36878.833333333336</v>
          </cell>
          <cell r="C433">
            <v>2000</v>
          </cell>
          <cell r="D433" t="str">
            <v>Dec</v>
          </cell>
          <cell r="E433">
            <v>18</v>
          </cell>
          <cell r="F433" t="str">
            <v>Mon</v>
          </cell>
          <cell r="G433">
            <v>20</v>
          </cell>
          <cell r="H433" t="str">
            <v>P</v>
          </cell>
          <cell r="I433">
            <v>500.00088500976563</v>
          </cell>
          <cell r="L433">
            <v>0.99800002574920654</v>
          </cell>
          <cell r="M433">
            <v>30</v>
          </cell>
          <cell r="N433">
            <v>250</v>
          </cell>
          <cell r="O433">
            <v>250</v>
          </cell>
          <cell r="P433">
            <v>249.83332824707031</v>
          </cell>
        </row>
        <row r="434">
          <cell r="B434">
            <v>36878.875</v>
          </cell>
          <cell r="C434">
            <v>2000</v>
          </cell>
          <cell r="D434" t="str">
            <v>Dec</v>
          </cell>
          <cell r="E434">
            <v>18</v>
          </cell>
          <cell r="F434" t="str">
            <v>Mon</v>
          </cell>
          <cell r="G434">
            <v>21</v>
          </cell>
          <cell r="H434" t="str">
            <v>P</v>
          </cell>
          <cell r="I434">
            <v>500.00119018554688</v>
          </cell>
          <cell r="L434">
            <v>0.99800002574920654</v>
          </cell>
          <cell r="M434">
            <v>30</v>
          </cell>
          <cell r="N434">
            <v>250</v>
          </cell>
          <cell r="O434">
            <v>250</v>
          </cell>
          <cell r="P434">
            <v>250</v>
          </cell>
        </row>
        <row r="435">
          <cell r="B435">
            <v>36878.916666666664</v>
          </cell>
          <cell r="C435">
            <v>2000</v>
          </cell>
          <cell r="D435" t="str">
            <v>Dec</v>
          </cell>
          <cell r="E435">
            <v>18</v>
          </cell>
          <cell r="F435" t="str">
            <v>Mon</v>
          </cell>
          <cell r="G435">
            <v>22</v>
          </cell>
          <cell r="H435" t="str">
            <v>P</v>
          </cell>
          <cell r="I435">
            <v>492.2803955078125</v>
          </cell>
          <cell r="L435">
            <v>0.99800002574920654</v>
          </cell>
          <cell r="M435">
            <v>30</v>
          </cell>
          <cell r="N435">
            <v>250</v>
          </cell>
          <cell r="O435">
            <v>250</v>
          </cell>
          <cell r="P435">
            <v>250</v>
          </cell>
        </row>
        <row r="436">
          <cell r="B436">
            <v>36878.958333333336</v>
          </cell>
          <cell r="C436">
            <v>2000</v>
          </cell>
          <cell r="D436" t="str">
            <v>Dec</v>
          </cell>
          <cell r="E436">
            <v>18</v>
          </cell>
          <cell r="F436" t="str">
            <v>Mon</v>
          </cell>
          <cell r="G436">
            <v>23</v>
          </cell>
          <cell r="H436" t="str">
            <v>O</v>
          </cell>
          <cell r="I436">
            <v>487</v>
          </cell>
          <cell r="L436">
            <v>0.99800002574920654</v>
          </cell>
          <cell r="M436">
            <v>30</v>
          </cell>
          <cell r="N436">
            <v>250</v>
          </cell>
          <cell r="O436">
            <v>250</v>
          </cell>
          <cell r="P436">
            <v>250</v>
          </cell>
        </row>
        <row r="437">
          <cell r="B437">
            <v>36879</v>
          </cell>
          <cell r="C437">
            <v>2000</v>
          </cell>
          <cell r="D437" t="str">
            <v>Dec</v>
          </cell>
          <cell r="E437">
            <v>18</v>
          </cell>
          <cell r="F437" t="str">
            <v>Mon</v>
          </cell>
          <cell r="G437">
            <v>24</v>
          </cell>
          <cell r="H437" t="str">
            <v>O</v>
          </cell>
          <cell r="I437">
            <v>596.989990234375</v>
          </cell>
          <cell r="L437">
            <v>0.99800002574920654</v>
          </cell>
          <cell r="M437">
            <v>30</v>
          </cell>
          <cell r="N437">
            <v>250</v>
          </cell>
          <cell r="O437">
            <v>250</v>
          </cell>
          <cell r="P437">
            <v>250</v>
          </cell>
        </row>
        <row r="438">
          <cell r="B438">
            <v>36879.041666666664</v>
          </cell>
          <cell r="C438">
            <v>2000</v>
          </cell>
          <cell r="D438" t="str">
            <v>Dec</v>
          </cell>
          <cell r="E438">
            <v>19</v>
          </cell>
          <cell r="F438" t="str">
            <v>Tue</v>
          </cell>
          <cell r="G438">
            <v>1</v>
          </cell>
          <cell r="H438" t="str">
            <v>O</v>
          </cell>
          <cell r="I438">
            <v>529.989990234375</v>
          </cell>
          <cell r="L438">
            <v>0.99800002574920654</v>
          </cell>
          <cell r="M438">
            <v>30</v>
          </cell>
          <cell r="N438">
            <v>250</v>
          </cell>
          <cell r="O438">
            <v>250</v>
          </cell>
          <cell r="P438">
            <v>250</v>
          </cell>
        </row>
        <row r="439">
          <cell r="B439">
            <v>36879.083333333336</v>
          </cell>
          <cell r="C439">
            <v>2000</v>
          </cell>
          <cell r="D439" t="str">
            <v>Dec</v>
          </cell>
          <cell r="E439">
            <v>19</v>
          </cell>
          <cell r="F439" t="str">
            <v>Tue</v>
          </cell>
          <cell r="G439">
            <v>2</v>
          </cell>
          <cell r="H439" t="str">
            <v>O</v>
          </cell>
          <cell r="I439">
            <v>487</v>
          </cell>
          <cell r="L439">
            <v>0.99800002574920654</v>
          </cell>
          <cell r="M439">
            <v>30</v>
          </cell>
          <cell r="N439">
            <v>250</v>
          </cell>
          <cell r="O439">
            <v>250</v>
          </cell>
          <cell r="P439">
            <v>250</v>
          </cell>
        </row>
        <row r="440">
          <cell r="B440">
            <v>36879.125</v>
          </cell>
          <cell r="C440">
            <v>2000</v>
          </cell>
          <cell r="D440" t="str">
            <v>Dec</v>
          </cell>
          <cell r="E440">
            <v>19</v>
          </cell>
          <cell r="F440" t="str">
            <v>Tue</v>
          </cell>
          <cell r="G440">
            <v>3</v>
          </cell>
          <cell r="H440" t="str">
            <v>O</v>
          </cell>
          <cell r="I440">
            <v>487</v>
          </cell>
          <cell r="L440">
            <v>0.99800002574920654</v>
          </cell>
          <cell r="M440">
            <v>30</v>
          </cell>
          <cell r="N440">
            <v>250</v>
          </cell>
          <cell r="O440">
            <v>250</v>
          </cell>
          <cell r="P440">
            <v>250</v>
          </cell>
        </row>
        <row r="441">
          <cell r="B441">
            <v>36879.166666666664</v>
          </cell>
          <cell r="C441">
            <v>2000</v>
          </cell>
          <cell r="D441" t="str">
            <v>Dec</v>
          </cell>
          <cell r="E441">
            <v>19</v>
          </cell>
          <cell r="F441" t="str">
            <v>Tue</v>
          </cell>
          <cell r="G441">
            <v>4</v>
          </cell>
          <cell r="H441" t="str">
            <v>O</v>
          </cell>
          <cell r="I441">
            <v>487</v>
          </cell>
          <cell r="L441">
            <v>0.99800002574920654</v>
          </cell>
          <cell r="M441">
            <v>30</v>
          </cell>
          <cell r="N441">
            <v>250</v>
          </cell>
          <cell r="O441">
            <v>250</v>
          </cell>
          <cell r="P441">
            <v>250</v>
          </cell>
        </row>
        <row r="442">
          <cell r="B442">
            <v>36879.208333333336</v>
          </cell>
          <cell r="C442">
            <v>2000</v>
          </cell>
          <cell r="D442" t="str">
            <v>Dec</v>
          </cell>
          <cell r="E442">
            <v>19</v>
          </cell>
          <cell r="F442" t="str">
            <v>Tue</v>
          </cell>
          <cell r="G442">
            <v>5</v>
          </cell>
          <cell r="H442" t="str">
            <v>O</v>
          </cell>
          <cell r="I442">
            <v>487</v>
          </cell>
          <cell r="L442">
            <v>0.99800002574920654</v>
          </cell>
          <cell r="M442">
            <v>30</v>
          </cell>
          <cell r="N442">
            <v>250</v>
          </cell>
          <cell r="O442">
            <v>250</v>
          </cell>
          <cell r="P442">
            <v>250</v>
          </cell>
        </row>
        <row r="443">
          <cell r="B443">
            <v>36879.25</v>
          </cell>
          <cell r="C443">
            <v>2000</v>
          </cell>
          <cell r="D443" t="str">
            <v>Dec</v>
          </cell>
          <cell r="E443">
            <v>19</v>
          </cell>
          <cell r="F443" t="str">
            <v>Tue</v>
          </cell>
          <cell r="G443">
            <v>6</v>
          </cell>
          <cell r="H443" t="str">
            <v>O</v>
          </cell>
          <cell r="I443">
            <v>487</v>
          </cell>
          <cell r="L443">
            <v>0.99800002574920654</v>
          </cell>
          <cell r="M443">
            <v>30</v>
          </cell>
          <cell r="N443">
            <v>250</v>
          </cell>
          <cell r="O443">
            <v>250</v>
          </cell>
          <cell r="P443">
            <v>250</v>
          </cell>
        </row>
        <row r="444">
          <cell r="B444">
            <v>36879.291666666664</v>
          </cell>
          <cell r="C444">
            <v>2000</v>
          </cell>
          <cell r="D444" t="str">
            <v>Dec</v>
          </cell>
          <cell r="E444">
            <v>19</v>
          </cell>
          <cell r="F444" t="str">
            <v>Tue</v>
          </cell>
          <cell r="G444">
            <v>7</v>
          </cell>
          <cell r="H444" t="str">
            <v>P</v>
          </cell>
          <cell r="I444">
            <v>500.00628662109375</v>
          </cell>
          <cell r="L444">
            <v>0.99800002574920654</v>
          </cell>
          <cell r="M444">
            <v>30</v>
          </cell>
          <cell r="N444">
            <v>250</v>
          </cell>
          <cell r="O444">
            <v>250</v>
          </cell>
          <cell r="P444">
            <v>250</v>
          </cell>
        </row>
        <row r="445">
          <cell r="B445">
            <v>36879.333333333336</v>
          </cell>
          <cell r="C445">
            <v>2000</v>
          </cell>
          <cell r="D445" t="str">
            <v>Dec</v>
          </cell>
          <cell r="E445">
            <v>19</v>
          </cell>
          <cell r="F445" t="str">
            <v>Tue</v>
          </cell>
          <cell r="G445">
            <v>8</v>
          </cell>
          <cell r="H445" t="str">
            <v>P</v>
          </cell>
          <cell r="I445">
            <v>487</v>
          </cell>
          <cell r="L445">
            <v>0.99800002574920654</v>
          </cell>
          <cell r="M445">
            <v>30</v>
          </cell>
          <cell r="N445">
            <v>250</v>
          </cell>
          <cell r="O445">
            <v>250</v>
          </cell>
          <cell r="P445">
            <v>250</v>
          </cell>
        </row>
        <row r="446">
          <cell r="B446">
            <v>36879.375</v>
          </cell>
          <cell r="C446">
            <v>2000</v>
          </cell>
          <cell r="D446" t="str">
            <v>Dec</v>
          </cell>
          <cell r="E446">
            <v>19</v>
          </cell>
          <cell r="F446" t="str">
            <v>Tue</v>
          </cell>
          <cell r="G446">
            <v>9</v>
          </cell>
          <cell r="H446" t="str">
            <v>P</v>
          </cell>
          <cell r="I446">
            <v>487</v>
          </cell>
          <cell r="L446">
            <v>0.99800002574920654</v>
          </cell>
          <cell r="M446">
            <v>30</v>
          </cell>
          <cell r="N446">
            <v>250</v>
          </cell>
          <cell r="O446">
            <v>250</v>
          </cell>
          <cell r="P446">
            <v>250</v>
          </cell>
        </row>
        <row r="447">
          <cell r="B447">
            <v>36879.416666666664</v>
          </cell>
          <cell r="C447">
            <v>2000</v>
          </cell>
          <cell r="D447" t="str">
            <v>Dec</v>
          </cell>
          <cell r="E447">
            <v>19</v>
          </cell>
          <cell r="F447" t="str">
            <v>Tue</v>
          </cell>
          <cell r="G447">
            <v>10</v>
          </cell>
          <cell r="H447" t="str">
            <v>P</v>
          </cell>
          <cell r="I447">
            <v>487</v>
          </cell>
          <cell r="L447">
            <v>0.99800002574920654</v>
          </cell>
          <cell r="M447">
            <v>30</v>
          </cell>
          <cell r="N447">
            <v>250</v>
          </cell>
          <cell r="O447">
            <v>250</v>
          </cell>
          <cell r="P447">
            <v>250</v>
          </cell>
        </row>
        <row r="448">
          <cell r="B448">
            <v>36879.458333333336</v>
          </cell>
          <cell r="C448">
            <v>2000</v>
          </cell>
          <cell r="D448" t="str">
            <v>Dec</v>
          </cell>
          <cell r="E448">
            <v>19</v>
          </cell>
          <cell r="F448" t="str">
            <v>Tue</v>
          </cell>
          <cell r="G448">
            <v>11</v>
          </cell>
          <cell r="H448" t="str">
            <v>P</v>
          </cell>
          <cell r="I448">
            <v>487</v>
          </cell>
          <cell r="L448">
            <v>0.99800002574920654</v>
          </cell>
          <cell r="M448">
            <v>30</v>
          </cell>
          <cell r="N448">
            <v>250</v>
          </cell>
          <cell r="O448">
            <v>250</v>
          </cell>
          <cell r="P448">
            <v>250</v>
          </cell>
        </row>
        <row r="449">
          <cell r="B449">
            <v>36879.5</v>
          </cell>
          <cell r="C449">
            <v>2000</v>
          </cell>
          <cell r="D449" t="str">
            <v>Dec</v>
          </cell>
          <cell r="E449">
            <v>19</v>
          </cell>
          <cell r="F449" t="str">
            <v>Tue</v>
          </cell>
          <cell r="G449">
            <v>12</v>
          </cell>
          <cell r="H449" t="str">
            <v>P</v>
          </cell>
          <cell r="I449">
            <v>487</v>
          </cell>
          <cell r="L449">
            <v>0.99800002574920654</v>
          </cell>
          <cell r="M449">
            <v>30</v>
          </cell>
          <cell r="N449">
            <v>250</v>
          </cell>
          <cell r="O449">
            <v>250</v>
          </cell>
          <cell r="P449">
            <v>250</v>
          </cell>
        </row>
        <row r="450">
          <cell r="B450">
            <v>36879.541666666664</v>
          </cell>
          <cell r="C450">
            <v>2000</v>
          </cell>
          <cell r="D450" t="str">
            <v>Dec</v>
          </cell>
          <cell r="E450">
            <v>19</v>
          </cell>
          <cell r="F450" t="str">
            <v>Tue</v>
          </cell>
          <cell r="G450">
            <v>13</v>
          </cell>
          <cell r="H450" t="str">
            <v>P</v>
          </cell>
          <cell r="I450">
            <v>487</v>
          </cell>
          <cell r="L450">
            <v>0.99800002574920654</v>
          </cell>
          <cell r="M450">
            <v>30</v>
          </cell>
          <cell r="N450">
            <v>250</v>
          </cell>
          <cell r="O450">
            <v>250</v>
          </cell>
          <cell r="P450">
            <v>250</v>
          </cell>
        </row>
        <row r="451">
          <cell r="B451">
            <v>36879.583333333336</v>
          </cell>
          <cell r="C451">
            <v>2000</v>
          </cell>
          <cell r="D451" t="str">
            <v>Dec</v>
          </cell>
          <cell r="E451">
            <v>19</v>
          </cell>
          <cell r="F451" t="str">
            <v>Tue</v>
          </cell>
          <cell r="G451">
            <v>14</v>
          </cell>
          <cell r="H451" t="str">
            <v>P</v>
          </cell>
          <cell r="I451">
            <v>487</v>
          </cell>
          <cell r="L451">
            <v>0.99800002574920654</v>
          </cell>
          <cell r="M451">
            <v>30</v>
          </cell>
          <cell r="N451">
            <v>250</v>
          </cell>
          <cell r="O451">
            <v>250</v>
          </cell>
          <cell r="P451">
            <v>250</v>
          </cell>
        </row>
        <row r="452">
          <cell r="B452">
            <v>36879.625</v>
          </cell>
          <cell r="C452">
            <v>2000</v>
          </cell>
          <cell r="D452" t="str">
            <v>Dec</v>
          </cell>
          <cell r="E452">
            <v>19</v>
          </cell>
          <cell r="F452" t="str">
            <v>Tue</v>
          </cell>
          <cell r="G452">
            <v>15</v>
          </cell>
          <cell r="H452" t="str">
            <v>P</v>
          </cell>
          <cell r="I452">
            <v>487</v>
          </cell>
          <cell r="L452">
            <v>0.99800002574920654</v>
          </cell>
          <cell r="M452">
            <v>30</v>
          </cell>
          <cell r="N452">
            <v>250</v>
          </cell>
          <cell r="O452">
            <v>250</v>
          </cell>
          <cell r="P452">
            <v>250</v>
          </cell>
        </row>
        <row r="453">
          <cell r="B453">
            <v>36879.666666666664</v>
          </cell>
          <cell r="C453">
            <v>2000</v>
          </cell>
          <cell r="D453" t="str">
            <v>Dec</v>
          </cell>
          <cell r="E453">
            <v>19</v>
          </cell>
          <cell r="F453" t="str">
            <v>Tue</v>
          </cell>
          <cell r="G453">
            <v>16</v>
          </cell>
          <cell r="H453" t="str">
            <v>P</v>
          </cell>
          <cell r="I453">
            <v>487</v>
          </cell>
          <cell r="L453">
            <v>0.99800002574920654</v>
          </cell>
          <cell r="M453">
            <v>30</v>
          </cell>
          <cell r="N453">
            <v>250</v>
          </cell>
          <cell r="O453">
            <v>250</v>
          </cell>
          <cell r="P453">
            <v>250</v>
          </cell>
        </row>
        <row r="454">
          <cell r="B454">
            <v>36879.708333333336</v>
          </cell>
          <cell r="C454">
            <v>2000</v>
          </cell>
          <cell r="D454" t="str">
            <v>Dec</v>
          </cell>
          <cell r="E454">
            <v>19</v>
          </cell>
          <cell r="F454" t="str">
            <v>Tue</v>
          </cell>
          <cell r="G454">
            <v>17</v>
          </cell>
          <cell r="H454" t="str">
            <v>P</v>
          </cell>
          <cell r="I454">
            <v>487</v>
          </cell>
          <cell r="L454">
            <v>0.99800002574920654</v>
          </cell>
          <cell r="M454">
            <v>30</v>
          </cell>
          <cell r="N454">
            <v>250</v>
          </cell>
          <cell r="O454">
            <v>250</v>
          </cell>
          <cell r="P454">
            <v>250</v>
          </cell>
        </row>
        <row r="455">
          <cell r="B455">
            <v>36879.75</v>
          </cell>
          <cell r="C455">
            <v>2000</v>
          </cell>
          <cell r="D455" t="str">
            <v>Dec</v>
          </cell>
          <cell r="E455">
            <v>19</v>
          </cell>
          <cell r="F455" t="str">
            <v>Tue</v>
          </cell>
          <cell r="G455">
            <v>18</v>
          </cell>
          <cell r="H455" t="str">
            <v>P</v>
          </cell>
          <cell r="I455">
            <v>500.00039672851563</v>
          </cell>
          <cell r="L455">
            <v>0.99800002574920654</v>
          </cell>
          <cell r="M455">
            <v>30</v>
          </cell>
          <cell r="N455">
            <v>250</v>
          </cell>
          <cell r="O455">
            <v>250</v>
          </cell>
          <cell r="P455">
            <v>247.67832946777344</v>
          </cell>
        </row>
        <row r="456">
          <cell r="B456">
            <v>36879.791666666664</v>
          </cell>
          <cell r="C456">
            <v>2000</v>
          </cell>
          <cell r="D456" t="str">
            <v>Dec</v>
          </cell>
          <cell r="E456">
            <v>19</v>
          </cell>
          <cell r="F456" t="str">
            <v>Tue</v>
          </cell>
          <cell r="G456">
            <v>19</v>
          </cell>
          <cell r="H456" t="str">
            <v>P</v>
          </cell>
          <cell r="I456">
            <v>500.00189208984375</v>
          </cell>
          <cell r="L456">
            <v>0.99800002574920654</v>
          </cell>
          <cell r="M456">
            <v>30</v>
          </cell>
          <cell r="N456">
            <v>250</v>
          </cell>
          <cell r="O456">
            <v>250</v>
          </cell>
          <cell r="P456">
            <v>250</v>
          </cell>
        </row>
        <row r="457">
          <cell r="B457">
            <v>36879.833333333336</v>
          </cell>
          <cell r="C457">
            <v>2000</v>
          </cell>
          <cell r="D457" t="str">
            <v>Dec</v>
          </cell>
          <cell r="E457">
            <v>19</v>
          </cell>
          <cell r="F457" t="str">
            <v>Tue</v>
          </cell>
          <cell r="G457">
            <v>20</v>
          </cell>
          <cell r="H457" t="str">
            <v>P</v>
          </cell>
          <cell r="I457">
            <v>500.00070190429688</v>
          </cell>
          <cell r="L457">
            <v>0.99800002574920654</v>
          </cell>
          <cell r="M457">
            <v>30</v>
          </cell>
          <cell r="N457">
            <v>250</v>
          </cell>
          <cell r="O457">
            <v>250</v>
          </cell>
          <cell r="P457">
            <v>250</v>
          </cell>
        </row>
        <row r="458">
          <cell r="B458">
            <v>36879.875</v>
          </cell>
          <cell r="C458">
            <v>2000</v>
          </cell>
          <cell r="D458" t="str">
            <v>Dec</v>
          </cell>
          <cell r="E458">
            <v>19</v>
          </cell>
          <cell r="F458" t="str">
            <v>Tue</v>
          </cell>
          <cell r="G458">
            <v>21</v>
          </cell>
          <cell r="H458" t="str">
            <v>P</v>
          </cell>
          <cell r="I458">
            <v>483.90750122070313</v>
          </cell>
          <cell r="L458">
            <v>0.99800002574920654</v>
          </cell>
          <cell r="M458">
            <v>30</v>
          </cell>
          <cell r="N458">
            <v>250</v>
          </cell>
          <cell r="O458">
            <v>250</v>
          </cell>
          <cell r="P458">
            <v>250</v>
          </cell>
        </row>
        <row r="459">
          <cell r="B459">
            <v>36879.916666666664</v>
          </cell>
          <cell r="C459">
            <v>2000</v>
          </cell>
          <cell r="D459" t="str">
            <v>Dec</v>
          </cell>
          <cell r="E459">
            <v>19</v>
          </cell>
          <cell r="F459" t="str">
            <v>Tue</v>
          </cell>
          <cell r="G459">
            <v>22</v>
          </cell>
          <cell r="H459" t="str">
            <v>P</v>
          </cell>
          <cell r="I459">
            <v>449.30889892578125</v>
          </cell>
          <cell r="L459">
            <v>0.99800002574920654</v>
          </cell>
          <cell r="M459">
            <v>30</v>
          </cell>
          <cell r="N459">
            <v>250</v>
          </cell>
          <cell r="O459">
            <v>250</v>
          </cell>
          <cell r="P459">
            <v>250</v>
          </cell>
        </row>
        <row r="460">
          <cell r="B460">
            <v>36879.958333333336</v>
          </cell>
          <cell r="C460">
            <v>2000</v>
          </cell>
          <cell r="D460" t="str">
            <v>Dec</v>
          </cell>
          <cell r="E460">
            <v>19</v>
          </cell>
          <cell r="F460" t="str">
            <v>Tue</v>
          </cell>
          <cell r="G460">
            <v>23</v>
          </cell>
          <cell r="H460" t="str">
            <v>O</v>
          </cell>
          <cell r="I460">
            <v>487</v>
          </cell>
          <cell r="L460">
            <v>0.99800002574920654</v>
          </cell>
          <cell r="M460">
            <v>30</v>
          </cell>
          <cell r="N460">
            <v>250</v>
          </cell>
          <cell r="O460">
            <v>250</v>
          </cell>
          <cell r="P460">
            <v>250</v>
          </cell>
        </row>
        <row r="461">
          <cell r="B461">
            <v>36880</v>
          </cell>
          <cell r="C461">
            <v>2000</v>
          </cell>
          <cell r="D461" t="str">
            <v>Dec</v>
          </cell>
          <cell r="E461">
            <v>19</v>
          </cell>
          <cell r="F461" t="str">
            <v>Tue</v>
          </cell>
          <cell r="G461">
            <v>24</v>
          </cell>
          <cell r="H461" t="str">
            <v>O</v>
          </cell>
          <cell r="I461">
            <v>487</v>
          </cell>
          <cell r="L461">
            <v>0.99800002574920654</v>
          </cell>
          <cell r="M461">
            <v>30</v>
          </cell>
          <cell r="N461">
            <v>250</v>
          </cell>
          <cell r="O461">
            <v>250</v>
          </cell>
          <cell r="P461">
            <v>250</v>
          </cell>
        </row>
        <row r="462">
          <cell r="B462">
            <v>36880.041666666664</v>
          </cell>
          <cell r="C462">
            <v>2000</v>
          </cell>
          <cell r="D462" t="str">
            <v>Dec</v>
          </cell>
          <cell r="E462">
            <v>20</v>
          </cell>
          <cell r="F462" t="str">
            <v>Wed</v>
          </cell>
          <cell r="G462">
            <v>1</v>
          </cell>
          <cell r="H462" t="str">
            <v>O</v>
          </cell>
          <cell r="I462">
            <v>516</v>
          </cell>
          <cell r="J462">
            <v>30</v>
          </cell>
          <cell r="L462">
            <v>0.99800002574920654</v>
          </cell>
          <cell r="M462">
            <v>30</v>
          </cell>
          <cell r="N462">
            <v>250</v>
          </cell>
          <cell r="O462">
            <v>250</v>
          </cell>
          <cell r="P462">
            <v>250</v>
          </cell>
        </row>
        <row r="463">
          <cell r="B463">
            <v>36880.083333333336</v>
          </cell>
          <cell r="C463">
            <v>2000</v>
          </cell>
          <cell r="D463" t="str">
            <v>Dec</v>
          </cell>
          <cell r="E463">
            <v>20</v>
          </cell>
          <cell r="F463" t="str">
            <v>Wed</v>
          </cell>
          <cell r="G463">
            <v>2</v>
          </cell>
          <cell r="H463" t="str">
            <v>O</v>
          </cell>
          <cell r="I463">
            <v>516</v>
          </cell>
          <cell r="J463">
            <v>30</v>
          </cell>
          <cell r="L463">
            <v>0.99800002574920654</v>
          </cell>
          <cell r="M463">
            <v>30</v>
          </cell>
          <cell r="N463">
            <v>250</v>
          </cell>
          <cell r="O463">
            <v>250</v>
          </cell>
          <cell r="P463">
            <v>250</v>
          </cell>
        </row>
        <row r="464">
          <cell r="B464">
            <v>36880.125</v>
          </cell>
          <cell r="C464">
            <v>2000</v>
          </cell>
          <cell r="D464" t="str">
            <v>Dec</v>
          </cell>
          <cell r="E464">
            <v>20</v>
          </cell>
          <cell r="F464" t="str">
            <v>Wed</v>
          </cell>
          <cell r="G464">
            <v>3</v>
          </cell>
          <cell r="H464" t="str">
            <v>O</v>
          </cell>
          <cell r="I464">
            <v>507.16000366210938</v>
          </cell>
          <cell r="J464">
            <v>30</v>
          </cell>
          <cell r="L464">
            <v>0.99800002574920654</v>
          </cell>
          <cell r="M464">
            <v>30</v>
          </cell>
          <cell r="N464">
            <v>250</v>
          </cell>
          <cell r="O464">
            <v>250</v>
          </cell>
          <cell r="P464">
            <v>250</v>
          </cell>
        </row>
        <row r="465">
          <cell r="B465">
            <v>36880.166666666664</v>
          </cell>
          <cell r="C465">
            <v>2000</v>
          </cell>
          <cell r="D465" t="str">
            <v>Dec</v>
          </cell>
          <cell r="E465">
            <v>20</v>
          </cell>
          <cell r="F465" t="str">
            <v>Wed</v>
          </cell>
          <cell r="G465">
            <v>4</v>
          </cell>
          <cell r="H465" t="str">
            <v>O</v>
          </cell>
          <cell r="I465">
            <v>516</v>
          </cell>
          <cell r="J465">
            <v>30</v>
          </cell>
          <cell r="L465">
            <v>0.99800002574920654</v>
          </cell>
          <cell r="M465">
            <v>30</v>
          </cell>
          <cell r="N465">
            <v>250</v>
          </cell>
          <cell r="O465">
            <v>250</v>
          </cell>
          <cell r="P465">
            <v>250</v>
          </cell>
        </row>
        <row r="466">
          <cell r="B466">
            <v>36880.208333333336</v>
          </cell>
          <cell r="C466">
            <v>2000</v>
          </cell>
          <cell r="D466" t="str">
            <v>Dec</v>
          </cell>
          <cell r="E466">
            <v>20</v>
          </cell>
          <cell r="F466" t="str">
            <v>Wed</v>
          </cell>
          <cell r="G466">
            <v>5</v>
          </cell>
          <cell r="H466" t="str">
            <v>O</v>
          </cell>
          <cell r="I466">
            <v>516</v>
          </cell>
          <cell r="J466">
            <v>30</v>
          </cell>
          <cell r="L466">
            <v>0.99800002574920654</v>
          </cell>
          <cell r="M466">
            <v>30</v>
          </cell>
          <cell r="N466">
            <v>250</v>
          </cell>
          <cell r="O466">
            <v>250</v>
          </cell>
          <cell r="P466">
            <v>250</v>
          </cell>
        </row>
        <row r="467">
          <cell r="B467">
            <v>36880.25</v>
          </cell>
          <cell r="C467">
            <v>2000</v>
          </cell>
          <cell r="D467" t="str">
            <v>Dec</v>
          </cell>
          <cell r="E467">
            <v>20</v>
          </cell>
          <cell r="F467" t="str">
            <v>Wed</v>
          </cell>
          <cell r="G467">
            <v>6</v>
          </cell>
          <cell r="H467" t="str">
            <v>O</v>
          </cell>
          <cell r="I467">
            <v>486</v>
          </cell>
          <cell r="L467">
            <v>0.99800002574920654</v>
          </cell>
          <cell r="M467">
            <v>30</v>
          </cell>
          <cell r="N467">
            <v>250</v>
          </cell>
          <cell r="O467">
            <v>250</v>
          </cell>
          <cell r="P467">
            <v>250</v>
          </cell>
        </row>
        <row r="468">
          <cell r="B468">
            <v>36880.291666666664</v>
          </cell>
          <cell r="C468">
            <v>2000</v>
          </cell>
          <cell r="D468" t="str">
            <v>Dec</v>
          </cell>
          <cell r="E468">
            <v>20</v>
          </cell>
          <cell r="F468" t="str">
            <v>Wed</v>
          </cell>
          <cell r="G468">
            <v>7</v>
          </cell>
          <cell r="H468" t="str">
            <v>P</v>
          </cell>
          <cell r="I468">
            <v>486</v>
          </cell>
          <cell r="L468">
            <v>0.99800002574920654</v>
          </cell>
          <cell r="M468">
            <v>30</v>
          </cell>
          <cell r="N468">
            <v>250</v>
          </cell>
          <cell r="O468">
            <v>250</v>
          </cell>
          <cell r="P468">
            <v>250</v>
          </cell>
        </row>
        <row r="469">
          <cell r="B469">
            <v>36880.333333333336</v>
          </cell>
          <cell r="C469">
            <v>2000</v>
          </cell>
          <cell r="D469" t="str">
            <v>Dec</v>
          </cell>
          <cell r="E469">
            <v>20</v>
          </cell>
          <cell r="F469" t="str">
            <v>Wed</v>
          </cell>
          <cell r="G469">
            <v>8</v>
          </cell>
          <cell r="H469" t="str">
            <v>P</v>
          </cell>
          <cell r="I469">
            <v>486</v>
          </cell>
          <cell r="L469">
            <v>0.99800002574920654</v>
          </cell>
          <cell r="M469">
            <v>30</v>
          </cell>
          <cell r="N469">
            <v>250</v>
          </cell>
          <cell r="O469">
            <v>250</v>
          </cell>
          <cell r="P469">
            <v>250</v>
          </cell>
        </row>
        <row r="470">
          <cell r="B470">
            <v>36880.375</v>
          </cell>
          <cell r="C470">
            <v>2000</v>
          </cell>
          <cell r="D470" t="str">
            <v>Dec</v>
          </cell>
          <cell r="E470">
            <v>20</v>
          </cell>
          <cell r="F470" t="str">
            <v>Wed</v>
          </cell>
          <cell r="G470">
            <v>9</v>
          </cell>
          <cell r="H470" t="str">
            <v>P</v>
          </cell>
          <cell r="I470">
            <v>486</v>
          </cell>
          <cell r="L470">
            <v>0.99800002574920654</v>
          </cell>
          <cell r="M470">
            <v>30</v>
          </cell>
          <cell r="N470">
            <v>250</v>
          </cell>
          <cell r="O470">
            <v>250</v>
          </cell>
          <cell r="P470">
            <v>250</v>
          </cell>
        </row>
        <row r="471">
          <cell r="B471">
            <v>36880.416666666664</v>
          </cell>
          <cell r="C471">
            <v>2000</v>
          </cell>
          <cell r="D471" t="str">
            <v>Dec</v>
          </cell>
          <cell r="E471">
            <v>20</v>
          </cell>
          <cell r="F471" t="str">
            <v>Wed</v>
          </cell>
          <cell r="G471">
            <v>10</v>
          </cell>
          <cell r="H471" t="str">
            <v>P</v>
          </cell>
          <cell r="I471">
            <v>486</v>
          </cell>
          <cell r="L471">
            <v>0.99800002574920654</v>
          </cell>
          <cell r="M471">
            <v>30</v>
          </cell>
          <cell r="N471">
            <v>250</v>
          </cell>
          <cell r="O471">
            <v>250</v>
          </cell>
          <cell r="P471">
            <v>250</v>
          </cell>
        </row>
        <row r="472">
          <cell r="B472">
            <v>36880.458333333336</v>
          </cell>
          <cell r="C472">
            <v>2000</v>
          </cell>
          <cell r="D472" t="str">
            <v>Dec</v>
          </cell>
          <cell r="E472">
            <v>20</v>
          </cell>
          <cell r="F472" t="str">
            <v>Wed</v>
          </cell>
          <cell r="G472">
            <v>11</v>
          </cell>
          <cell r="H472" t="str">
            <v>P</v>
          </cell>
          <cell r="I472">
            <v>486</v>
          </cell>
          <cell r="L472">
            <v>0.99800002574920654</v>
          </cell>
          <cell r="M472">
            <v>30</v>
          </cell>
          <cell r="N472">
            <v>250</v>
          </cell>
          <cell r="O472">
            <v>250</v>
          </cell>
          <cell r="P472">
            <v>250</v>
          </cell>
        </row>
        <row r="473">
          <cell r="B473">
            <v>36880.5</v>
          </cell>
          <cell r="C473">
            <v>2000</v>
          </cell>
          <cell r="D473" t="str">
            <v>Dec</v>
          </cell>
          <cell r="E473">
            <v>20</v>
          </cell>
          <cell r="F473" t="str">
            <v>Wed</v>
          </cell>
          <cell r="G473">
            <v>12</v>
          </cell>
          <cell r="H473" t="str">
            <v>P</v>
          </cell>
          <cell r="I473">
            <v>486</v>
          </cell>
          <cell r="L473">
            <v>0.99800002574920654</v>
          </cell>
          <cell r="M473">
            <v>30</v>
          </cell>
          <cell r="N473">
            <v>250</v>
          </cell>
          <cell r="O473">
            <v>250</v>
          </cell>
          <cell r="P473">
            <v>250</v>
          </cell>
        </row>
        <row r="474">
          <cell r="B474">
            <v>36880.541666666664</v>
          </cell>
          <cell r="C474">
            <v>2000</v>
          </cell>
          <cell r="D474" t="str">
            <v>Dec</v>
          </cell>
          <cell r="E474">
            <v>20</v>
          </cell>
          <cell r="F474" t="str">
            <v>Wed</v>
          </cell>
          <cell r="G474">
            <v>13</v>
          </cell>
          <cell r="H474" t="str">
            <v>P</v>
          </cell>
          <cell r="I474">
            <v>486</v>
          </cell>
          <cell r="L474">
            <v>0.99800002574920654</v>
          </cell>
          <cell r="M474">
            <v>30</v>
          </cell>
          <cell r="N474">
            <v>250</v>
          </cell>
          <cell r="O474">
            <v>250</v>
          </cell>
          <cell r="P474">
            <v>250</v>
          </cell>
        </row>
        <row r="475">
          <cell r="B475">
            <v>36880.583333333336</v>
          </cell>
          <cell r="C475">
            <v>2000</v>
          </cell>
          <cell r="D475" t="str">
            <v>Dec</v>
          </cell>
          <cell r="E475">
            <v>20</v>
          </cell>
          <cell r="F475" t="str">
            <v>Wed</v>
          </cell>
          <cell r="G475">
            <v>14</v>
          </cell>
          <cell r="H475" t="str">
            <v>P</v>
          </cell>
          <cell r="I475">
            <v>486</v>
          </cell>
          <cell r="L475">
            <v>0.99800002574920654</v>
          </cell>
          <cell r="M475">
            <v>30</v>
          </cell>
          <cell r="N475">
            <v>250</v>
          </cell>
          <cell r="O475">
            <v>250</v>
          </cell>
          <cell r="P475">
            <v>250</v>
          </cell>
        </row>
        <row r="476">
          <cell r="B476">
            <v>36880.625</v>
          </cell>
          <cell r="C476">
            <v>2000</v>
          </cell>
          <cell r="D476" t="str">
            <v>Dec</v>
          </cell>
          <cell r="E476">
            <v>20</v>
          </cell>
          <cell r="F476" t="str">
            <v>Wed</v>
          </cell>
          <cell r="G476">
            <v>15</v>
          </cell>
          <cell r="H476" t="str">
            <v>P</v>
          </cell>
          <cell r="I476">
            <v>486</v>
          </cell>
          <cell r="L476">
            <v>0.99800002574920654</v>
          </cell>
          <cell r="M476">
            <v>30</v>
          </cell>
          <cell r="N476">
            <v>250</v>
          </cell>
          <cell r="O476">
            <v>250</v>
          </cell>
          <cell r="P476">
            <v>250</v>
          </cell>
        </row>
        <row r="477">
          <cell r="B477">
            <v>36880.666666666664</v>
          </cell>
          <cell r="C477">
            <v>2000</v>
          </cell>
          <cell r="D477" t="str">
            <v>Dec</v>
          </cell>
          <cell r="E477">
            <v>20</v>
          </cell>
          <cell r="F477" t="str">
            <v>Wed</v>
          </cell>
          <cell r="G477">
            <v>16</v>
          </cell>
          <cell r="H477" t="str">
            <v>P</v>
          </cell>
          <cell r="I477">
            <v>486</v>
          </cell>
          <cell r="L477">
            <v>0.99800002574920654</v>
          </cell>
          <cell r="M477">
            <v>30</v>
          </cell>
          <cell r="N477">
            <v>250</v>
          </cell>
          <cell r="O477">
            <v>250</v>
          </cell>
          <cell r="P477">
            <v>250</v>
          </cell>
        </row>
        <row r="478">
          <cell r="B478">
            <v>36880.708333333336</v>
          </cell>
          <cell r="C478">
            <v>2000</v>
          </cell>
          <cell r="D478" t="str">
            <v>Dec</v>
          </cell>
          <cell r="E478">
            <v>20</v>
          </cell>
          <cell r="F478" t="str">
            <v>Wed</v>
          </cell>
          <cell r="G478">
            <v>17</v>
          </cell>
          <cell r="H478" t="str">
            <v>P</v>
          </cell>
          <cell r="I478">
            <v>486</v>
          </cell>
          <cell r="L478">
            <v>0.99800002574920654</v>
          </cell>
          <cell r="M478">
            <v>30</v>
          </cell>
          <cell r="N478">
            <v>250</v>
          </cell>
          <cell r="O478">
            <v>250</v>
          </cell>
          <cell r="P478">
            <v>250</v>
          </cell>
        </row>
        <row r="479">
          <cell r="B479">
            <v>36880.75</v>
          </cell>
          <cell r="C479">
            <v>2000</v>
          </cell>
          <cell r="D479" t="str">
            <v>Dec</v>
          </cell>
          <cell r="E479">
            <v>20</v>
          </cell>
          <cell r="F479" t="str">
            <v>Wed</v>
          </cell>
          <cell r="G479">
            <v>18</v>
          </cell>
          <cell r="H479" t="str">
            <v>P</v>
          </cell>
          <cell r="I479">
            <v>486</v>
          </cell>
          <cell r="L479">
            <v>0.99800002574920654</v>
          </cell>
          <cell r="M479">
            <v>30</v>
          </cell>
          <cell r="N479">
            <v>250</v>
          </cell>
          <cell r="O479">
            <v>250</v>
          </cell>
          <cell r="P479">
            <v>250</v>
          </cell>
        </row>
        <row r="480">
          <cell r="B480">
            <v>36880.791666666664</v>
          </cell>
          <cell r="C480">
            <v>2000</v>
          </cell>
          <cell r="D480" t="str">
            <v>Dec</v>
          </cell>
          <cell r="E480">
            <v>20</v>
          </cell>
          <cell r="F480" t="str">
            <v>Wed</v>
          </cell>
          <cell r="G480">
            <v>19</v>
          </cell>
          <cell r="H480" t="str">
            <v>P</v>
          </cell>
          <cell r="I480">
            <v>486</v>
          </cell>
          <cell r="L480">
            <v>0.99800002574920654</v>
          </cell>
          <cell r="M480">
            <v>30</v>
          </cell>
          <cell r="N480">
            <v>250</v>
          </cell>
          <cell r="O480">
            <v>250</v>
          </cell>
          <cell r="P480">
            <v>250</v>
          </cell>
        </row>
        <row r="481">
          <cell r="B481">
            <v>36880.833333333336</v>
          </cell>
          <cell r="C481">
            <v>2000</v>
          </cell>
          <cell r="D481" t="str">
            <v>Dec</v>
          </cell>
          <cell r="E481">
            <v>20</v>
          </cell>
          <cell r="F481" t="str">
            <v>Wed</v>
          </cell>
          <cell r="G481">
            <v>20</v>
          </cell>
          <cell r="H481" t="str">
            <v>P</v>
          </cell>
          <cell r="I481">
            <v>486</v>
          </cell>
          <cell r="L481">
            <v>0.99800002574920654</v>
          </cell>
          <cell r="M481">
            <v>30</v>
          </cell>
          <cell r="N481">
            <v>250</v>
          </cell>
          <cell r="O481">
            <v>250</v>
          </cell>
          <cell r="P481">
            <v>250</v>
          </cell>
        </row>
        <row r="482">
          <cell r="B482">
            <v>36880.875</v>
          </cell>
          <cell r="C482">
            <v>2000</v>
          </cell>
          <cell r="D482" t="str">
            <v>Dec</v>
          </cell>
          <cell r="E482">
            <v>20</v>
          </cell>
          <cell r="F482" t="str">
            <v>Wed</v>
          </cell>
          <cell r="G482">
            <v>21</v>
          </cell>
          <cell r="H482" t="str">
            <v>P</v>
          </cell>
          <cell r="I482">
            <v>486</v>
          </cell>
          <cell r="L482">
            <v>0.99800002574920654</v>
          </cell>
          <cell r="M482">
            <v>30</v>
          </cell>
          <cell r="N482">
            <v>250</v>
          </cell>
          <cell r="O482">
            <v>250</v>
          </cell>
          <cell r="P482">
            <v>250</v>
          </cell>
        </row>
        <row r="483">
          <cell r="B483">
            <v>36880.916666666664</v>
          </cell>
          <cell r="C483">
            <v>2000</v>
          </cell>
          <cell r="D483" t="str">
            <v>Dec</v>
          </cell>
          <cell r="E483">
            <v>20</v>
          </cell>
          <cell r="F483" t="str">
            <v>Wed</v>
          </cell>
          <cell r="G483">
            <v>22</v>
          </cell>
          <cell r="H483" t="str">
            <v>P</v>
          </cell>
          <cell r="I483">
            <v>486</v>
          </cell>
          <cell r="L483">
            <v>0.99800002574920654</v>
          </cell>
          <cell r="M483">
            <v>30</v>
          </cell>
          <cell r="N483">
            <v>250</v>
          </cell>
          <cell r="O483">
            <v>250</v>
          </cell>
          <cell r="P483">
            <v>210.83332824707031</v>
          </cell>
        </row>
        <row r="484">
          <cell r="B484">
            <v>36880.958333333336</v>
          </cell>
          <cell r="C484">
            <v>2000</v>
          </cell>
          <cell r="D484" t="str">
            <v>Dec</v>
          </cell>
          <cell r="E484">
            <v>20</v>
          </cell>
          <cell r="F484" t="str">
            <v>Wed</v>
          </cell>
          <cell r="G484">
            <v>23</v>
          </cell>
          <cell r="H484" t="str">
            <v>O</v>
          </cell>
          <cell r="I484">
            <v>516</v>
          </cell>
          <cell r="J484">
            <v>30</v>
          </cell>
          <cell r="L484">
            <v>0.99800002574920654</v>
          </cell>
          <cell r="M484">
            <v>30</v>
          </cell>
          <cell r="N484">
            <v>250</v>
          </cell>
          <cell r="O484">
            <v>250</v>
          </cell>
          <cell r="P484">
            <v>250</v>
          </cell>
        </row>
        <row r="485">
          <cell r="B485">
            <v>36881</v>
          </cell>
          <cell r="C485">
            <v>2000</v>
          </cell>
          <cell r="D485" t="str">
            <v>Dec</v>
          </cell>
          <cell r="E485">
            <v>20</v>
          </cell>
          <cell r="F485" t="str">
            <v>Wed</v>
          </cell>
          <cell r="G485">
            <v>24</v>
          </cell>
          <cell r="H485" t="str">
            <v>O</v>
          </cell>
          <cell r="I485">
            <v>516</v>
          </cell>
          <cell r="J485">
            <v>30</v>
          </cell>
          <cell r="L485">
            <v>0.99800002574920654</v>
          </cell>
          <cell r="M485">
            <v>30</v>
          </cell>
          <cell r="N485">
            <v>250</v>
          </cell>
          <cell r="O485">
            <v>250</v>
          </cell>
          <cell r="P485">
            <v>250</v>
          </cell>
        </row>
        <row r="486">
          <cell r="B486">
            <v>36881.041666666664</v>
          </cell>
          <cell r="C486">
            <v>2000</v>
          </cell>
          <cell r="D486" t="str">
            <v>Dec</v>
          </cell>
          <cell r="E486">
            <v>21</v>
          </cell>
          <cell r="F486" t="str">
            <v>Thu</v>
          </cell>
          <cell r="G486">
            <v>1</v>
          </cell>
          <cell r="H486" t="str">
            <v>O</v>
          </cell>
          <cell r="I486">
            <v>345.48001098632813</v>
          </cell>
          <cell r="L486">
            <v>0.99800002574920654</v>
          </cell>
          <cell r="M486">
            <v>30</v>
          </cell>
          <cell r="N486">
            <v>250</v>
          </cell>
          <cell r="O486">
            <v>250</v>
          </cell>
          <cell r="P486">
            <v>250</v>
          </cell>
        </row>
        <row r="487">
          <cell r="B487">
            <v>36881.083333333336</v>
          </cell>
          <cell r="C487">
            <v>2000</v>
          </cell>
          <cell r="D487" t="str">
            <v>Dec</v>
          </cell>
          <cell r="E487">
            <v>21</v>
          </cell>
          <cell r="F487" t="str">
            <v>Thu</v>
          </cell>
          <cell r="G487">
            <v>2</v>
          </cell>
          <cell r="H487" t="str">
            <v>O</v>
          </cell>
          <cell r="I487">
            <v>335.39999389648438</v>
          </cell>
          <cell r="L487">
            <v>0.99800002574920654</v>
          </cell>
          <cell r="M487">
            <v>30</v>
          </cell>
          <cell r="N487">
            <v>250</v>
          </cell>
          <cell r="O487">
            <v>250</v>
          </cell>
          <cell r="P487">
            <v>250</v>
          </cell>
        </row>
        <row r="488">
          <cell r="B488">
            <v>36881.125</v>
          </cell>
          <cell r="C488">
            <v>2000</v>
          </cell>
          <cell r="D488" t="str">
            <v>Dec</v>
          </cell>
          <cell r="E488">
            <v>21</v>
          </cell>
          <cell r="F488" t="str">
            <v>Thu</v>
          </cell>
          <cell r="G488">
            <v>3</v>
          </cell>
          <cell r="H488" t="str">
            <v>O</v>
          </cell>
          <cell r="I488">
            <v>322.04998779296875</v>
          </cell>
          <cell r="L488">
            <v>0.99800002574920654</v>
          </cell>
          <cell r="M488">
            <v>30</v>
          </cell>
          <cell r="N488">
            <v>250</v>
          </cell>
          <cell r="O488">
            <v>250</v>
          </cell>
          <cell r="P488">
            <v>250</v>
          </cell>
        </row>
        <row r="489">
          <cell r="B489">
            <v>36881.166666666664</v>
          </cell>
          <cell r="C489">
            <v>2000</v>
          </cell>
          <cell r="D489" t="str">
            <v>Dec</v>
          </cell>
          <cell r="E489">
            <v>21</v>
          </cell>
          <cell r="F489" t="str">
            <v>Thu</v>
          </cell>
          <cell r="G489">
            <v>4</v>
          </cell>
          <cell r="H489" t="str">
            <v>O</v>
          </cell>
          <cell r="I489">
            <v>333.10000610351563</v>
          </cell>
          <cell r="L489">
            <v>0.99800002574920654</v>
          </cell>
          <cell r="M489">
            <v>30</v>
          </cell>
          <cell r="N489">
            <v>250</v>
          </cell>
          <cell r="O489">
            <v>250</v>
          </cell>
          <cell r="P489">
            <v>250</v>
          </cell>
        </row>
        <row r="490">
          <cell r="B490">
            <v>36881.208333333336</v>
          </cell>
          <cell r="C490">
            <v>2000</v>
          </cell>
          <cell r="D490" t="str">
            <v>Dec</v>
          </cell>
          <cell r="E490">
            <v>21</v>
          </cell>
          <cell r="F490" t="str">
            <v>Thu</v>
          </cell>
          <cell r="G490">
            <v>5</v>
          </cell>
          <cell r="H490" t="str">
            <v>O</v>
          </cell>
          <cell r="I490">
            <v>362.41000366210938</v>
          </cell>
          <cell r="L490">
            <v>0.99800002574920654</v>
          </cell>
          <cell r="M490">
            <v>30</v>
          </cell>
          <cell r="N490">
            <v>250</v>
          </cell>
          <cell r="O490">
            <v>250</v>
          </cell>
          <cell r="P490">
            <v>250</v>
          </cell>
        </row>
        <row r="491">
          <cell r="B491">
            <v>36881.25</v>
          </cell>
          <cell r="C491">
            <v>2000</v>
          </cell>
          <cell r="D491" t="str">
            <v>Dec</v>
          </cell>
          <cell r="E491">
            <v>21</v>
          </cell>
          <cell r="F491" t="str">
            <v>Thu</v>
          </cell>
          <cell r="G491">
            <v>6</v>
          </cell>
          <cell r="H491" t="str">
            <v>O</v>
          </cell>
          <cell r="I491">
            <v>405.45001220703125</v>
          </cell>
          <cell r="L491">
            <v>0.99800002574920654</v>
          </cell>
          <cell r="M491">
            <v>30</v>
          </cell>
          <cell r="N491">
            <v>250</v>
          </cell>
          <cell r="O491">
            <v>250</v>
          </cell>
          <cell r="P491">
            <v>250</v>
          </cell>
        </row>
        <row r="492">
          <cell r="B492">
            <v>36881.291666666664</v>
          </cell>
          <cell r="C492">
            <v>2000</v>
          </cell>
          <cell r="D492" t="str">
            <v>Dec</v>
          </cell>
          <cell r="E492">
            <v>21</v>
          </cell>
          <cell r="F492" t="str">
            <v>Thu</v>
          </cell>
          <cell r="G492">
            <v>7</v>
          </cell>
          <cell r="H492" t="str">
            <v>P</v>
          </cell>
          <cell r="I492">
            <v>392.5</v>
          </cell>
          <cell r="L492">
            <v>0.99800002574920654</v>
          </cell>
          <cell r="M492">
            <v>30</v>
          </cell>
          <cell r="N492">
            <v>148.66943359375</v>
          </cell>
          <cell r="O492">
            <v>135</v>
          </cell>
          <cell r="P492">
            <v>135</v>
          </cell>
        </row>
        <row r="493">
          <cell r="B493">
            <v>36881.333333333336</v>
          </cell>
          <cell r="C493">
            <v>2000</v>
          </cell>
          <cell r="D493" t="str">
            <v>Dec</v>
          </cell>
          <cell r="E493">
            <v>21</v>
          </cell>
          <cell r="F493" t="str">
            <v>Thu</v>
          </cell>
          <cell r="G493">
            <v>8</v>
          </cell>
          <cell r="H493" t="str">
            <v>P</v>
          </cell>
          <cell r="I493">
            <v>449.8699951171875</v>
          </cell>
          <cell r="L493">
            <v>0.99800002574920654</v>
          </cell>
          <cell r="M493">
            <v>30</v>
          </cell>
          <cell r="N493">
            <v>134.99998474121094</v>
          </cell>
          <cell r="O493">
            <v>135</v>
          </cell>
          <cell r="P493">
            <v>135</v>
          </cell>
        </row>
        <row r="494">
          <cell r="B494">
            <v>36881.375</v>
          </cell>
          <cell r="C494">
            <v>2000</v>
          </cell>
          <cell r="D494" t="str">
            <v>Dec</v>
          </cell>
          <cell r="E494">
            <v>21</v>
          </cell>
          <cell r="F494" t="str">
            <v>Thu</v>
          </cell>
          <cell r="G494">
            <v>9</v>
          </cell>
          <cell r="H494" t="str">
            <v>P</v>
          </cell>
          <cell r="I494">
            <v>428.95001220703125</v>
          </cell>
          <cell r="L494">
            <v>0.99800002574920654</v>
          </cell>
          <cell r="M494">
            <v>30</v>
          </cell>
          <cell r="N494">
            <v>250</v>
          </cell>
          <cell r="O494">
            <v>250</v>
          </cell>
          <cell r="P494">
            <v>250</v>
          </cell>
        </row>
        <row r="495">
          <cell r="B495">
            <v>36881.416666666664</v>
          </cell>
          <cell r="C495">
            <v>2000</v>
          </cell>
          <cell r="D495" t="str">
            <v>Dec</v>
          </cell>
          <cell r="E495">
            <v>21</v>
          </cell>
          <cell r="F495" t="str">
            <v>Thu</v>
          </cell>
          <cell r="G495">
            <v>10</v>
          </cell>
          <cell r="H495" t="str">
            <v>P</v>
          </cell>
          <cell r="I495">
            <v>428.82000732421875</v>
          </cell>
          <cell r="L495">
            <v>0.99800002574920654</v>
          </cell>
          <cell r="M495">
            <v>30</v>
          </cell>
          <cell r="N495">
            <v>250</v>
          </cell>
          <cell r="O495">
            <v>250</v>
          </cell>
          <cell r="P495">
            <v>250</v>
          </cell>
        </row>
        <row r="496">
          <cell r="B496">
            <v>36881.458333333336</v>
          </cell>
          <cell r="C496">
            <v>2000</v>
          </cell>
          <cell r="D496" t="str">
            <v>Dec</v>
          </cell>
          <cell r="E496">
            <v>21</v>
          </cell>
          <cell r="F496" t="str">
            <v>Thu</v>
          </cell>
          <cell r="G496">
            <v>11</v>
          </cell>
          <cell r="H496" t="str">
            <v>P</v>
          </cell>
          <cell r="I496">
            <v>430.33999633789063</v>
          </cell>
          <cell r="L496">
            <v>0.99800002574920654</v>
          </cell>
          <cell r="M496">
            <v>30</v>
          </cell>
          <cell r="N496">
            <v>250</v>
          </cell>
          <cell r="O496">
            <v>250</v>
          </cell>
          <cell r="P496">
            <v>250</v>
          </cell>
        </row>
        <row r="497">
          <cell r="B497">
            <v>36881.5</v>
          </cell>
          <cell r="C497">
            <v>2000</v>
          </cell>
          <cell r="D497" t="str">
            <v>Dec</v>
          </cell>
          <cell r="E497">
            <v>21</v>
          </cell>
          <cell r="F497" t="str">
            <v>Thu</v>
          </cell>
          <cell r="G497">
            <v>12</v>
          </cell>
          <cell r="H497" t="str">
            <v>P</v>
          </cell>
          <cell r="I497">
            <v>429.989990234375</v>
          </cell>
          <cell r="L497">
            <v>0.99800002574920654</v>
          </cell>
          <cell r="M497">
            <v>30</v>
          </cell>
          <cell r="N497">
            <v>250</v>
          </cell>
          <cell r="O497">
            <v>250</v>
          </cell>
          <cell r="P497">
            <v>250</v>
          </cell>
        </row>
        <row r="498">
          <cell r="B498">
            <v>36881.541666666664</v>
          </cell>
          <cell r="C498">
            <v>2000</v>
          </cell>
          <cell r="D498" t="str">
            <v>Dec</v>
          </cell>
          <cell r="E498">
            <v>21</v>
          </cell>
          <cell r="F498" t="str">
            <v>Thu</v>
          </cell>
          <cell r="G498">
            <v>13</v>
          </cell>
          <cell r="H498" t="str">
            <v>P</v>
          </cell>
          <cell r="I498">
            <v>424.95999145507813</v>
          </cell>
          <cell r="L498">
            <v>0.99800002574920654</v>
          </cell>
          <cell r="M498">
            <v>30</v>
          </cell>
          <cell r="N498">
            <v>250</v>
          </cell>
          <cell r="O498">
            <v>250</v>
          </cell>
          <cell r="P498">
            <v>250</v>
          </cell>
        </row>
        <row r="499">
          <cell r="B499">
            <v>36881.583333333336</v>
          </cell>
          <cell r="C499">
            <v>2000</v>
          </cell>
          <cell r="D499" t="str">
            <v>Dec</v>
          </cell>
          <cell r="E499">
            <v>21</v>
          </cell>
          <cell r="F499" t="str">
            <v>Thu</v>
          </cell>
          <cell r="G499">
            <v>14</v>
          </cell>
          <cell r="H499" t="str">
            <v>P</v>
          </cell>
          <cell r="I499">
            <v>418.60000610351563</v>
          </cell>
          <cell r="L499">
            <v>0.99800002574920654</v>
          </cell>
          <cell r="M499">
            <v>30</v>
          </cell>
          <cell r="N499">
            <v>250</v>
          </cell>
          <cell r="O499">
            <v>250</v>
          </cell>
          <cell r="P499">
            <v>249.33332824707031</v>
          </cell>
        </row>
        <row r="500">
          <cell r="B500">
            <v>36881.625</v>
          </cell>
          <cell r="C500">
            <v>2000</v>
          </cell>
          <cell r="D500" t="str">
            <v>Dec</v>
          </cell>
          <cell r="E500">
            <v>21</v>
          </cell>
          <cell r="F500" t="str">
            <v>Thu</v>
          </cell>
          <cell r="G500">
            <v>15</v>
          </cell>
          <cell r="H500" t="str">
            <v>P</v>
          </cell>
          <cell r="I500">
            <v>411.02999877929688</v>
          </cell>
          <cell r="L500">
            <v>0.99800002574920654</v>
          </cell>
          <cell r="M500">
            <v>30</v>
          </cell>
          <cell r="N500">
            <v>250</v>
          </cell>
          <cell r="O500">
            <v>250</v>
          </cell>
          <cell r="P500">
            <v>249.66667175292969</v>
          </cell>
        </row>
        <row r="501">
          <cell r="B501">
            <v>36881.666666666664</v>
          </cell>
          <cell r="C501">
            <v>2000</v>
          </cell>
          <cell r="D501" t="str">
            <v>Dec</v>
          </cell>
          <cell r="E501">
            <v>21</v>
          </cell>
          <cell r="F501" t="str">
            <v>Thu</v>
          </cell>
          <cell r="G501">
            <v>16</v>
          </cell>
          <cell r="H501" t="str">
            <v>P</v>
          </cell>
          <cell r="I501">
            <v>409.3599853515625</v>
          </cell>
          <cell r="L501">
            <v>0.99800002574920654</v>
          </cell>
          <cell r="M501">
            <v>30</v>
          </cell>
          <cell r="N501">
            <v>250</v>
          </cell>
          <cell r="O501">
            <v>250</v>
          </cell>
          <cell r="P501">
            <v>250</v>
          </cell>
        </row>
        <row r="502">
          <cell r="B502">
            <v>36881.708333333336</v>
          </cell>
          <cell r="C502">
            <v>2000</v>
          </cell>
          <cell r="D502" t="str">
            <v>Dec</v>
          </cell>
          <cell r="E502">
            <v>21</v>
          </cell>
          <cell r="F502" t="str">
            <v>Thu</v>
          </cell>
          <cell r="G502">
            <v>17</v>
          </cell>
          <cell r="H502" t="str">
            <v>P</v>
          </cell>
          <cell r="I502">
            <v>422.989990234375</v>
          </cell>
          <cell r="L502">
            <v>0.99800002574920654</v>
          </cell>
          <cell r="M502">
            <v>30</v>
          </cell>
          <cell r="N502">
            <v>250</v>
          </cell>
          <cell r="O502">
            <v>250</v>
          </cell>
          <cell r="P502">
            <v>250</v>
          </cell>
        </row>
        <row r="503">
          <cell r="B503">
            <v>36881.75</v>
          </cell>
          <cell r="C503">
            <v>2000</v>
          </cell>
          <cell r="D503" t="str">
            <v>Dec</v>
          </cell>
          <cell r="E503">
            <v>21</v>
          </cell>
          <cell r="F503" t="str">
            <v>Thu</v>
          </cell>
          <cell r="G503">
            <v>18</v>
          </cell>
          <cell r="H503" t="str">
            <v>P</v>
          </cell>
          <cell r="I503">
            <v>414.95001220703125</v>
          </cell>
          <cell r="L503">
            <v>0.99800002574920654</v>
          </cell>
          <cell r="M503">
            <v>30</v>
          </cell>
          <cell r="N503">
            <v>250</v>
          </cell>
          <cell r="O503">
            <v>250</v>
          </cell>
          <cell r="P503">
            <v>250</v>
          </cell>
        </row>
        <row r="504">
          <cell r="B504">
            <v>36881.791666666664</v>
          </cell>
          <cell r="C504">
            <v>2000</v>
          </cell>
          <cell r="D504" t="str">
            <v>Dec</v>
          </cell>
          <cell r="E504">
            <v>21</v>
          </cell>
          <cell r="F504" t="str">
            <v>Thu</v>
          </cell>
          <cell r="G504">
            <v>19</v>
          </cell>
          <cell r="H504" t="str">
            <v>P</v>
          </cell>
          <cell r="I504">
            <v>414.95001220703125</v>
          </cell>
          <cell r="L504">
            <v>0.99800002574920654</v>
          </cell>
          <cell r="M504">
            <v>30</v>
          </cell>
          <cell r="N504">
            <v>250</v>
          </cell>
          <cell r="O504">
            <v>250</v>
          </cell>
          <cell r="P504">
            <v>250</v>
          </cell>
        </row>
        <row r="505">
          <cell r="B505">
            <v>36881.833333333336</v>
          </cell>
          <cell r="C505">
            <v>2000</v>
          </cell>
          <cell r="D505" t="str">
            <v>Dec</v>
          </cell>
          <cell r="E505">
            <v>21</v>
          </cell>
          <cell r="F505" t="str">
            <v>Thu</v>
          </cell>
          <cell r="G505">
            <v>20</v>
          </cell>
          <cell r="H505" t="str">
            <v>P</v>
          </cell>
          <cell r="I505">
            <v>430</v>
          </cell>
          <cell r="L505">
            <v>0.99800002574920654</v>
          </cell>
          <cell r="M505">
            <v>30</v>
          </cell>
          <cell r="N505">
            <v>250</v>
          </cell>
          <cell r="O505">
            <v>250</v>
          </cell>
          <cell r="P505">
            <v>250</v>
          </cell>
        </row>
        <row r="506">
          <cell r="B506">
            <v>36881.875</v>
          </cell>
          <cell r="C506">
            <v>2000</v>
          </cell>
          <cell r="D506" t="str">
            <v>Dec</v>
          </cell>
          <cell r="E506">
            <v>21</v>
          </cell>
          <cell r="F506" t="str">
            <v>Thu</v>
          </cell>
          <cell r="G506">
            <v>21</v>
          </cell>
          <cell r="H506" t="str">
            <v>P</v>
          </cell>
          <cell r="I506">
            <v>423.17999267578125</v>
          </cell>
          <cell r="L506">
            <v>0.99800002574920654</v>
          </cell>
          <cell r="M506">
            <v>30</v>
          </cell>
          <cell r="N506">
            <v>250</v>
          </cell>
          <cell r="O506">
            <v>250</v>
          </cell>
          <cell r="P506">
            <v>250</v>
          </cell>
        </row>
        <row r="507">
          <cell r="B507">
            <v>36881.916666666664</v>
          </cell>
          <cell r="C507">
            <v>2000</v>
          </cell>
          <cell r="D507" t="str">
            <v>Dec</v>
          </cell>
          <cell r="E507">
            <v>21</v>
          </cell>
          <cell r="F507" t="str">
            <v>Thu</v>
          </cell>
          <cell r="G507">
            <v>22</v>
          </cell>
          <cell r="H507" t="str">
            <v>P</v>
          </cell>
          <cell r="I507">
            <v>411.54000854492188</v>
          </cell>
          <cell r="L507">
            <v>0.99800002574920654</v>
          </cell>
          <cell r="M507">
            <v>30</v>
          </cell>
          <cell r="N507">
            <v>250</v>
          </cell>
          <cell r="O507">
            <v>250</v>
          </cell>
          <cell r="P507">
            <v>250</v>
          </cell>
        </row>
        <row r="508">
          <cell r="B508">
            <v>36881.958333333336</v>
          </cell>
          <cell r="C508">
            <v>2000</v>
          </cell>
          <cell r="D508" t="str">
            <v>Dec</v>
          </cell>
          <cell r="E508">
            <v>21</v>
          </cell>
          <cell r="F508" t="str">
            <v>Thu</v>
          </cell>
          <cell r="G508">
            <v>23</v>
          </cell>
          <cell r="H508" t="str">
            <v>O</v>
          </cell>
          <cell r="I508">
            <v>368.3900146484375</v>
          </cell>
          <cell r="L508">
            <v>0.99800002574920654</v>
          </cell>
          <cell r="M508">
            <v>30</v>
          </cell>
          <cell r="N508">
            <v>250</v>
          </cell>
          <cell r="O508">
            <v>250</v>
          </cell>
          <cell r="P508">
            <v>250</v>
          </cell>
        </row>
        <row r="509">
          <cell r="B509">
            <v>36882</v>
          </cell>
          <cell r="C509">
            <v>2000</v>
          </cell>
          <cell r="D509" t="str">
            <v>Dec</v>
          </cell>
          <cell r="E509">
            <v>21</v>
          </cell>
          <cell r="F509" t="str">
            <v>Thu</v>
          </cell>
          <cell r="G509">
            <v>24</v>
          </cell>
          <cell r="H509" t="str">
            <v>O</v>
          </cell>
          <cell r="I509">
            <v>349.79998779296875</v>
          </cell>
          <cell r="L509">
            <v>0.99800002574920654</v>
          </cell>
          <cell r="M509">
            <v>30</v>
          </cell>
          <cell r="N509">
            <v>250</v>
          </cell>
          <cell r="O509">
            <v>250</v>
          </cell>
          <cell r="P509">
            <v>250</v>
          </cell>
        </row>
        <row r="510">
          <cell r="B510">
            <v>36882.041666666664</v>
          </cell>
          <cell r="C510">
            <v>2000</v>
          </cell>
          <cell r="D510" t="str">
            <v>Dec</v>
          </cell>
          <cell r="E510">
            <v>22</v>
          </cell>
          <cell r="F510" t="str">
            <v>Fri</v>
          </cell>
          <cell r="G510">
            <v>1</v>
          </cell>
          <cell r="H510" t="str">
            <v>O</v>
          </cell>
          <cell r="I510">
            <v>267.51998901367188</v>
          </cell>
          <cell r="L510">
            <v>0.99800002574920654</v>
          </cell>
          <cell r="M510">
            <v>30</v>
          </cell>
          <cell r="N510">
            <v>250</v>
          </cell>
          <cell r="O510">
            <v>208.33332824707031</v>
          </cell>
          <cell r="P510">
            <v>208.33332824707031</v>
          </cell>
        </row>
        <row r="511">
          <cell r="B511">
            <v>36882.083333333336</v>
          </cell>
          <cell r="C511">
            <v>2000</v>
          </cell>
          <cell r="D511" t="str">
            <v>Dec</v>
          </cell>
          <cell r="E511">
            <v>22</v>
          </cell>
          <cell r="F511" t="str">
            <v>Fri</v>
          </cell>
          <cell r="G511">
            <v>2</v>
          </cell>
          <cell r="H511" t="str">
            <v>O</v>
          </cell>
          <cell r="I511">
            <v>261.8599853515625</v>
          </cell>
          <cell r="L511">
            <v>0.99800002574920654</v>
          </cell>
          <cell r="M511">
            <v>30</v>
          </cell>
          <cell r="N511">
            <v>250</v>
          </cell>
          <cell r="O511">
            <v>250</v>
          </cell>
          <cell r="P511">
            <v>250</v>
          </cell>
        </row>
        <row r="512">
          <cell r="B512">
            <v>36882.125</v>
          </cell>
          <cell r="C512">
            <v>2000</v>
          </cell>
          <cell r="D512" t="str">
            <v>Dec</v>
          </cell>
          <cell r="E512">
            <v>22</v>
          </cell>
          <cell r="F512" t="str">
            <v>Fri</v>
          </cell>
          <cell r="G512">
            <v>3</v>
          </cell>
          <cell r="H512" t="str">
            <v>O</v>
          </cell>
          <cell r="I512">
            <v>257</v>
          </cell>
          <cell r="L512">
            <v>0.99800002574920654</v>
          </cell>
          <cell r="M512">
            <v>30</v>
          </cell>
          <cell r="N512">
            <v>250</v>
          </cell>
          <cell r="O512">
            <v>250</v>
          </cell>
          <cell r="P512">
            <v>250</v>
          </cell>
        </row>
        <row r="513">
          <cell r="B513">
            <v>36882.166666666664</v>
          </cell>
          <cell r="C513">
            <v>2000</v>
          </cell>
          <cell r="D513" t="str">
            <v>Dec</v>
          </cell>
          <cell r="E513">
            <v>22</v>
          </cell>
          <cell r="F513" t="str">
            <v>Fri</v>
          </cell>
          <cell r="G513">
            <v>4</v>
          </cell>
          <cell r="H513" t="str">
            <v>O</v>
          </cell>
          <cell r="I513">
            <v>262.6300048828125</v>
          </cell>
          <cell r="L513">
            <v>0.99800002574920654</v>
          </cell>
          <cell r="M513">
            <v>30</v>
          </cell>
          <cell r="N513">
            <v>250</v>
          </cell>
          <cell r="O513">
            <v>250</v>
          </cell>
          <cell r="P513">
            <v>250</v>
          </cell>
        </row>
        <row r="514">
          <cell r="B514">
            <v>36882.208333333336</v>
          </cell>
          <cell r="C514">
            <v>2000</v>
          </cell>
          <cell r="D514" t="str">
            <v>Dec</v>
          </cell>
          <cell r="E514">
            <v>22</v>
          </cell>
          <cell r="F514" t="str">
            <v>Fri</v>
          </cell>
          <cell r="G514">
            <v>5</v>
          </cell>
          <cell r="H514" t="str">
            <v>O</v>
          </cell>
          <cell r="I514">
            <v>285.98001098632813</v>
          </cell>
          <cell r="L514">
            <v>0.99800002574920654</v>
          </cell>
          <cell r="M514">
            <v>30</v>
          </cell>
          <cell r="N514">
            <v>250</v>
          </cell>
          <cell r="O514">
            <v>250</v>
          </cell>
          <cell r="P514">
            <v>250</v>
          </cell>
        </row>
        <row r="515">
          <cell r="B515">
            <v>36882.25</v>
          </cell>
          <cell r="C515">
            <v>2000</v>
          </cell>
          <cell r="D515" t="str">
            <v>Dec</v>
          </cell>
          <cell r="E515">
            <v>22</v>
          </cell>
          <cell r="F515" t="str">
            <v>Fri</v>
          </cell>
          <cell r="G515">
            <v>6</v>
          </cell>
          <cell r="H515" t="str">
            <v>O</v>
          </cell>
          <cell r="I515">
            <v>298.05999755859375</v>
          </cell>
          <cell r="L515">
            <v>0.99800002574920654</v>
          </cell>
          <cell r="M515">
            <v>30</v>
          </cell>
          <cell r="N515">
            <v>250</v>
          </cell>
          <cell r="O515">
            <v>250</v>
          </cell>
          <cell r="P515">
            <v>250</v>
          </cell>
        </row>
        <row r="516">
          <cell r="B516">
            <v>36882.291666666664</v>
          </cell>
          <cell r="C516">
            <v>2000</v>
          </cell>
          <cell r="D516" t="str">
            <v>Dec</v>
          </cell>
          <cell r="E516">
            <v>22</v>
          </cell>
          <cell r="F516" t="str">
            <v>Fri</v>
          </cell>
          <cell r="G516">
            <v>7</v>
          </cell>
          <cell r="H516" t="str">
            <v>P</v>
          </cell>
          <cell r="I516">
            <v>315.33999633789063</v>
          </cell>
          <cell r="L516">
            <v>0.99800002574920654</v>
          </cell>
          <cell r="M516">
            <v>30</v>
          </cell>
          <cell r="N516">
            <v>250</v>
          </cell>
          <cell r="O516">
            <v>250</v>
          </cell>
          <cell r="P516">
            <v>250</v>
          </cell>
        </row>
        <row r="517">
          <cell r="B517">
            <v>36882.333333333336</v>
          </cell>
          <cell r="C517">
            <v>2000</v>
          </cell>
          <cell r="D517" t="str">
            <v>Dec</v>
          </cell>
          <cell r="E517">
            <v>22</v>
          </cell>
          <cell r="F517" t="str">
            <v>Fri</v>
          </cell>
          <cell r="G517">
            <v>8</v>
          </cell>
          <cell r="H517" t="str">
            <v>P</v>
          </cell>
          <cell r="I517">
            <v>299.35000610351563</v>
          </cell>
          <cell r="L517">
            <v>0.99800002574920654</v>
          </cell>
          <cell r="M517">
            <v>30</v>
          </cell>
          <cell r="N517">
            <v>250</v>
          </cell>
          <cell r="O517">
            <v>250</v>
          </cell>
          <cell r="P517">
            <v>250</v>
          </cell>
        </row>
        <row r="518">
          <cell r="B518">
            <v>36882.375</v>
          </cell>
          <cell r="C518">
            <v>2000</v>
          </cell>
          <cell r="D518" t="str">
            <v>Dec</v>
          </cell>
          <cell r="E518">
            <v>22</v>
          </cell>
          <cell r="F518" t="str">
            <v>Fri</v>
          </cell>
          <cell r="G518">
            <v>9</v>
          </cell>
          <cell r="H518" t="str">
            <v>P</v>
          </cell>
          <cell r="I518">
            <v>294.26998901367188</v>
          </cell>
          <cell r="L518">
            <v>0.99800002574920654</v>
          </cell>
          <cell r="M518">
            <v>30</v>
          </cell>
          <cell r="N518">
            <v>250</v>
          </cell>
          <cell r="O518">
            <v>250</v>
          </cell>
          <cell r="P518">
            <v>250</v>
          </cell>
        </row>
        <row r="519">
          <cell r="B519">
            <v>36882.416666666664</v>
          </cell>
          <cell r="C519">
            <v>2000</v>
          </cell>
          <cell r="D519" t="str">
            <v>Dec</v>
          </cell>
          <cell r="E519">
            <v>22</v>
          </cell>
          <cell r="F519" t="str">
            <v>Fri</v>
          </cell>
          <cell r="G519">
            <v>10</v>
          </cell>
          <cell r="H519" t="str">
            <v>P</v>
          </cell>
          <cell r="I519">
            <v>304.92001342773438</v>
          </cell>
          <cell r="L519">
            <v>0.99800002574920654</v>
          </cell>
          <cell r="M519">
            <v>30</v>
          </cell>
          <cell r="N519">
            <v>250</v>
          </cell>
          <cell r="O519">
            <v>250</v>
          </cell>
          <cell r="P519">
            <v>250</v>
          </cell>
        </row>
        <row r="520">
          <cell r="B520">
            <v>36882.458333333336</v>
          </cell>
          <cell r="C520">
            <v>2000</v>
          </cell>
          <cell r="D520" t="str">
            <v>Dec</v>
          </cell>
          <cell r="E520">
            <v>22</v>
          </cell>
          <cell r="F520" t="str">
            <v>Fri</v>
          </cell>
          <cell r="G520">
            <v>11</v>
          </cell>
          <cell r="H520" t="str">
            <v>P</v>
          </cell>
          <cell r="I520">
            <v>311.94000244140625</v>
          </cell>
          <cell r="L520">
            <v>0.99800002574920654</v>
          </cell>
          <cell r="M520">
            <v>30</v>
          </cell>
          <cell r="N520">
            <v>250</v>
          </cell>
          <cell r="O520">
            <v>250</v>
          </cell>
          <cell r="P520">
            <v>250</v>
          </cell>
        </row>
        <row r="521">
          <cell r="B521">
            <v>36882.5</v>
          </cell>
          <cell r="C521">
            <v>2000</v>
          </cell>
          <cell r="D521" t="str">
            <v>Dec</v>
          </cell>
          <cell r="E521">
            <v>22</v>
          </cell>
          <cell r="F521" t="str">
            <v>Fri</v>
          </cell>
          <cell r="G521">
            <v>12</v>
          </cell>
          <cell r="H521" t="str">
            <v>P</v>
          </cell>
          <cell r="I521">
            <v>307.91000366210938</v>
          </cell>
          <cell r="L521">
            <v>0.99800002574920654</v>
          </cell>
          <cell r="M521">
            <v>30</v>
          </cell>
          <cell r="N521">
            <v>250</v>
          </cell>
          <cell r="O521">
            <v>250</v>
          </cell>
          <cell r="P521">
            <v>250</v>
          </cell>
        </row>
        <row r="522">
          <cell r="B522">
            <v>36882.541666666664</v>
          </cell>
          <cell r="C522">
            <v>2000</v>
          </cell>
          <cell r="D522" t="str">
            <v>Dec</v>
          </cell>
          <cell r="E522">
            <v>22</v>
          </cell>
          <cell r="F522" t="str">
            <v>Fri</v>
          </cell>
          <cell r="G522">
            <v>13</v>
          </cell>
          <cell r="H522" t="str">
            <v>P</v>
          </cell>
          <cell r="I522">
            <v>303.51998901367188</v>
          </cell>
          <cell r="L522">
            <v>0.99800002574920654</v>
          </cell>
          <cell r="M522">
            <v>30</v>
          </cell>
          <cell r="N522">
            <v>250</v>
          </cell>
          <cell r="O522">
            <v>250</v>
          </cell>
          <cell r="P522">
            <v>250</v>
          </cell>
        </row>
        <row r="523">
          <cell r="B523">
            <v>36882.583333333336</v>
          </cell>
          <cell r="C523">
            <v>2000</v>
          </cell>
          <cell r="D523" t="str">
            <v>Dec</v>
          </cell>
          <cell r="E523">
            <v>22</v>
          </cell>
          <cell r="F523" t="str">
            <v>Fri</v>
          </cell>
          <cell r="G523">
            <v>14</v>
          </cell>
          <cell r="H523" t="str">
            <v>P</v>
          </cell>
          <cell r="I523">
            <v>302.8699951171875</v>
          </cell>
          <cell r="L523">
            <v>0.99800002574920654</v>
          </cell>
          <cell r="M523">
            <v>30</v>
          </cell>
          <cell r="N523">
            <v>250</v>
          </cell>
          <cell r="O523">
            <v>250</v>
          </cell>
          <cell r="P523">
            <v>250</v>
          </cell>
        </row>
        <row r="524">
          <cell r="B524">
            <v>36882.625</v>
          </cell>
          <cell r="C524">
            <v>2000</v>
          </cell>
          <cell r="D524" t="str">
            <v>Dec</v>
          </cell>
          <cell r="E524">
            <v>22</v>
          </cell>
          <cell r="F524" t="str">
            <v>Fri</v>
          </cell>
          <cell r="G524">
            <v>15</v>
          </cell>
          <cell r="H524" t="str">
            <v>P</v>
          </cell>
          <cell r="I524">
            <v>292.41000366210938</v>
          </cell>
          <cell r="L524">
            <v>0.99800002574920654</v>
          </cell>
          <cell r="M524">
            <v>30</v>
          </cell>
          <cell r="N524">
            <v>250</v>
          </cell>
          <cell r="O524">
            <v>250</v>
          </cell>
          <cell r="P524">
            <v>250</v>
          </cell>
        </row>
        <row r="525">
          <cell r="B525">
            <v>36882.666666666664</v>
          </cell>
          <cell r="C525">
            <v>2000</v>
          </cell>
          <cell r="D525" t="str">
            <v>Dec</v>
          </cell>
          <cell r="E525">
            <v>22</v>
          </cell>
          <cell r="F525" t="str">
            <v>Fri</v>
          </cell>
          <cell r="G525">
            <v>16</v>
          </cell>
          <cell r="H525" t="str">
            <v>P</v>
          </cell>
          <cell r="I525">
            <v>289.010009765625</v>
          </cell>
          <cell r="L525">
            <v>0.99800002574920654</v>
          </cell>
          <cell r="M525">
            <v>30</v>
          </cell>
          <cell r="N525">
            <v>250</v>
          </cell>
          <cell r="O525">
            <v>250</v>
          </cell>
          <cell r="P525">
            <v>250</v>
          </cell>
        </row>
        <row r="526">
          <cell r="B526">
            <v>36882.708333333336</v>
          </cell>
          <cell r="C526">
            <v>2000</v>
          </cell>
          <cell r="D526" t="str">
            <v>Dec</v>
          </cell>
          <cell r="E526">
            <v>22</v>
          </cell>
          <cell r="F526" t="str">
            <v>Fri</v>
          </cell>
          <cell r="G526">
            <v>17</v>
          </cell>
          <cell r="H526" t="str">
            <v>P</v>
          </cell>
          <cell r="I526">
            <v>285</v>
          </cell>
          <cell r="L526">
            <v>0.99800002574920654</v>
          </cell>
          <cell r="M526">
            <v>30</v>
          </cell>
          <cell r="N526">
            <v>250</v>
          </cell>
          <cell r="O526">
            <v>250</v>
          </cell>
          <cell r="P526">
            <v>250</v>
          </cell>
        </row>
        <row r="527">
          <cell r="B527">
            <v>36882.75</v>
          </cell>
          <cell r="C527">
            <v>2000</v>
          </cell>
          <cell r="D527" t="str">
            <v>Dec</v>
          </cell>
          <cell r="E527">
            <v>22</v>
          </cell>
          <cell r="F527" t="str">
            <v>Fri</v>
          </cell>
          <cell r="G527">
            <v>18</v>
          </cell>
          <cell r="H527" t="str">
            <v>P</v>
          </cell>
          <cell r="I527">
            <v>312.48001098632813</v>
          </cell>
          <cell r="L527">
            <v>0.99800002574920654</v>
          </cell>
          <cell r="M527">
            <v>30</v>
          </cell>
          <cell r="N527">
            <v>250</v>
          </cell>
          <cell r="O527">
            <v>250</v>
          </cell>
          <cell r="P527">
            <v>250</v>
          </cell>
        </row>
        <row r="528">
          <cell r="B528">
            <v>36882.791666666664</v>
          </cell>
          <cell r="C528">
            <v>2000</v>
          </cell>
          <cell r="D528" t="str">
            <v>Dec</v>
          </cell>
          <cell r="E528">
            <v>22</v>
          </cell>
          <cell r="F528" t="str">
            <v>Fri</v>
          </cell>
          <cell r="G528">
            <v>19</v>
          </cell>
          <cell r="H528" t="str">
            <v>P</v>
          </cell>
          <cell r="I528">
            <v>308.47000122070313</v>
          </cell>
          <cell r="L528">
            <v>0.99800002574920654</v>
          </cell>
          <cell r="M528">
            <v>30</v>
          </cell>
          <cell r="N528">
            <v>250</v>
          </cell>
          <cell r="O528">
            <v>250</v>
          </cell>
          <cell r="P528">
            <v>250</v>
          </cell>
        </row>
        <row r="529">
          <cell r="B529">
            <v>36882.833333333336</v>
          </cell>
          <cell r="C529">
            <v>2000</v>
          </cell>
          <cell r="D529" t="str">
            <v>Dec</v>
          </cell>
          <cell r="E529">
            <v>22</v>
          </cell>
          <cell r="F529" t="str">
            <v>Fri</v>
          </cell>
          <cell r="G529">
            <v>20</v>
          </cell>
          <cell r="H529" t="str">
            <v>P</v>
          </cell>
          <cell r="I529">
            <v>292.69000244140625</v>
          </cell>
          <cell r="L529">
            <v>0.99800002574920654</v>
          </cell>
          <cell r="M529">
            <v>30</v>
          </cell>
          <cell r="N529">
            <v>250</v>
          </cell>
          <cell r="O529">
            <v>250</v>
          </cell>
          <cell r="P529">
            <v>250</v>
          </cell>
        </row>
        <row r="530">
          <cell r="B530">
            <v>36882.875</v>
          </cell>
          <cell r="C530">
            <v>2000</v>
          </cell>
          <cell r="D530" t="str">
            <v>Dec</v>
          </cell>
          <cell r="E530">
            <v>22</v>
          </cell>
          <cell r="F530" t="str">
            <v>Fri</v>
          </cell>
          <cell r="G530">
            <v>21</v>
          </cell>
          <cell r="H530" t="str">
            <v>P</v>
          </cell>
          <cell r="I530">
            <v>287.010009765625</v>
          </cell>
          <cell r="L530">
            <v>0.99800002574920654</v>
          </cell>
          <cell r="M530">
            <v>30</v>
          </cell>
          <cell r="N530">
            <v>250</v>
          </cell>
          <cell r="O530">
            <v>250</v>
          </cell>
          <cell r="P530">
            <v>250</v>
          </cell>
        </row>
        <row r="531">
          <cell r="B531">
            <v>36882.916666666664</v>
          </cell>
          <cell r="C531">
            <v>2000</v>
          </cell>
          <cell r="D531" t="str">
            <v>Dec</v>
          </cell>
          <cell r="E531">
            <v>22</v>
          </cell>
          <cell r="F531" t="str">
            <v>Fri</v>
          </cell>
          <cell r="G531">
            <v>22</v>
          </cell>
          <cell r="H531" t="str">
            <v>P</v>
          </cell>
          <cell r="I531">
            <v>291.8900146484375</v>
          </cell>
          <cell r="L531">
            <v>0.99800002574920654</v>
          </cell>
          <cell r="M531">
            <v>30</v>
          </cell>
          <cell r="O531">
            <v>250</v>
          </cell>
          <cell r="P531">
            <v>250</v>
          </cell>
        </row>
        <row r="532">
          <cell r="B532">
            <v>36882.958333333336</v>
          </cell>
          <cell r="C532">
            <v>2000</v>
          </cell>
          <cell r="D532" t="str">
            <v>Dec</v>
          </cell>
          <cell r="E532">
            <v>22</v>
          </cell>
          <cell r="F532" t="str">
            <v>Fri</v>
          </cell>
          <cell r="G532">
            <v>23</v>
          </cell>
          <cell r="H532" t="str">
            <v>O</v>
          </cell>
          <cell r="I532">
            <v>313.58999633789063</v>
          </cell>
          <cell r="L532">
            <v>0.99800002574920654</v>
          </cell>
          <cell r="M532">
            <v>30</v>
          </cell>
          <cell r="N532">
            <v>250</v>
          </cell>
          <cell r="O532">
            <v>241.66667175292969</v>
          </cell>
          <cell r="P532">
            <v>241.66667175292969</v>
          </cell>
        </row>
        <row r="533">
          <cell r="B533">
            <v>36883</v>
          </cell>
          <cell r="C533">
            <v>2000</v>
          </cell>
          <cell r="D533" t="str">
            <v>Dec</v>
          </cell>
          <cell r="E533">
            <v>22</v>
          </cell>
          <cell r="F533" t="str">
            <v>Fri</v>
          </cell>
          <cell r="G533">
            <v>24</v>
          </cell>
          <cell r="H533" t="str">
            <v>O</v>
          </cell>
          <cell r="I533">
            <v>286.75</v>
          </cell>
          <cell r="L533">
            <v>0.99800002574920654</v>
          </cell>
          <cell r="M533">
            <v>30</v>
          </cell>
          <cell r="N533">
            <v>249.99998474121094</v>
          </cell>
          <cell r="O533">
            <v>208.33332824707031</v>
          </cell>
          <cell r="P533">
            <v>208.33332824707031</v>
          </cell>
        </row>
        <row r="534">
          <cell r="B534">
            <v>36883.041666666664</v>
          </cell>
          <cell r="C534">
            <v>2000</v>
          </cell>
          <cell r="D534" t="str">
            <v>Dec</v>
          </cell>
          <cell r="E534">
            <v>23</v>
          </cell>
          <cell r="F534" t="str">
            <v>Sat</v>
          </cell>
          <cell r="G534">
            <v>1</v>
          </cell>
          <cell r="H534" t="str">
            <v>O</v>
          </cell>
          <cell r="I534">
            <v>259.16000366210938</v>
          </cell>
          <cell r="L534">
            <v>0.99800002574920654</v>
          </cell>
          <cell r="M534">
            <v>30</v>
          </cell>
          <cell r="N534">
            <v>249.99995422363281</v>
          </cell>
          <cell r="O534">
            <v>250</v>
          </cell>
          <cell r="P534">
            <v>250</v>
          </cell>
        </row>
        <row r="535">
          <cell r="B535">
            <v>36883.083333333336</v>
          </cell>
          <cell r="C535">
            <v>2000</v>
          </cell>
          <cell r="D535" t="str">
            <v>Dec</v>
          </cell>
          <cell r="E535">
            <v>23</v>
          </cell>
          <cell r="F535" t="str">
            <v>Sat</v>
          </cell>
          <cell r="G535">
            <v>2</v>
          </cell>
          <cell r="H535" t="str">
            <v>O</v>
          </cell>
          <cell r="I535">
            <v>257</v>
          </cell>
          <cell r="L535">
            <v>0.99800002574920654</v>
          </cell>
          <cell r="M535">
            <v>30</v>
          </cell>
          <cell r="N535">
            <v>250</v>
          </cell>
          <cell r="O535">
            <v>250</v>
          </cell>
          <cell r="P535">
            <v>250</v>
          </cell>
        </row>
        <row r="536">
          <cell r="B536">
            <v>36883.125</v>
          </cell>
          <cell r="C536">
            <v>2000</v>
          </cell>
          <cell r="D536" t="str">
            <v>Dec</v>
          </cell>
          <cell r="E536">
            <v>23</v>
          </cell>
          <cell r="F536" t="str">
            <v>Sat</v>
          </cell>
          <cell r="G536">
            <v>3</v>
          </cell>
          <cell r="H536" t="str">
            <v>O</v>
          </cell>
          <cell r="I536">
            <v>253.41999816894531</v>
          </cell>
          <cell r="L536">
            <v>0.99800002574920654</v>
          </cell>
          <cell r="M536">
            <v>30</v>
          </cell>
          <cell r="N536">
            <v>249.99998474121094</v>
          </cell>
          <cell r="O536">
            <v>250</v>
          </cell>
          <cell r="P536">
            <v>250</v>
          </cell>
        </row>
        <row r="537">
          <cell r="B537">
            <v>36883.166666666664</v>
          </cell>
          <cell r="C537">
            <v>2000</v>
          </cell>
          <cell r="D537" t="str">
            <v>Dec</v>
          </cell>
          <cell r="E537">
            <v>23</v>
          </cell>
          <cell r="F537" t="str">
            <v>Sat</v>
          </cell>
          <cell r="G537">
            <v>4</v>
          </cell>
          <cell r="H537" t="str">
            <v>O</v>
          </cell>
          <cell r="I537">
            <v>253.17999267578125</v>
          </cell>
          <cell r="L537">
            <v>0.99800002574920654</v>
          </cell>
          <cell r="M537">
            <v>30</v>
          </cell>
          <cell r="N537">
            <v>250</v>
          </cell>
          <cell r="O537">
            <v>250</v>
          </cell>
          <cell r="P537">
            <v>250</v>
          </cell>
        </row>
        <row r="538">
          <cell r="B538">
            <v>36883.208333333336</v>
          </cell>
          <cell r="C538">
            <v>2000</v>
          </cell>
          <cell r="D538" t="str">
            <v>Dec</v>
          </cell>
          <cell r="E538">
            <v>23</v>
          </cell>
          <cell r="F538" t="str">
            <v>Sat</v>
          </cell>
          <cell r="G538">
            <v>5</v>
          </cell>
          <cell r="H538" t="str">
            <v>O</v>
          </cell>
          <cell r="I538">
            <v>257</v>
          </cell>
          <cell r="L538">
            <v>0.99800002574920654</v>
          </cell>
          <cell r="M538">
            <v>30</v>
          </cell>
          <cell r="N538">
            <v>250</v>
          </cell>
          <cell r="O538">
            <v>250</v>
          </cell>
          <cell r="P538">
            <v>250</v>
          </cell>
        </row>
        <row r="539">
          <cell r="B539">
            <v>36883.25</v>
          </cell>
          <cell r="C539">
            <v>2000</v>
          </cell>
          <cell r="D539" t="str">
            <v>Dec</v>
          </cell>
          <cell r="E539">
            <v>23</v>
          </cell>
          <cell r="F539" t="str">
            <v>Sat</v>
          </cell>
          <cell r="G539">
            <v>6</v>
          </cell>
          <cell r="H539" t="str">
            <v>O</v>
          </cell>
          <cell r="I539">
            <v>261.6300048828125</v>
          </cell>
          <cell r="L539">
            <v>0.99800002574920654</v>
          </cell>
          <cell r="M539">
            <v>30</v>
          </cell>
          <cell r="N539">
            <v>250</v>
          </cell>
          <cell r="O539">
            <v>250</v>
          </cell>
          <cell r="P539">
            <v>205</v>
          </cell>
        </row>
        <row r="540">
          <cell r="B540">
            <v>36883.291666666664</v>
          </cell>
          <cell r="C540">
            <v>2000</v>
          </cell>
          <cell r="D540" t="str">
            <v>Dec</v>
          </cell>
          <cell r="E540">
            <v>23</v>
          </cell>
          <cell r="F540" t="str">
            <v>Sat</v>
          </cell>
          <cell r="G540">
            <v>7</v>
          </cell>
          <cell r="H540" t="str">
            <v>P</v>
          </cell>
          <cell r="I540">
            <v>260.01998901367188</v>
          </cell>
          <cell r="L540">
            <v>0.99800002574920654</v>
          </cell>
          <cell r="M540">
            <v>30</v>
          </cell>
          <cell r="N540">
            <v>249.99009704589844</v>
          </cell>
          <cell r="O540">
            <v>249.99000549316406</v>
          </cell>
          <cell r="P540">
            <v>249.79200744628906</v>
          </cell>
        </row>
        <row r="541">
          <cell r="B541">
            <v>36883.333333333336</v>
          </cell>
          <cell r="C541">
            <v>2000</v>
          </cell>
          <cell r="D541" t="str">
            <v>Dec</v>
          </cell>
          <cell r="E541">
            <v>23</v>
          </cell>
          <cell r="F541" t="str">
            <v>Sat</v>
          </cell>
          <cell r="G541">
            <v>8</v>
          </cell>
          <cell r="H541" t="str">
            <v>P</v>
          </cell>
          <cell r="I541">
            <v>260.77999877929688</v>
          </cell>
          <cell r="L541">
            <v>0.99800002574920654</v>
          </cell>
          <cell r="M541">
            <v>30</v>
          </cell>
          <cell r="N541">
            <v>249.99996948242188</v>
          </cell>
          <cell r="O541">
            <v>250</v>
          </cell>
          <cell r="P541">
            <v>250</v>
          </cell>
        </row>
        <row r="542">
          <cell r="B542">
            <v>36883.375</v>
          </cell>
          <cell r="C542">
            <v>2000</v>
          </cell>
          <cell r="D542" t="str">
            <v>Dec</v>
          </cell>
          <cell r="E542">
            <v>23</v>
          </cell>
          <cell r="F542" t="str">
            <v>Sat</v>
          </cell>
          <cell r="G542">
            <v>9</v>
          </cell>
          <cell r="H542" t="str">
            <v>P</v>
          </cell>
          <cell r="I542">
            <v>256.989990234375</v>
          </cell>
          <cell r="L542">
            <v>0.99800002574920654</v>
          </cell>
          <cell r="M542">
            <v>30</v>
          </cell>
          <cell r="N542">
            <v>249.99014282226563</v>
          </cell>
          <cell r="O542">
            <v>249.99000549316406</v>
          </cell>
          <cell r="P542">
            <v>249.99000549316406</v>
          </cell>
        </row>
        <row r="543">
          <cell r="B543">
            <v>36883.416666666664</v>
          </cell>
          <cell r="C543">
            <v>2000</v>
          </cell>
          <cell r="D543" t="str">
            <v>Dec</v>
          </cell>
          <cell r="E543">
            <v>23</v>
          </cell>
          <cell r="F543" t="str">
            <v>Sat</v>
          </cell>
          <cell r="G543">
            <v>10</v>
          </cell>
          <cell r="H543" t="str">
            <v>P</v>
          </cell>
          <cell r="I543">
            <v>261</v>
          </cell>
          <cell r="L543">
            <v>0.99800002574920654</v>
          </cell>
          <cell r="M543">
            <v>30</v>
          </cell>
          <cell r="N543">
            <v>249.99974060058594</v>
          </cell>
          <cell r="O543">
            <v>250</v>
          </cell>
          <cell r="P543">
            <v>250</v>
          </cell>
        </row>
        <row r="544">
          <cell r="B544">
            <v>36883.458333333336</v>
          </cell>
          <cell r="C544">
            <v>2000</v>
          </cell>
          <cell r="D544" t="str">
            <v>Dec</v>
          </cell>
          <cell r="E544">
            <v>23</v>
          </cell>
          <cell r="F544" t="str">
            <v>Sat</v>
          </cell>
          <cell r="G544">
            <v>11</v>
          </cell>
          <cell r="H544" t="str">
            <v>P</v>
          </cell>
          <cell r="I544">
            <v>261</v>
          </cell>
          <cell r="L544">
            <v>0.99800002574920654</v>
          </cell>
          <cell r="M544">
            <v>30</v>
          </cell>
          <cell r="N544">
            <v>249.99998474121094</v>
          </cell>
          <cell r="O544">
            <v>250</v>
          </cell>
          <cell r="P544">
            <v>250</v>
          </cell>
        </row>
        <row r="545">
          <cell r="B545">
            <v>36883.5</v>
          </cell>
          <cell r="C545">
            <v>2000</v>
          </cell>
          <cell r="D545" t="str">
            <v>Dec</v>
          </cell>
          <cell r="E545">
            <v>23</v>
          </cell>
          <cell r="F545" t="str">
            <v>Sat</v>
          </cell>
          <cell r="G545">
            <v>12</v>
          </cell>
          <cell r="H545" t="str">
            <v>P</v>
          </cell>
          <cell r="I545">
            <v>260.989990234375</v>
          </cell>
          <cell r="L545">
            <v>0.99800002574920654</v>
          </cell>
          <cell r="M545">
            <v>30</v>
          </cell>
          <cell r="N545">
            <v>250</v>
          </cell>
          <cell r="O545">
            <v>250</v>
          </cell>
          <cell r="P545">
            <v>250</v>
          </cell>
        </row>
        <row r="546">
          <cell r="B546">
            <v>36883.541666666664</v>
          </cell>
          <cell r="C546">
            <v>2000</v>
          </cell>
          <cell r="D546" t="str">
            <v>Dec</v>
          </cell>
          <cell r="E546">
            <v>23</v>
          </cell>
          <cell r="F546" t="str">
            <v>Sat</v>
          </cell>
          <cell r="G546">
            <v>13</v>
          </cell>
          <cell r="H546" t="str">
            <v>P</v>
          </cell>
          <cell r="I546">
            <v>260.01998901367188</v>
          </cell>
          <cell r="L546">
            <v>0.99800002574920654</v>
          </cell>
          <cell r="M546">
            <v>30</v>
          </cell>
          <cell r="N546">
            <v>250</v>
          </cell>
          <cell r="O546">
            <v>250</v>
          </cell>
          <cell r="P546">
            <v>250</v>
          </cell>
        </row>
        <row r="547">
          <cell r="B547">
            <v>36883.583333333336</v>
          </cell>
          <cell r="C547">
            <v>2000</v>
          </cell>
          <cell r="D547" t="str">
            <v>Dec</v>
          </cell>
          <cell r="E547">
            <v>23</v>
          </cell>
          <cell r="F547" t="str">
            <v>Sat</v>
          </cell>
          <cell r="G547">
            <v>14</v>
          </cell>
          <cell r="H547" t="str">
            <v>P</v>
          </cell>
          <cell r="I547">
            <v>260.01998901367188</v>
          </cell>
          <cell r="L547">
            <v>0.99800002574920654</v>
          </cell>
          <cell r="M547">
            <v>30</v>
          </cell>
          <cell r="N547">
            <v>250</v>
          </cell>
          <cell r="O547">
            <v>250</v>
          </cell>
          <cell r="P547">
            <v>250</v>
          </cell>
        </row>
        <row r="548">
          <cell r="B548">
            <v>36883.625</v>
          </cell>
          <cell r="C548">
            <v>2000</v>
          </cell>
          <cell r="D548" t="str">
            <v>Dec</v>
          </cell>
          <cell r="E548">
            <v>23</v>
          </cell>
          <cell r="F548" t="str">
            <v>Sat</v>
          </cell>
          <cell r="G548">
            <v>15</v>
          </cell>
          <cell r="H548" t="str">
            <v>P</v>
          </cell>
          <cell r="I548">
            <v>264.14999389648438</v>
          </cell>
          <cell r="L548">
            <v>0.99800002574920654</v>
          </cell>
          <cell r="M548">
            <v>30</v>
          </cell>
          <cell r="N548">
            <v>250</v>
          </cell>
          <cell r="O548">
            <v>250</v>
          </cell>
          <cell r="P548">
            <v>250</v>
          </cell>
        </row>
        <row r="549">
          <cell r="B549">
            <v>36883.666666666664</v>
          </cell>
          <cell r="C549">
            <v>2000</v>
          </cell>
          <cell r="D549" t="str">
            <v>Dec</v>
          </cell>
          <cell r="E549">
            <v>23</v>
          </cell>
          <cell r="F549" t="str">
            <v>Sat</v>
          </cell>
          <cell r="G549">
            <v>16</v>
          </cell>
          <cell r="H549" t="str">
            <v>P</v>
          </cell>
          <cell r="I549">
            <v>260.01998901367188</v>
          </cell>
          <cell r="L549">
            <v>0.99800002574920654</v>
          </cell>
          <cell r="M549">
            <v>30</v>
          </cell>
          <cell r="N549">
            <v>250</v>
          </cell>
          <cell r="O549">
            <v>250</v>
          </cell>
          <cell r="P549">
            <v>249.99833679199219</v>
          </cell>
        </row>
        <row r="550">
          <cell r="B550">
            <v>36883.708333333336</v>
          </cell>
          <cell r="C550">
            <v>2000</v>
          </cell>
          <cell r="D550" t="str">
            <v>Dec</v>
          </cell>
          <cell r="E550">
            <v>23</v>
          </cell>
          <cell r="F550" t="str">
            <v>Sat</v>
          </cell>
          <cell r="G550">
            <v>17</v>
          </cell>
          <cell r="H550" t="str">
            <v>P</v>
          </cell>
          <cell r="I550">
            <v>260.01998901367188</v>
          </cell>
          <cell r="L550">
            <v>0.99800002574920654</v>
          </cell>
          <cell r="M550">
            <v>30</v>
          </cell>
          <cell r="N550">
            <v>250</v>
          </cell>
          <cell r="O550">
            <v>249.99833679199219</v>
          </cell>
          <cell r="P550">
            <v>249.99833679199219</v>
          </cell>
        </row>
        <row r="551">
          <cell r="B551">
            <v>36883.75</v>
          </cell>
          <cell r="C551">
            <v>2000</v>
          </cell>
          <cell r="D551" t="str">
            <v>Dec</v>
          </cell>
          <cell r="E551">
            <v>23</v>
          </cell>
          <cell r="F551" t="str">
            <v>Sat</v>
          </cell>
          <cell r="G551">
            <v>18</v>
          </cell>
          <cell r="H551" t="str">
            <v>P</v>
          </cell>
          <cell r="I551">
            <v>260.01998901367188</v>
          </cell>
          <cell r="L551">
            <v>0.99800002574920654</v>
          </cell>
          <cell r="M551">
            <v>30</v>
          </cell>
          <cell r="N551">
            <v>250</v>
          </cell>
          <cell r="O551">
            <v>250</v>
          </cell>
          <cell r="P551">
            <v>249.8316650390625</v>
          </cell>
        </row>
        <row r="552">
          <cell r="B552">
            <v>36883.791666666664</v>
          </cell>
          <cell r="C552">
            <v>2000</v>
          </cell>
          <cell r="D552" t="str">
            <v>Dec</v>
          </cell>
          <cell r="E552">
            <v>23</v>
          </cell>
          <cell r="F552" t="str">
            <v>Sat</v>
          </cell>
          <cell r="G552">
            <v>19</v>
          </cell>
          <cell r="H552" t="str">
            <v>P</v>
          </cell>
          <cell r="I552">
            <v>259</v>
          </cell>
          <cell r="L552">
            <v>0.99800002574920654</v>
          </cell>
          <cell r="M552">
            <v>30</v>
          </cell>
          <cell r="N552">
            <v>250</v>
          </cell>
          <cell r="O552">
            <v>250</v>
          </cell>
          <cell r="P552">
            <v>250</v>
          </cell>
        </row>
        <row r="553">
          <cell r="B553">
            <v>36883.833333333336</v>
          </cell>
          <cell r="C553">
            <v>2000</v>
          </cell>
          <cell r="D553" t="str">
            <v>Dec</v>
          </cell>
          <cell r="E553">
            <v>23</v>
          </cell>
          <cell r="F553" t="str">
            <v>Sat</v>
          </cell>
          <cell r="G553">
            <v>20</v>
          </cell>
          <cell r="H553" t="str">
            <v>P</v>
          </cell>
          <cell r="I553">
            <v>257</v>
          </cell>
          <cell r="L553">
            <v>0.99800002574920654</v>
          </cell>
          <cell r="M553">
            <v>30</v>
          </cell>
          <cell r="N553">
            <v>250</v>
          </cell>
          <cell r="O553">
            <v>250</v>
          </cell>
          <cell r="P553">
            <v>250</v>
          </cell>
        </row>
        <row r="554">
          <cell r="B554">
            <v>36883.875</v>
          </cell>
          <cell r="C554">
            <v>2000</v>
          </cell>
          <cell r="D554" t="str">
            <v>Dec</v>
          </cell>
          <cell r="E554">
            <v>23</v>
          </cell>
          <cell r="F554" t="str">
            <v>Sat</v>
          </cell>
          <cell r="G554">
            <v>21</v>
          </cell>
          <cell r="H554" t="str">
            <v>P</v>
          </cell>
          <cell r="I554">
            <v>276.239990234375</v>
          </cell>
          <cell r="L554">
            <v>0.99800002574920654</v>
          </cell>
          <cell r="M554">
            <v>30</v>
          </cell>
          <cell r="N554">
            <v>250</v>
          </cell>
          <cell r="O554">
            <v>250</v>
          </cell>
          <cell r="P554">
            <v>250</v>
          </cell>
        </row>
        <row r="555">
          <cell r="B555">
            <v>36883.916666666664</v>
          </cell>
          <cell r="C555">
            <v>2000</v>
          </cell>
          <cell r="D555" t="str">
            <v>Dec</v>
          </cell>
          <cell r="E555">
            <v>23</v>
          </cell>
          <cell r="F555" t="str">
            <v>Sat</v>
          </cell>
          <cell r="G555">
            <v>22</v>
          </cell>
          <cell r="H555" t="str">
            <v>P</v>
          </cell>
          <cell r="I555">
            <v>290.95999145507813</v>
          </cell>
          <cell r="L555">
            <v>0.99800002574920654</v>
          </cell>
          <cell r="M555">
            <v>30</v>
          </cell>
          <cell r="N555">
            <v>250</v>
          </cell>
          <cell r="O555">
            <v>249.99000549316406</v>
          </cell>
          <cell r="P555">
            <v>249.99000549316406</v>
          </cell>
        </row>
        <row r="556">
          <cell r="B556">
            <v>36883.958333333336</v>
          </cell>
          <cell r="C556">
            <v>2000</v>
          </cell>
          <cell r="D556" t="str">
            <v>Dec</v>
          </cell>
          <cell r="E556">
            <v>23</v>
          </cell>
          <cell r="F556" t="str">
            <v>Sat</v>
          </cell>
          <cell r="G556">
            <v>23</v>
          </cell>
          <cell r="H556" t="str">
            <v>O</v>
          </cell>
          <cell r="I556">
            <v>286.51998901367188</v>
          </cell>
          <cell r="L556">
            <v>0.99800002574920654</v>
          </cell>
          <cell r="M556">
            <v>30</v>
          </cell>
          <cell r="N556">
            <v>249.99000549316406</v>
          </cell>
          <cell r="O556">
            <v>249.99000549316406</v>
          </cell>
          <cell r="P556">
            <v>249.99000549316406</v>
          </cell>
        </row>
        <row r="557">
          <cell r="B557">
            <v>36884</v>
          </cell>
          <cell r="C557">
            <v>2000</v>
          </cell>
          <cell r="D557" t="str">
            <v>Dec</v>
          </cell>
          <cell r="E557">
            <v>23</v>
          </cell>
          <cell r="F557" t="str">
            <v>Sat</v>
          </cell>
          <cell r="G557">
            <v>24</v>
          </cell>
          <cell r="H557" t="str">
            <v>O</v>
          </cell>
          <cell r="I557">
            <v>263.8800048828125</v>
          </cell>
          <cell r="L557">
            <v>0.99800002574920654</v>
          </cell>
          <cell r="M557">
            <v>30</v>
          </cell>
          <cell r="N557">
            <v>249.99996948242188</v>
          </cell>
          <cell r="O557">
            <v>250</v>
          </cell>
          <cell r="P557">
            <v>250</v>
          </cell>
        </row>
        <row r="558">
          <cell r="B558">
            <v>36884.041666666664</v>
          </cell>
          <cell r="C558">
            <v>2000</v>
          </cell>
          <cell r="D558" t="str">
            <v>Dec</v>
          </cell>
          <cell r="E558">
            <v>24</v>
          </cell>
          <cell r="F558" t="str">
            <v>Sun</v>
          </cell>
          <cell r="G558">
            <v>1</v>
          </cell>
          <cell r="H558" t="str">
            <v>O</v>
          </cell>
          <cell r="I558">
            <v>249.22999572753906</v>
          </cell>
          <cell r="L558">
            <v>0.99800002574920654</v>
          </cell>
          <cell r="M558">
            <v>30</v>
          </cell>
          <cell r="N558">
            <v>249.99995422363281</v>
          </cell>
          <cell r="O558">
            <v>250</v>
          </cell>
          <cell r="P558">
            <v>250</v>
          </cell>
        </row>
        <row r="559">
          <cell r="B559">
            <v>36884.083333333336</v>
          </cell>
          <cell r="C559">
            <v>2000</v>
          </cell>
          <cell r="D559" t="str">
            <v>Dec</v>
          </cell>
          <cell r="E559">
            <v>24</v>
          </cell>
          <cell r="F559" t="str">
            <v>Sun</v>
          </cell>
          <cell r="G559">
            <v>2</v>
          </cell>
          <cell r="H559" t="str">
            <v>O</v>
          </cell>
          <cell r="I559">
            <v>229.35000610351563</v>
          </cell>
          <cell r="L559">
            <v>0.99800002574920654</v>
          </cell>
          <cell r="M559">
            <v>30</v>
          </cell>
          <cell r="N559">
            <v>108.35774993896484</v>
          </cell>
          <cell r="O559">
            <v>100</v>
          </cell>
          <cell r="P559">
            <v>100</v>
          </cell>
        </row>
        <row r="560">
          <cell r="B560">
            <v>36884.125</v>
          </cell>
          <cell r="C560">
            <v>2000</v>
          </cell>
          <cell r="D560" t="str">
            <v>Dec</v>
          </cell>
          <cell r="E560">
            <v>24</v>
          </cell>
          <cell r="F560" t="str">
            <v>Sun</v>
          </cell>
          <cell r="G560">
            <v>3</v>
          </cell>
          <cell r="H560" t="str">
            <v>O</v>
          </cell>
          <cell r="I560">
            <v>211.24000549316406</v>
          </cell>
          <cell r="L560">
            <v>0.99800002574920654</v>
          </cell>
          <cell r="M560">
            <v>30</v>
          </cell>
          <cell r="N560">
            <v>250</v>
          </cell>
          <cell r="O560">
            <v>250</v>
          </cell>
          <cell r="P560">
            <v>250</v>
          </cell>
        </row>
        <row r="561">
          <cell r="B561">
            <v>36884.166666666664</v>
          </cell>
          <cell r="C561">
            <v>2000</v>
          </cell>
          <cell r="D561" t="str">
            <v>Dec</v>
          </cell>
          <cell r="E561">
            <v>24</v>
          </cell>
          <cell r="F561" t="str">
            <v>Sun</v>
          </cell>
          <cell r="G561">
            <v>4</v>
          </cell>
          <cell r="H561" t="str">
            <v>O</v>
          </cell>
          <cell r="I561">
            <v>209.82000732421875</v>
          </cell>
          <cell r="L561">
            <v>0.99800002574920654</v>
          </cell>
          <cell r="M561">
            <v>30</v>
          </cell>
          <cell r="N561">
            <v>250</v>
          </cell>
          <cell r="O561">
            <v>250</v>
          </cell>
          <cell r="P561">
            <v>250</v>
          </cell>
        </row>
        <row r="562">
          <cell r="B562">
            <v>36884.208333333336</v>
          </cell>
          <cell r="C562">
            <v>2000</v>
          </cell>
          <cell r="D562" t="str">
            <v>Dec</v>
          </cell>
          <cell r="E562">
            <v>24</v>
          </cell>
          <cell r="F562" t="str">
            <v>Sun</v>
          </cell>
          <cell r="G562">
            <v>5</v>
          </cell>
          <cell r="H562" t="str">
            <v>O</v>
          </cell>
          <cell r="I562">
            <v>233.03999328613281</v>
          </cell>
          <cell r="L562">
            <v>0.99800002574920654</v>
          </cell>
          <cell r="M562">
            <v>30</v>
          </cell>
          <cell r="N562">
            <v>250</v>
          </cell>
          <cell r="O562">
            <v>250</v>
          </cell>
          <cell r="P562">
            <v>250</v>
          </cell>
        </row>
        <row r="563">
          <cell r="B563">
            <v>36884.25</v>
          </cell>
          <cell r="C563">
            <v>2000</v>
          </cell>
          <cell r="D563" t="str">
            <v>Dec</v>
          </cell>
          <cell r="E563">
            <v>24</v>
          </cell>
          <cell r="F563" t="str">
            <v>Sun</v>
          </cell>
          <cell r="G563">
            <v>6</v>
          </cell>
          <cell r="H563" t="str">
            <v>O</v>
          </cell>
          <cell r="I563">
            <v>231.08999633789063</v>
          </cell>
          <cell r="L563">
            <v>0.99800002574920654</v>
          </cell>
          <cell r="M563">
            <v>30</v>
          </cell>
          <cell r="N563">
            <v>250</v>
          </cell>
          <cell r="O563">
            <v>250</v>
          </cell>
          <cell r="P563">
            <v>250</v>
          </cell>
        </row>
        <row r="564">
          <cell r="B564">
            <v>36884.291666666664</v>
          </cell>
          <cell r="C564">
            <v>2000</v>
          </cell>
          <cell r="D564" t="str">
            <v>Dec</v>
          </cell>
          <cell r="E564">
            <v>24</v>
          </cell>
          <cell r="F564" t="str">
            <v>Sun</v>
          </cell>
          <cell r="G564">
            <v>7</v>
          </cell>
          <cell r="H564" t="str">
            <v>O</v>
          </cell>
          <cell r="I564">
            <v>254.44999694824219</v>
          </cell>
          <cell r="L564">
            <v>0.99800002574920654</v>
          </cell>
          <cell r="M564">
            <v>30</v>
          </cell>
          <cell r="N564">
            <v>250</v>
          </cell>
          <cell r="O564">
            <v>250</v>
          </cell>
          <cell r="P564">
            <v>250</v>
          </cell>
        </row>
        <row r="565">
          <cell r="B565">
            <v>36884.333333333336</v>
          </cell>
          <cell r="C565">
            <v>2000</v>
          </cell>
          <cell r="D565" t="str">
            <v>Dec</v>
          </cell>
          <cell r="E565">
            <v>24</v>
          </cell>
          <cell r="F565" t="str">
            <v>Sun</v>
          </cell>
          <cell r="G565">
            <v>8</v>
          </cell>
          <cell r="H565" t="str">
            <v>O</v>
          </cell>
          <cell r="I565">
            <v>214.8699951171875</v>
          </cell>
          <cell r="L565">
            <v>0.99800002574920654</v>
          </cell>
          <cell r="M565">
            <v>30</v>
          </cell>
          <cell r="N565">
            <v>250</v>
          </cell>
          <cell r="O565">
            <v>250</v>
          </cell>
          <cell r="P565">
            <v>250</v>
          </cell>
        </row>
        <row r="566">
          <cell r="B566">
            <v>36884.375</v>
          </cell>
          <cell r="C566">
            <v>2000</v>
          </cell>
          <cell r="D566" t="str">
            <v>Dec</v>
          </cell>
          <cell r="E566">
            <v>24</v>
          </cell>
          <cell r="F566" t="str">
            <v>Sun</v>
          </cell>
          <cell r="G566">
            <v>9</v>
          </cell>
          <cell r="H566" t="str">
            <v>O</v>
          </cell>
          <cell r="I566">
            <v>241.77000427246094</v>
          </cell>
          <cell r="L566">
            <v>0.99800002574920654</v>
          </cell>
          <cell r="M566">
            <v>30</v>
          </cell>
          <cell r="N566">
            <v>249.99996948242188</v>
          </cell>
          <cell r="O566">
            <v>250</v>
          </cell>
          <cell r="P566">
            <v>250</v>
          </cell>
        </row>
        <row r="567">
          <cell r="B567">
            <v>36884.416666666664</v>
          </cell>
          <cell r="C567">
            <v>2000</v>
          </cell>
          <cell r="D567" t="str">
            <v>Dec</v>
          </cell>
          <cell r="E567">
            <v>24</v>
          </cell>
          <cell r="F567" t="str">
            <v>Sun</v>
          </cell>
          <cell r="G567">
            <v>10</v>
          </cell>
          <cell r="H567" t="str">
            <v>O</v>
          </cell>
          <cell r="I567">
            <v>255.78999328613281</v>
          </cell>
          <cell r="L567">
            <v>0.99800002574920654</v>
          </cell>
          <cell r="M567">
            <v>30</v>
          </cell>
          <cell r="N567">
            <v>250</v>
          </cell>
          <cell r="O567">
            <v>250</v>
          </cell>
          <cell r="P567">
            <v>250</v>
          </cell>
        </row>
        <row r="568">
          <cell r="B568">
            <v>36884.458333333336</v>
          </cell>
          <cell r="C568">
            <v>2000</v>
          </cell>
          <cell r="D568" t="str">
            <v>Dec</v>
          </cell>
          <cell r="E568">
            <v>24</v>
          </cell>
          <cell r="F568" t="str">
            <v>Sun</v>
          </cell>
          <cell r="G568">
            <v>11</v>
          </cell>
          <cell r="H568" t="str">
            <v>O</v>
          </cell>
          <cell r="I568">
            <v>256.989990234375</v>
          </cell>
          <cell r="L568">
            <v>0.99800002574920654</v>
          </cell>
          <cell r="M568">
            <v>30</v>
          </cell>
          <cell r="N568">
            <v>249.99996948242188</v>
          </cell>
          <cell r="O568">
            <v>250</v>
          </cell>
          <cell r="P568">
            <v>250</v>
          </cell>
        </row>
        <row r="569">
          <cell r="B569">
            <v>36884.5</v>
          </cell>
          <cell r="C569">
            <v>2000</v>
          </cell>
          <cell r="D569" t="str">
            <v>Dec</v>
          </cell>
          <cell r="E569">
            <v>24</v>
          </cell>
          <cell r="F569" t="str">
            <v>Sun</v>
          </cell>
          <cell r="G569">
            <v>12</v>
          </cell>
          <cell r="H569" t="str">
            <v>O</v>
          </cell>
          <cell r="I569">
            <v>251.99000549316406</v>
          </cell>
          <cell r="L569">
            <v>0.99800002574920654</v>
          </cell>
          <cell r="M569">
            <v>30</v>
          </cell>
          <cell r="N569">
            <v>250</v>
          </cell>
          <cell r="O569">
            <v>250</v>
          </cell>
          <cell r="P569">
            <v>250</v>
          </cell>
        </row>
        <row r="570">
          <cell r="B570">
            <v>36884.541666666664</v>
          </cell>
          <cell r="C570">
            <v>2000</v>
          </cell>
          <cell r="D570" t="str">
            <v>Dec</v>
          </cell>
          <cell r="E570">
            <v>24</v>
          </cell>
          <cell r="F570" t="str">
            <v>Sun</v>
          </cell>
          <cell r="G570">
            <v>13</v>
          </cell>
          <cell r="H570" t="str">
            <v>O</v>
          </cell>
          <cell r="I570">
            <v>254.44999694824219</v>
          </cell>
          <cell r="J570">
            <v>8.25</v>
          </cell>
          <cell r="L570">
            <v>0.99800002574920654</v>
          </cell>
          <cell r="M570">
            <v>30</v>
          </cell>
          <cell r="N570">
            <v>249.99998474121094</v>
          </cell>
          <cell r="O570">
            <v>250</v>
          </cell>
          <cell r="P570">
            <v>250</v>
          </cell>
        </row>
        <row r="571">
          <cell r="B571">
            <v>36884.583333333336</v>
          </cell>
          <cell r="C571">
            <v>2000</v>
          </cell>
          <cell r="D571" t="str">
            <v>Dec</v>
          </cell>
          <cell r="E571">
            <v>24</v>
          </cell>
          <cell r="F571" t="str">
            <v>Sun</v>
          </cell>
          <cell r="G571">
            <v>14</v>
          </cell>
          <cell r="H571" t="str">
            <v>O</v>
          </cell>
          <cell r="I571">
            <v>237.58000183105469</v>
          </cell>
          <cell r="L571">
            <v>0.99800002574920654</v>
          </cell>
          <cell r="M571">
            <v>30</v>
          </cell>
          <cell r="N571">
            <v>250</v>
          </cell>
          <cell r="O571">
            <v>250</v>
          </cell>
          <cell r="P571">
            <v>250</v>
          </cell>
        </row>
        <row r="572">
          <cell r="B572">
            <v>36884.625</v>
          </cell>
          <cell r="C572">
            <v>2000</v>
          </cell>
          <cell r="D572" t="str">
            <v>Dec</v>
          </cell>
          <cell r="E572">
            <v>24</v>
          </cell>
          <cell r="F572" t="str">
            <v>Sun</v>
          </cell>
          <cell r="G572">
            <v>15</v>
          </cell>
          <cell r="H572" t="str">
            <v>O</v>
          </cell>
          <cell r="I572">
            <v>254.44999694824219</v>
          </cell>
          <cell r="J572">
            <v>30.559999465942383</v>
          </cell>
          <cell r="L572">
            <v>0.99800002574920654</v>
          </cell>
          <cell r="M572">
            <v>30</v>
          </cell>
          <cell r="N572">
            <v>249.99998474121094</v>
          </cell>
          <cell r="O572">
            <v>250</v>
          </cell>
          <cell r="P572">
            <v>250</v>
          </cell>
        </row>
        <row r="573">
          <cell r="B573">
            <v>36884.666666666664</v>
          </cell>
          <cell r="C573">
            <v>2000</v>
          </cell>
          <cell r="D573" t="str">
            <v>Dec</v>
          </cell>
          <cell r="E573">
            <v>24</v>
          </cell>
          <cell r="F573" t="str">
            <v>Sun</v>
          </cell>
          <cell r="G573">
            <v>16</v>
          </cell>
          <cell r="H573" t="str">
            <v>O</v>
          </cell>
          <cell r="I573">
            <v>254.44999694824219</v>
          </cell>
          <cell r="J573">
            <v>35.169998168945313</v>
          </cell>
          <cell r="L573">
            <v>0.99800002574920654</v>
          </cell>
          <cell r="M573">
            <v>30</v>
          </cell>
          <cell r="N573">
            <v>249.99996948242188</v>
          </cell>
          <cell r="O573">
            <v>250</v>
          </cell>
          <cell r="P573">
            <v>250</v>
          </cell>
        </row>
        <row r="574">
          <cell r="B574">
            <v>36884.708333333336</v>
          </cell>
          <cell r="C574">
            <v>2000</v>
          </cell>
          <cell r="D574" t="str">
            <v>Dec</v>
          </cell>
          <cell r="E574">
            <v>24</v>
          </cell>
          <cell r="F574" t="str">
            <v>Sun</v>
          </cell>
          <cell r="G574">
            <v>17</v>
          </cell>
          <cell r="H574" t="str">
            <v>O</v>
          </cell>
          <cell r="I574">
            <v>254.44999694824219</v>
          </cell>
          <cell r="J574">
            <v>13.759989738464355</v>
          </cell>
          <cell r="K574">
            <v>248</v>
          </cell>
          <cell r="L574">
            <v>0.99800002574920654</v>
          </cell>
          <cell r="M574">
            <v>30</v>
          </cell>
          <cell r="N574">
            <v>249.99998474121094</v>
          </cell>
          <cell r="O574">
            <v>250</v>
          </cell>
          <cell r="P574">
            <v>250</v>
          </cell>
        </row>
        <row r="575">
          <cell r="B575">
            <v>36884.75</v>
          </cell>
          <cell r="C575">
            <v>2000</v>
          </cell>
          <cell r="D575" t="str">
            <v>Dec</v>
          </cell>
          <cell r="E575">
            <v>24</v>
          </cell>
          <cell r="F575" t="str">
            <v>Sun</v>
          </cell>
          <cell r="G575">
            <v>18</v>
          </cell>
          <cell r="H575" t="str">
            <v>O</v>
          </cell>
          <cell r="I575">
            <v>254.99000549316406</v>
          </cell>
          <cell r="L575">
            <v>0.99800002574920654</v>
          </cell>
          <cell r="M575">
            <v>30</v>
          </cell>
          <cell r="N575">
            <v>250</v>
          </cell>
          <cell r="O575">
            <v>250</v>
          </cell>
          <cell r="P575">
            <v>250</v>
          </cell>
        </row>
        <row r="576">
          <cell r="B576">
            <v>36884.791666666664</v>
          </cell>
          <cell r="C576">
            <v>2000</v>
          </cell>
          <cell r="D576" t="str">
            <v>Dec</v>
          </cell>
          <cell r="E576">
            <v>24</v>
          </cell>
          <cell r="F576" t="str">
            <v>Sun</v>
          </cell>
          <cell r="G576">
            <v>19</v>
          </cell>
          <cell r="H576" t="str">
            <v>O</v>
          </cell>
          <cell r="I576">
            <v>255</v>
          </cell>
          <cell r="L576">
            <v>0.99800002574920654</v>
          </cell>
          <cell r="M576">
            <v>30</v>
          </cell>
          <cell r="N576">
            <v>250</v>
          </cell>
          <cell r="O576">
            <v>250</v>
          </cell>
          <cell r="P576">
            <v>248.08000183105469</v>
          </cell>
        </row>
        <row r="577">
          <cell r="B577">
            <v>36884.833333333336</v>
          </cell>
          <cell r="C577">
            <v>2000</v>
          </cell>
          <cell r="D577" t="str">
            <v>Dec</v>
          </cell>
          <cell r="E577">
            <v>24</v>
          </cell>
          <cell r="F577" t="str">
            <v>Sun</v>
          </cell>
          <cell r="G577">
            <v>20</v>
          </cell>
          <cell r="H577" t="str">
            <v>O</v>
          </cell>
          <cell r="I577">
            <v>255</v>
          </cell>
          <cell r="L577">
            <v>0.99800002574920654</v>
          </cell>
          <cell r="M577">
            <v>30</v>
          </cell>
          <cell r="N577">
            <v>250</v>
          </cell>
          <cell r="O577">
            <v>249.55000305175781</v>
          </cell>
          <cell r="P577">
            <v>249.55000305175781</v>
          </cell>
        </row>
        <row r="578">
          <cell r="B578">
            <v>36884.875</v>
          </cell>
          <cell r="C578">
            <v>2000</v>
          </cell>
          <cell r="D578" t="str">
            <v>Dec</v>
          </cell>
          <cell r="E578">
            <v>24</v>
          </cell>
          <cell r="F578" t="str">
            <v>Sun</v>
          </cell>
          <cell r="G578">
            <v>21</v>
          </cell>
          <cell r="H578" t="str">
            <v>O</v>
          </cell>
          <cell r="I578">
            <v>264.42001342773438</v>
          </cell>
          <cell r="L578">
            <v>0.99800002574920654</v>
          </cell>
          <cell r="M578">
            <v>30</v>
          </cell>
          <cell r="N578">
            <v>250</v>
          </cell>
          <cell r="O578">
            <v>250</v>
          </cell>
          <cell r="P578">
            <v>250</v>
          </cell>
        </row>
        <row r="579">
          <cell r="B579">
            <v>36884.916666666664</v>
          </cell>
          <cell r="C579">
            <v>2000</v>
          </cell>
          <cell r="D579" t="str">
            <v>Dec</v>
          </cell>
          <cell r="E579">
            <v>24</v>
          </cell>
          <cell r="F579" t="str">
            <v>Sun</v>
          </cell>
          <cell r="G579">
            <v>22</v>
          </cell>
          <cell r="H579" t="str">
            <v>O</v>
          </cell>
          <cell r="I579">
            <v>272.85000610351563</v>
          </cell>
          <cell r="L579">
            <v>0.99800002574920654</v>
          </cell>
          <cell r="M579">
            <v>30</v>
          </cell>
          <cell r="N579">
            <v>250</v>
          </cell>
          <cell r="O579">
            <v>250</v>
          </cell>
          <cell r="P579">
            <v>250</v>
          </cell>
        </row>
        <row r="580">
          <cell r="B580">
            <v>36884.958333333336</v>
          </cell>
          <cell r="C580">
            <v>2000</v>
          </cell>
          <cell r="D580" t="str">
            <v>Dec</v>
          </cell>
          <cell r="E580">
            <v>24</v>
          </cell>
          <cell r="F580" t="str">
            <v>Sun</v>
          </cell>
          <cell r="G580">
            <v>23</v>
          </cell>
          <cell r="H580" t="str">
            <v>O</v>
          </cell>
          <cell r="I580">
            <v>259.16000366210938</v>
          </cell>
          <cell r="L580">
            <v>0.99800002574920654</v>
          </cell>
          <cell r="M580">
            <v>30</v>
          </cell>
          <cell r="N580">
            <v>250</v>
          </cell>
          <cell r="O580">
            <v>250</v>
          </cell>
          <cell r="P580">
            <v>250</v>
          </cell>
        </row>
        <row r="581">
          <cell r="B581">
            <v>36885</v>
          </cell>
          <cell r="C581">
            <v>2000</v>
          </cell>
          <cell r="D581" t="str">
            <v>Dec</v>
          </cell>
          <cell r="E581">
            <v>24</v>
          </cell>
          <cell r="F581" t="str">
            <v>Sun</v>
          </cell>
          <cell r="G581">
            <v>24</v>
          </cell>
          <cell r="H581" t="str">
            <v>O</v>
          </cell>
          <cell r="I581">
            <v>252.99000549316406</v>
          </cell>
          <cell r="L581">
            <v>0.99800002574920654</v>
          </cell>
          <cell r="M581">
            <v>30</v>
          </cell>
          <cell r="N581">
            <v>250</v>
          </cell>
          <cell r="O581">
            <v>250</v>
          </cell>
          <cell r="P581">
            <v>250</v>
          </cell>
        </row>
        <row r="582">
          <cell r="B582">
            <v>36885.041666666664</v>
          </cell>
          <cell r="C582">
            <v>2000</v>
          </cell>
          <cell r="D582" t="str">
            <v>Dec</v>
          </cell>
          <cell r="E582">
            <v>25</v>
          </cell>
          <cell r="F582" t="str">
            <v>Mon</v>
          </cell>
          <cell r="G582">
            <v>1</v>
          </cell>
          <cell r="H582" t="str">
            <v>O</v>
          </cell>
          <cell r="I582">
            <v>234.77999877929688</v>
          </cell>
          <cell r="L582">
            <v>0.99800002574920654</v>
          </cell>
          <cell r="M582">
            <v>30</v>
          </cell>
          <cell r="N582">
            <v>250</v>
          </cell>
          <cell r="O582">
            <v>250</v>
          </cell>
          <cell r="P582">
            <v>250</v>
          </cell>
        </row>
        <row r="583">
          <cell r="B583">
            <v>36885.083333333336</v>
          </cell>
          <cell r="C583">
            <v>2000</v>
          </cell>
          <cell r="D583" t="str">
            <v>Dec</v>
          </cell>
          <cell r="E583">
            <v>25</v>
          </cell>
          <cell r="F583" t="str">
            <v>Mon</v>
          </cell>
          <cell r="G583">
            <v>2</v>
          </cell>
          <cell r="H583" t="str">
            <v>O</v>
          </cell>
          <cell r="I583">
            <v>236.22999572753906</v>
          </cell>
          <cell r="L583">
            <v>0.99800002574920654</v>
          </cell>
          <cell r="M583">
            <v>30</v>
          </cell>
          <cell r="N583">
            <v>250</v>
          </cell>
          <cell r="O583">
            <v>250</v>
          </cell>
          <cell r="P583">
            <v>250</v>
          </cell>
        </row>
        <row r="584">
          <cell r="B584">
            <v>36885.125</v>
          </cell>
          <cell r="C584">
            <v>2000</v>
          </cell>
          <cell r="D584" t="str">
            <v>Dec</v>
          </cell>
          <cell r="E584">
            <v>25</v>
          </cell>
          <cell r="F584" t="str">
            <v>Mon</v>
          </cell>
          <cell r="G584">
            <v>3</v>
          </cell>
          <cell r="H584" t="str">
            <v>O</v>
          </cell>
          <cell r="I584">
            <v>199.16000366210938</v>
          </cell>
          <cell r="L584">
            <v>0.99800002574920654</v>
          </cell>
          <cell r="M584">
            <v>30</v>
          </cell>
          <cell r="N584">
            <v>250</v>
          </cell>
          <cell r="O584">
            <v>250</v>
          </cell>
          <cell r="P584">
            <v>250</v>
          </cell>
        </row>
        <row r="585">
          <cell r="B585">
            <v>36885.166666666664</v>
          </cell>
          <cell r="C585">
            <v>2000</v>
          </cell>
          <cell r="D585" t="str">
            <v>Dec</v>
          </cell>
          <cell r="E585">
            <v>25</v>
          </cell>
          <cell r="F585" t="str">
            <v>Mon</v>
          </cell>
          <cell r="G585">
            <v>4</v>
          </cell>
          <cell r="H585" t="str">
            <v>O</v>
          </cell>
          <cell r="I585">
            <v>203.75999450683594</v>
          </cell>
          <cell r="L585">
            <v>0.99800002574920654</v>
          </cell>
          <cell r="M585">
            <v>30</v>
          </cell>
          <cell r="N585">
            <v>250</v>
          </cell>
          <cell r="O585">
            <v>249.99333190917969</v>
          </cell>
          <cell r="P585">
            <v>249.99166870117188</v>
          </cell>
        </row>
        <row r="586">
          <cell r="B586">
            <v>36885.208333333336</v>
          </cell>
          <cell r="C586">
            <v>2000</v>
          </cell>
          <cell r="D586" t="str">
            <v>Dec</v>
          </cell>
          <cell r="E586">
            <v>25</v>
          </cell>
          <cell r="F586" t="str">
            <v>Mon</v>
          </cell>
          <cell r="G586">
            <v>5</v>
          </cell>
          <cell r="H586" t="str">
            <v>O</v>
          </cell>
          <cell r="I586">
            <v>235.35000610351563</v>
          </cell>
          <cell r="L586">
            <v>0.99800002574920654</v>
          </cell>
          <cell r="M586">
            <v>30</v>
          </cell>
          <cell r="N586">
            <v>250</v>
          </cell>
          <cell r="O586">
            <v>250</v>
          </cell>
          <cell r="P586">
            <v>250</v>
          </cell>
        </row>
        <row r="587">
          <cell r="B587">
            <v>36885.25</v>
          </cell>
          <cell r="C587">
            <v>2000</v>
          </cell>
          <cell r="D587" t="str">
            <v>Dec</v>
          </cell>
          <cell r="E587">
            <v>25</v>
          </cell>
          <cell r="F587" t="str">
            <v>Mon</v>
          </cell>
          <cell r="G587">
            <v>6</v>
          </cell>
          <cell r="H587" t="str">
            <v>O</v>
          </cell>
          <cell r="I587">
            <v>256.989990234375</v>
          </cell>
          <cell r="L587">
            <v>0.99800002574920654</v>
          </cell>
          <cell r="M587">
            <v>30</v>
          </cell>
          <cell r="N587">
            <v>250</v>
          </cell>
          <cell r="O587">
            <v>250</v>
          </cell>
          <cell r="P587">
            <v>249.99833679199219</v>
          </cell>
        </row>
        <row r="588">
          <cell r="B588">
            <v>36885.291666666664</v>
          </cell>
          <cell r="C588">
            <v>2000</v>
          </cell>
          <cell r="D588" t="str">
            <v>Dec</v>
          </cell>
          <cell r="E588">
            <v>25</v>
          </cell>
          <cell r="F588" t="str">
            <v>Mon</v>
          </cell>
          <cell r="G588">
            <v>7</v>
          </cell>
          <cell r="H588" t="str">
            <v>O</v>
          </cell>
          <cell r="I588">
            <v>237</v>
          </cell>
          <cell r="L588">
            <v>0.99800002574920654</v>
          </cell>
          <cell r="M588">
            <v>30</v>
          </cell>
          <cell r="N588">
            <v>250</v>
          </cell>
          <cell r="O588">
            <v>249.99000549316406</v>
          </cell>
          <cell r="P588">
            <v>249.99000549316406</v>
          </cell>
        </row>
        <row r="589">
          <cell r="B589">
            <v>36885.333333333336</v>
          </cell>
          <cell r="C589">
            <v>2000</v>
          </cell>
          <cell r="D589" t="str">
            <v>Dec</v>
          </cell>
          <cell r="E589">
            <v>25</v>
          </cell>
          <cell r="F589" t="str">
            <v>Mon</v>
          </cell>
          <cell r="G589">
            <v>8</v>
          </cell>
          <cell r="H589" t="str">
            <v>O</v>
          </cell>
          <cell r="I589">
            <v>300</v>
          </cell>
          <cell r="L589">
            <v>0.99800002574920654</v>
          </cell>
          <cell r="M589">
            <v>30</v>
          </cell>
          <cell r="N589">
            <v>250</v>
          </cell>
          <cell r="O589">
            <v>249.9949951171875</v>
          </cell>
          <cell r="P589">
            <v>249.9949951171875</v>
          </cell>
        </row>
        <row r="590">
          <cell r="B590">
            <v>36885.375</v>
          </cell>
          <cell r="C590">
            <v>2000</v>
          </cell>
          <cell r="D590" t="str">
            <v>Dec</v>
          </cell>
          <cell r="E590">
            <v>25</v>
          </cell>
          <cell r="F590" t="str">
            <v>Mon</v>
          </cell>
          <cell r="G590">
            <v>9</v>
          </cell>
          <cell r="H590" t="str">
            <v>O</v>
          </cell>
          <cell r="I590">
            <v>236.5</v>
          </cell>
          <cell r="L590">
            <v>0.99800002574920654</v>
          </cell>
          <cell r="M590">
            <v>30</v>
          </cell>
          <cell r="N590">
            <v>250</v>
          </cell>
          <cell r="O590">
            <v>250</v>
          </cell>
          <cell r="P590">
            <v>250</v>
          </cell>
        </row>
        <row r="591">
          <cell r="B591">
            <v>36885.416666666664</v>
          </cell>
          <cell r="C591">
            <v>2000</v>
          </cell>
          <cell r="D591" t="str">
            <v>Dec</v>
          </cell>
          <cell r="E591">
            <v>25</v>
          </cell>
          <cell r="F591" t="str">
            <v>Mon</v>
          </cell>
          <cell r="G591">
            <v>10</v>
          </cell>
          <cell r="H591" t="str">
            <v>O</v>
          </cell>
          <cell r="I591">
            <v>238.32000732421875</v>
          </cell>
          <cell r="L591">
            <v>0.99800002574920654</v>
          </cell>
          <cell r="M591">
            <v>30</v>
          </cell>
          <cell r="N591">
            <v>250</v>
          </cell>
          <cell r="O591">
            <v>250</v>
          </cell>
          <cell r="P591">
            <v>241.61166381835938</v>
          </cell>
        </row>
        <row r="592">
          <cell r="B592">
            <v>36885.458333333336</v>
          </cell>
          <cell r="C592">
            <v>2000</v>
          </cell>
          <cell r="D592" t="str">
            <v>Dec</v>
          </cell>
          <cell r="E592">
            <v>25</v>
          </cell>
          <cell r="F592" t="str">
            <v>Mon</v>
          </cell>
          <cell r="G592">
            <v>11</v>
          </cell>
          <cell r="H592" t="str">
            <v>O</v>
          </cell>
          <cell r="I592">
            <v>239.50999450683594</v>
          </cell>
          <cell r="L592">
            <v>0.99800002574920654</v>
          </cell>
          <cell r="M592">
            <v>30</v>
          </cell>
          <cell r="N592">
            <v>250</v>
          </cell>
          <cell r="O592">
            <v>249.99833679199219</v>
          </cell>
          <cell r="P592">
            <v>249.99833679199219</v>
          </cell>
        </row>
        <row r="593">
          <cell r="B593">
            <v>36885.5</v>
          </cell>
          <cell r="C593">
            <v>2000</v>
          </cell>
          <cell r="D593" t="str">
            <v>Dec</v>
          </cell>
          <cell r="E593">
            <v>25</v>
          </cell>
          <cell r="F593" t="str">
            <v>Mon</v>
          </cell>
          <cell r="G593">
            <v>12</v>
          </cell>
          <cell r="H593" t="str">
            <v>O</v>
          </cell>
          <cell r="I593">
            <v>248.5</v>
          </cell>
          <cell r="L593">
            <v>0.99800002574920654</v>
          </cell>
          <cell r="M593">
            <v>30</v>
          </cell>
          <cell r="N593">
            <v>250</v>
          </cell>
          <cell r="O593">
            <v>250</v>
          </cell>
          <cell r="P593">
            <v>250</v>
          </cell>
        </row>
        <row r="594">
          <cell r="B594">
            <v>36885.541666666664</v>
          </cell>
          <cell r="C594">
            <v>2000</v>
          </cell>
          <cell r="D594" t="str">
            <v>Dec</v>
          </cell>
          <cell r="E594">
            <v>25</v>
          </cell>
          <cell r="F594" t="str">
            <v>Mon</v>
          </cell>
          <cell r="G594">
            <v>13</v>
          </cell>
          <cell r="H594" t="str">
            <v>O</v>
          </cell>
          <cell r="I594">
            <v>239.8699951171875</v>
          </cell>
          <cell r="L594">
            <v>0.99800002574920654</v>
          </cell>
          <cell r="M594">
            <v>30</v>
          </cell>
          <cell r="N594">
            <v>250</v>
          </cell>
          <cell r="O594">
            <v>250</v>
          </cell>
          <cell r="P594">
            <v>250</v>
          </cell>
        </row>
        <row r="595">
          <cell r="B595">
            <v>36885.583333333336</v>
          </cell>
          <cell r="C595">
            <v>2000</v>
          </cell>
          <cell r="D595" t="str">
            <v>Dec</v>
          </cell>
          <cell r="E595">
            <v>25</v>
          </cell>
          <cell r="F595" t="str">
            <v>Mon</v>
          </cell>
          <cell r="G595">
            <v>14</v>
          </cell>
          <cell r="H595" t="str">
            <v>O</v>
          </cell>
          <cell r="I595">
            <v>237.14999389648438</v>
          </cell>
          <cell r="L595">
            <v>0.99800002574920654</v>
          </cell>
          <cell r="M595">
            <v>30</v>
          </cell>
          <cell r="N595">
            <v>250</v>
          </cell>
          <cell r="O595">
            <v>250</v>
          </cell>
          <cell r="P595">
            <v>250</v>
          </cell>
        </row>
        <row r="596">
          <cell r="B596">
            <v>36885.625</v>
          </cell>
          <cell r="C596">
            <v>2000</v>
          </cell>
          <cell r="D596" t="str">
            <v>Dec</v>
          </cell>
          <cell r="E596">
            <v>25</v>
          </cell>
          <cell r="F596" t="str">
            <v>Mon</v>
          </cell>
          <cell r="G596">
            <v>15</v>
          </cell>
          <cell r="H596" t="str">
            <v>O</v>
          </cell>
          <cell r="I596">
            <v>206.75</v>
          </cell>
          <cell r="L596">
            <v>0.99800002574920654</v>
          </cell>
          <cell r="M596">
            <v>30</v>
          </cell>
          <cell r="N596">
            <v>250</v>
          </cell>
          <cell r="O596">
            <v>250</v>
          </cell>
          <cell r="P596">
            <v>205</v>
          </cell>
        </row>
        <row r="597">
          <cell r="B597">
            <v>36885.666666666664</v>
          </cell>
          <cell r="C597">
            <v>2000</v>
          </cell>
          <cell r="D597" t="str">
            <v>Dec</v>
          </cell>
          <cell r="E597">
            <v>25</v>
          </cell>
          <cell r="F597" t="str">
            <v>Mon</v>
          </cell>
          <cell r="G597">
            <v>16</v>
          </cell>
          <cell r="H597" t="str">
            <v>O</v>
          </cell>
          <cell r="I597">
            <v>205.66000366210938</v>
          </cell>
          <cell r="L597">
            <v>0.99800002574920654</v>
          </cell>
          <cell r="M597">
            <v>30</v>
          </cell>
          <cell r="N597">
            <v>250</v>
          </cell>
          <cell r="O597">
            <v>250</v>
          </cell>
          <cell r="P597">
            <v>250</v>
          </cell>
        </row>
        <row r="598">
          <cell r="B598">
            <v>36885.708333333336</v>
          </cell>
          <cell r="C598">
            <v>2000</v>
          </cell>
          <cell r="D598" t="str">
            <v>Dec</v>
          </cell>
          <cell r="E598">
            <v>25</v>
          </cell>
          <cell r="F598" t="str">
            <v>Mon</v>
          </cell>
          <cell r="G598">
            <v>17</v>
          </cell>
          <cell r="H598" t="str">
            <v>O</v>
          </cell>
          <cell r="I598">
            <v>232</v>
          </cell>
          <cell r="L598">
            <v>0.99800002574920654</v>
          </cell>
          <cell r="M598">
            <v>30</v>
          </cell>
          <cell r="N598">
            <v>250</v>
          </cell>
          <cell r="O598">
            <v>250</v>
          </cell>
          <cell r="P598">
            <v>0</v>
          </cell>
        </row>
        <row r="599">
          <cell r="B599">
            <v>36885.75</v>
          </cell>
          <cell r="C599">
            <v>2000</v>
          </cell>
          <cell r="D599" t="str">
            <v>Dec</v>
          </cell>
          <cell r="E599">
            <v>25</v>
          </cell>
          <cell r="F599" t="str">
            <v>Mon</v>
          </cell>
          <cell r="G599">
            <v>18</v>
          </cell>
          <cell r="H599" t="str">
            <v>O</v>
          </cell>
          <cell r="I599">
            <v>251.02000427246094</v>
          </cell>
          <cell r="L599">
            <v>0.99800002574920654</v>
          </cell>
          <cell r="M599">
            <v>30</v>
          </cell>
          <cell r="N599">
            <v>250</v>
          </cell>
          <cell r="O599">
            <v>250</v>
          </cell>
          <cell r="P599">
            <v>250</v>
          </cell>
        </row>
        <row r="600">
          <cell r="B600">
            <v>36885.791666666664</v>
          </cell>
          <cell r="C600">
            <v>2000</v>
          </cell>
          <cell r="D600" t="str">
            <v>Dec</v>
          </cell>
          <cell r="E600">
            <v>25</v>
          </cell>
          <cell r="F600" t="str">
            <v>Mon</v>
          </cell>
          <cell r="G600">
            <v>19</v>
          </cell>
          <cell r="H600" t="str">
            <v>O</v>
          </cell>
          <cell r="I600">
            <v>250.55000305175781</v>
          </cell>
          <cell r="L600">
            <v>0.99800002574920654</v>
          </cell>
          <cell r="M600">
            <v>30</v>
          </cell>
          <cell r="N600">
            <v>250</v>
          </cell>
          <cell r="O600">
            <v>249.99000549316406</v>
          </cell>
          <cell r="P600">
            <v>249.99000549316406</v>
          </cell>
        </row>
        <row r="601">
          <cell r="B601">
            <v>36885.833333333336</v>
          </cell>
          <cell r="C601">
            <v>2000</v>
          </cell>
          <cell r="D601" t="str">
            <v>Dec</v>
          </cell>
          <cell r="E601">
            <v>25</v>
          </cell>
          <cell r="F601" t="str">
            <v>Mon</v>
          </cell>
          <cell r="G601">
            <v>20</v>
          </cell>
          <cell r="H601" t="str">
            <v>O</v>
          </cell>
          <cell r="I601">
            <v>254.99000549316406</v>
          </cell>
          <cell r="L601">
            <v>0.99800002574920654</v>
          </cell>
          <cell r="M601">
            <v>30</v>
          </cell>
          <cell r="N601">
            <v>250</v>
          </cell>
          <cell r="O601">
            <v>250</v>
          </cell>
          <cell r="P601">
            <v>250</v>
          </cell>
        </row>
        <row r="602">
          <cell r="B602">
            <v>36885.875</v>
          </cell>
          <cell r="C602">
            <v>2000</v>
          </cell>
          <cell r="D602" t="str">
            <v>Dec</v>
          </cell>
          <cell r="E602">
            <v>25</v>
          </cell>
          <cell r="F602" t="str">
            <v>Mon</v>
          </cell>
          <cell r="G602">
            <v>21</v>
          </cell>
          <cell r="H602" t="str">
            <v>O</v>
          </cell>
          <cell r="I602">
            <v>255</v>
          </cell>
          <cell r="L602">
            <v>0.99800002574920654</v>
          </cell>
          <cell r="M602">
            <v>30</v>
          </cell>
          <cell r="N602">
            <v>250</v>
          </cell>
          <cell r="O602">
            <v>250</v>
          </cell>
          <cell r="P602">
            <v>250</v>
          </cell>
        </row>
        <row r="603">
          <cell r="B603">
            <v>36885.916666666664</v>
          </cell>
          <cell r="C603">
            <v>2000</v>
          </cell>
          <cell r="D603" t="str">
            <v>Dec</v>
          </cell>
          <cell r="E603">
            <v>25</v>
          </cell>
          <cell r="F603" t="str">
            <v>Mon</v>
          </cell>
          <cell r="G603">
            <v>22</v>
          </cell>
          <cell r="H603" t="str">
            <v>O</v>
          </cell>
          <cell r="I603">
            <v>272.05999755859375</v>
          </cell>
          <cell r="L603">
            <v>0.99800002574920654</v>
          </cell>
          <cell r="M603">
            <v>30</v>
          </cell>
          <cell r="N603">
            <v>250</v>
          </cell>
          <cell r="O603">
            <v>250</v>
          </cell>
          <cell r="P603">
            <v>250</v>
          </cell>
        </row>
        <row r="604">
          <cell r="B604">
            <v>36885.958333333336</v>
          </cell>
          <cell r="C604">
            <v>2000</v>
          </cell>
          <cell r="D604" t="str">
            <v>Dec</v>
          </cell>
          <cell r="E604">
            <v>25</v>
          </cell>
          <cell r="F604" t="str">
            <v>Mon</v>
          </cell>
          <cell r="G604">
            <v>23</v>
          </cell>
          <cell r="H604" t="str">
            <v>O</v>
          </cell>
          <cell r="I604">
            <v>272.60000610351563</v>
          </cell>
          <cell r="L604">
            <v>0.99800002574920654</v>
          </cell>
          <cell r="M604">
            <v>30</v>
          </cell>
          <cell r="N604">
            <v>250</v>
          </cell>
          <cell r="O604">
            <v>250</v>
          </cell>
          <cell r="P604">
            <v>250</v>
          </cell>
        </row>
        <row r="605">
          <cell r="B605">
            <v>36886</v>
          </cell>
          <cell r="C605">
            <v>2000</v>
          </cell>
          <cell r="D605" t="str">
            <v>Dec</v>
          </cell>
          <cell r="E605">
            <v>25</v>
          </cell>
          <cell r="F605" t="str">
            <v>Mon</v>
          </cell>
          <cell r="G605">
            <v>24</v>
          </cell>
          <cell r="H605" t="str">
            <v>O</v>
          </cell>
          <cell r="I605">
            <v>255</v>
          </cell>
          <cell r="L605">
            <v>0.99800002574920654</v>
          </cell>
          <cell r="M605">
            <v>30</v>
          </cell>
          <cell r="N605">
            <v>250</v>
          </cell>
          <cell r="O605">
            <v>250</v>
          </cell>
          <cell r="P605">
            <v>250</v>
          </cell>
        </row>
        <row r="606">
          <cell r="B606">
            <v>36886.041666666664</v>
          </cell>
          <cell r="C606">
            <v>2000</v>
          </cell>
          <cell r="D606" t="str">
            <v>Dec</v>
          </cell>
          <cell r="E606">
            <v>26</v>
          </cell>
          <cell r="F606" t="str">
            <v>Tue</v>
          </cell>
          <cell r="G606">
            <v>1</v>
          </cell>
          <cell r="H606" t="str">
            <v>O</v>
          </cell>
          <cell r="I606">
            <v>265.6199951171875</v>
          </cell>
          <cell r="L606">
            <v>0.99800002574920654</v>
          </cell>
          <cell r="M606">
            <v>30</v>
          </cell>
          <cell r="N606">
            <v>250</v>
          </cell>
          <cell r="O606">
            <v>250</v>
          </cell>
          <cell r="P606">
            <v>250</v>
          </cell>
        </row>
        <row r="607">
          <cell r="B607">
            <v>36886.083333333336</v>
          </cell>
          <cell r="C607">
            <v>2000</v>
          </cell>
          <cell r="D607" t="str">
            <v>Dec</v>
          </cell>
          <cell r="E607">
            <v>26</v>
          </cell>
          <cell r="F607" t="str">
            <v>Tue</v>
          </cell>
          <cell r="G607">
            <v>2</v>
          </cell>
          <cell r="H607" t="str">
            <v>O</v>
          </cell>
          <cell r="I607">
            <v>255</v>
          </cell>
          <cell r="L607">
            <v>0.99800002574920654</v>
          </cell>
          <cell r="M607">
            <v>30</v>
          </cell>
          <cell r="N607">
            <v>250</v>
          </cell>
          <cell r="O607">
            <v>250</v>
          </cell>
          <cell r="P607">
            <v>250</v>
          </cell>
        </row>
        <row r="608">
          <cell r="B608">
            <v>36886.125</v>
          </cell>
          <cell r="C608">
            <v>2000</v>
          </cell>
          <cell r="D608" t="str">
            <v>Dec</v>
          </cell>
          <cell r="E608">
            <v>26</v>
          </cell>
          <cell r="F608" t="str">
            <v>Tue</v>
          </cell>
          <cell r="G608">
            <v>3</v>
          </cell>
          <cell r="H608" t="str">
            <v>O</v>
          </cell>
          <cell r="I608">
            <v>256.989990234375</v>
          </cell>
          <cell r="L608">
            <v>0.99800002574920654</v>
          </cell>
          <cell r="M608">
            <v>30</v>
          </cell>
          <cell r="N608">
            <v>250</v>
          </cell>
          <cell r="O608">
            <v>250</v>
          </cell>
          <cell r="P608">
            <v>249.99833679199219</v>
          </cell>
        </row>
        <row r="609">
          <cell r="B609">
            <v>36886.166666666664</v>
          </cell>
          <cell r="C609">
            <v>2000</v>
          </cell>
          <cell r="D609" t="str">
            <v>Dec</v>
          </cell>
          <cell r="E609">
            <v>26</v>
          </cell>
          <cell r="F609" t="str">
            <v>Tue</v>
          </cell>
          <cell r="G609">
            <v>4</v>
          </cell>
          <cell r="H609" t="str">
            <v>O</v>
          </cell>
          <cell r="I609">
            <v>256.989990234375</v>
          </cell>
          <cell r="L609">
            <v>0.99800002574920654</v>
          </cell>
          <cell r="M609">
            <v>30</v>
          </cell>
          <cell r="N609">
            <v>250</v>
          </cell>
          <cell r="O609">
            <v>250</v>
          </cell>
          <cell r="P609">
            <v>250</v>
          </cell>
        </row>
        <row r="610">
          <cell r="B610">
            <v>36886.208333333336</v>
          </cell>
          <cell r="C610">
            <v>2000</v>
          </cell>
          <cell r="D610" t="str">
            <v>Dec</v>
          </cell>
          <cell r="E610">
            <v>26</v>
          </cell>
          <cell r="F610" t="str">
            <v>Tue</v>
          </cell>
          <cell r="G610">
            <v>5</v>
          </cell>
          <cell r="H610" t="str">
            <v>O</v>
          </cell>
          <cell r="I610">
            <v>255</v>
          </cell>
          <cell r="L610">
            <v>0.99800002574920654</v>
          </cell>
          <cell r="M610">
            <v>30</v>
          </cell>
          <cell r="N610">
            <v>250</v>
          </cell>
          <cell r="O610">
            <v>250</v>
          </cell>
          <cell r="P610">
            <v>250</v>
          </cell>
        </row>
        <row r="611">
          <cell r="B611">
            <v>36886.25</v>
          </cell>
          <cell r="C611">
            <v>2000</v>
          </cell>
          <cell r="D611" t="str">
            <v>Dec</v>
          </cell>
          <cell r="E611">
            <v>26</v>
          </cell>
          <cell r="F611" t="str">
            <v>Tue</v>
          </cell>
          <cell r="G611">
            <v>6</v>
          </cell>
          <cell r="H611" t="str">
            <v>O</v>
          </cell>
          <cell r="I611">
            <v>292.27999877929688</v>
          </cell>
          <cell r="L611">
            <v>0.99800002574920654</v>
          </cell>
          <cell r="M611">
            <v>30</v>
          </cell>
          <cell r="N611">
            <v>250</v>
          </cell>
          <cell r="O611">
            <v>250</v>
          </cell>
          <cell r="P611">
            <v>250</v>
          </cell>
        </row>
        <row r="612">
          <cell r="B612">
            <v>36886.291666666664</v>
          </cell>
          <cell r="C612">
            <v>2000</v>
          </cell>
          <cell r="D612" t="str">
            <v>Dec</v>
          </cell>
          <cell r="E612">
            <v>26</v>
          </cell>
          <cell r="F612" t="str">
            <v>Tue</v>
          </cell>
          <cell r="G612">
            <v>7</v>
          </cell>
          <cell r="H612" t="str">
            <v>P</v>
          </cell>
          <cell r="I612">
            <v>484.3699951171875</v>
          </cell>
          <cell r="L612">
            <v>0.99800002574920654</v>
          </cell>
          <cell r="M612">
            <v>30</v>
          </cell>
          <cell r="N612">
            <v>250</v>
          </cell>
          <cell r="O612">
            <v>249.9949951171875</v>
          </cell>
          <cell r="P612">
            <v>249.9949951171875</v>
          </cell>
        </row>
        <row r="613">
          <cell r="B613">
            <v>36886.333333333336</v>
          </cell>
          <cell r="C613">
            <v>2000</v>
          </cell>
          <cell r="D613" t="str">
            <v>Dec</v>
          </cell>
          <cell r="E613">
            <v>26</v>
          </cell>
          <cell r="F613" t="str">
            <v>Tue</v>
          </cell>
          <cell r="G613">
            <v>8</v>
          </cell>
          <cell r="H613" t="str">
            <v>P</v>
          </cell>
          <cell r="I613">
            <v>472.510009765625</v>
          </cell>
          <cell r="L613">
            <v>0.99800002574920654</v>
          </cell>
          <cell r="M613">
            <v>30</v>
          </cell>
          <cell r="N613">
            <v>250</v>
          </cell>
          <cell r="O613">
            <v>250</v>
          </cell>
          <cell r="P613">
            <v>249.99833679199219</v>
          </cell>
        </row>
        <row r="614">
          <cell r="B614">
            <v>36886.375</v>
          </cell>
          <cell r="C614">
            <v>2000</v>
          </cell>
          <cell r="D614" t="str">
            <v>Dec</v>
          </cell>
          <cell r="E614">
            <v>26</v>
          </cell>
          <cell r="F614" t="str">
            <v>Tue</v>
          </cell>
          <cell r="G614">
            <v>9</v>
          </cell>
          <cell r="H614" t="str">
            <v>P</v>
          </cell>
          <cell r="I614">
            <v>444.989990234375</v>
          </cell>
          <cell r="L614">
            <v>0.99800002574920654</v>
          </cell>
          <cell r="M614">
            <v>30</v>
          </cell>
          <cell r="N614">
            <v>250</v>
          </cell>
          <cell r="O614">
            <v>250</v>
          </cell>
          <cell r="P614">
            <v>249.99833679199219</v>
          </cell>
        </row>
        <row r="615">
          <cell r="B615">
            <v>36886.416666666664</v>
          </cell>
          <cell r="C615">
            <v>2000</v>
          </cell>
          <cell r="D615" t="str">
            <v>Dec</v>
          </cell>
          <cell r="E615">
            <v>26</v>
          </cell>
          <cell r="F615" t="str">
            <v>Tue</v>
          </cell>
          <cell r="G615">
            <v>10</v>
          </cell>
          <cell r="H615" t="str">
            <v>P</v>
          </cell>
          <cell r="I615">
            <v>472.8900146484375</v>
          </cell>
          <cell r="L615">
            <v>0.99800002574920654</v>
          </cell>
          <cell r="M615">
            <v>30</v>
          </cell>
          <cell r="N615">
            <v>250</v>
          </cell>
          <cell r="O615">
            <v>250</v>
          </cell>
          <cell r="P615">
            <v>250</v>
          </cell>
        </row>
        <row r="616">
          <cell r="B616">
            <v>36886.458333333336</v>
          </cell>
          <cell r="C616">
            <v>2000</v>
          </cell>
          <cell r="D616" t="str">
            <v>Dec</v>
          </cell>
          <cell r="E616">
            <v>26</v>
          </cell>
          <cell r="F616" t="str">
            <v>Tue</v>
          </cell>
          <cell r="G616">
            <v>11</v>
          </cell>
          <cell r="H616" t="str">
            <v>P</v>
          </cell>
          <cell r="I616">
            <v>471.14999389648438</v>
          </cell>
          <cell r="L616">
            <v>0.99800002574920654</v>
          </cell>
          <cell r="M616">
            <v>30</v>
          </cell>
          <cell r="N616">
            <v>250</v>
          </cell>
          <cell r="O616">
            <v>250</v>
          </cell>
          <cell r="P616">
            <v>250</v>
          </cell>
        </row>
        <row r="617">
          <cell r="B617">
            <v>36886.5</v>
          </cell>
          <cell r="C617">
            <v>2000</v>
          </cell>
          <cell r="D617" t="str">
            <v>Dec</v>
          </cell>
          <cell r="E617">
            <v>26</v>
          </cell>
          <cell r="F617" t="str">
            <v>Tue</v>
          </cell>
          <cell r="G617">
            <v>12</v>
          </cell>
          <cell r="H617" t="str">
            <v>P</v>
          </cell>
          <cell r="I617">
            <v>468.5</v>
          </cell>
          <cell r="L617">
            <v>0.99800002574920654</v>
          </cell>
          <cell r="M617">
            <v>30</v>
          </cell>
          <cell r="N617">
            <v>250</v>
          </cell>
          <cell r="O617">
            <v>250</v>
          </cell>
          <cell r="P617">
            <v>250</v>
          </cell>
        </row>
        <row r="618">
          <cell r="B618">
            <v>36886.541666666664</v>
          </cell>
          <cell r="C618">
            <v>2000</v>
          </cell>
          <cell r="D618" t="str">
            <v>Dec</v>
          </cell>
          <cell r="E618">
            <v>26</v>
          </cell>
          <cell r="F618" t="str">
            <v>Tue</v>
          </cell>
          <cell r="G618">
            <v>13</v>
          </cell>
          <cell r="H618" t="str">
            <v>P</v>
          </cell>
          <cell r="I618">
            <v>464.19000244140625</v>
          </cell>
          <cell r="L618">
            <v>0.99800002574920654</v>
          </cell>
          <cell r="M618">
            <v>30</v>
          </cell>
          <cell r="N618">
            <v>250</v>
          </cell>
          <cell r="O618">
            <v>250</v>
          </cell>
          <cell r="P618">
            <v>250</v>
          </cell>
        </row>
        <row r="619">
          <cell r="B619">
            <v>36886.583333333336</v>
          </cell>
          <cell r="C619">
            <v>2000</v>
          </cell>
          <cell r="D619" t="str">
            <v>Dec</v>
          </cell>
          <cell r="E619">
            <v>26</v>
          </cell>
          <cell r="F619" t="str">
            <v>Tue</v>
          </cell>
          <cell r="G619">
            <v>14</v>
          </cell>
          <cell r="H619" t="str">
            <v>P</v>
          </cell>
          <cell r="I619">
            <v>458.6099853515625</v>
          </cell>
          <cell r="L619">
            <v>0.99800002574920654</v>
          </cell>
          <cell r="M619">
            <v>30</v>
          </cell>
          <cell r="N619">
            <v>250</v>
          </cell>
          <cell r="O619">
            <v>250</v>
          </cell>
          <cell r="P619">
            <v>250</v>
          </cell>
        </row>
        <row r="620">
          <cell r="B620">
            <v>36886.625</v>
          </cell>
          <cell r="C620">
            <v>2000</v>
          </cell>
          <cell r="D620" t="str">
            <v>Dec</v>
          </cell>
          <cell r="E620">
            <v>26</v>
          </cell>
          <cell r="F620" t="str">
            <v>Tue</v>
          </cell>
          <cell r="G620">
            <v>15</v>
          </cell>
          <cell r="H620" t="str">
            <v>P</v>
          </cell>
          <cell r="I620">
            <v>451.80999755859375</v>
          </cell>
          <cell r="L620">
            <v>0.99800002574920654</v>
          </cell>
          <cell r="M620">
            <v>30</v>
          </cell>
          <cell r="N620">
            <v>250</v>
          </cell>
          <cell r="O620">
            <v>250</v>
          </cell>
          <cell r="P620">
            <v>250</v>
          </cell>
        </row>
        <row r="621">
          <cell r="B621">
            <v>36886.666666666664</v>
          </cell>
          <cell r="C621">
            <v>2000</v>
          </cell>
          <cell r="D621" t="str">
            <v>Dec</v>
          </cell>
          <cell r="E621">
            <v>26</v>
          </cell>
          <cell r="F621" t="str">
            <v>Tue</v>
          </cell>
          <cell r="G621">
            <v>16</v>
          </cell>
          <cell r="H621" t="str">
            <v>P</v>
          </cell>
          <cell r="I621">
            <v>444.3800048828125</v>
          </cell>
          <cell r="L621">
            <v>0.99800002574920654</v>
          </cell>
          <cell r="M621">
            <v>30</v>
          </cell>
          <cell r="N621">
            <v>250</v>
          </cell>
          <cell r="O621">
            <v>250</v>
          </cell>
          <cell r="P621">
            <v>219.66000366210938</v>
          </cell>
        </row>
        <row r="622">
          <cell r="B622">
            <v>36886.708333333336</v>
          </cell>
          <cell r="C622">
            <v>2000</v>
          </cell>
          <cell r="D622" t="str">
            <v>Dec</v>
          </cell>
          <cell r="E622">
            <v>26</v>
          </cell>
          <cell r="F622" t="str">
            <v>Tue</v>
          </cell>
          <cell r="G622">
            <v>17</v>
          </cell>
          <cell r="H622" t="str">
            <v>P</v>
          </cell>
          <cell r="I622">
            <v>481.010009765625</v>
          </cell>
          <cell r="L622">
            <v>0.99800002574920654</v>
          </cell>
          <cell r="M622">
            <v>30</v>
          </cell>
          <cell r="N622">
            <v>200.26679992675781</v>
          </cell>
          <cell r="O622">
            <v>158.99833679199219</v>
          </cell>
          <cell r="P622">
            <v>158.99833679199219</v>
          </cell>
        </row>
        <row r="623">
          <cell r="B623">
            <v>36886.75</v>
          </cell>
          <cell r="C623">
            <v>2000</v>
          </cell>
          <cell r="D623" t="str">
            <v>Dec</v>
          </cell>
          <cell r="E623">
            <v>26</v>
          </cell>
          <cell r="F623" t="str">
            <v>Tue</v>
          </cell>
          <cell r="G623">
            <v>18</v>
          </cell>
          <cell r="H623" t="str">
            <v>P</v>
          </cell>
          <cell r="I623">
            <v>445.30999755859375</v>
          </cell>
          <cell r="L623">
            <v>0.99800002574920654</v>
          </cell>
          <cell r="M623">
            <v>30</v>
          </cell>
          <cell r="N623">
            <v>250</v>
          </cell>
          <cell r="O623">
            <v>249.99833679199219</v>
          </cell>
          <cell r="P623">
            <v>249.99833679199219</v>
          </cell>
        </row>
        <row r="624">
          <cell r="B624">
            <v>36886.791666666664</v>
          </cell>
          <cell r="C624">
            <v>2000</v>
          </cell>
          <cell r="D624" t="str">
            <v>Dec</v>
          </cell>
          <cell r="E624">
            <v>26</v>
          </cell>
          <cell r="F624" t="str">
            <v>Tue</v>
          </cell>
          <cell r="G624">
            <v>19</v>
          </cell>
          <cell r="H624" t="str">
            <v>P</v>
          </cell>
          <cell r="I624">
            <v>320.70001220703125</v>
          </cell>
          <cell r="L624">
            <v>0.99800002574920654</v>
          </cell>
          <cell r="M624">
            <v>30</v>
          </cell>
          <cell r="N624">
            <v>250</v>
          </cell>
          <cell r="O624">
            <v>250</v>
          </cell>
          <cell r="P624">
            <v>250</v>
          </cell>
        </row>
        <row r="625">
          <cell r="B625">
            <v>36886.833333333336</v>
          </cell>
          <cell r="C625">
            <v>2000</v>
          </cell>
          <cell r="D625" t="str">
            <v>Dec</v>
          </cell>
          <cell r="E625">
            <v>26</v>
          </cell>
          <cell r="F625" t="str">
            <v>Tue</v>
          </cell>
          <cell r="G625">
            <v>20</v>
          </cell>
          <cell r="H625" t="str">
            <v>P</v>
          </cell>
          <cell r="I625">
            <v>447.25</v>
          </cell>
          <cell r="L625">
            <v>0.99800002574920654</v>
          </cell>
          <cell r="M625">
            <v>30</v>
          </cell>
          <cell r="N625">
            <v>250</v>
          </cell>
          <cell r="O625">
            <v>250</v>
          </cell>
          <cell r="P625">
            <v>250</v>
          </cell>
        </row>
        <row r="626">
          <cell r="B626">
            <v>36886.875</v>
          </cell>
          <cell r="C626">
            <v>2000</v>
          </cell>
          <cell r="D626" t="str">
            <v>Dec</v>
          </cell>
          <cell r="E626">
            <v>26</v>
          </cell>
          <cell r="F626" t="str">
            <v>Tue</v>
          </cell>
          <cell r="G626">
            <v>21</v>
          </cell>
          <cell r="H626" t="str">
            <v>P</v>
          </cell>
          <cell r="I626">
            <v>497.1199951171875</v>
          </cell>
          <cell r="L626">
            <v>0.99800002574920654</v>
          </cell>
          <cell r="M626">
            <v>30</v>
          </cell>
          <cell r="N626">
            <v>250</v>
          </cell>
          <cell r="O626">
            <v>250</v>
          </cell>
          <cell r="P626">
            <v>250</v>
          </cell>
        </row>
        <row r="627">
          <cell r="B627">
            <v>36886.916666666664</v>
          </cell>
          <cell r="C627">
            <v>2000</v>
          </cell>
          <cell r="D627" t="str">
            <v>Dec</v>
          </cell>
          <cell r="E627">
            <v>26</v>
          </cell>
          <cell r="F627" t="str">
            <v>Tue</v>
          </cell>
          <cell r="G627">
            <v>22</v>
          </cell>
          <cell r="H627" t="str">
            <v>P</v>
          </cell>
          <cell r="I627">
            <v>488.3800048828125</v>
          </cell>
          <cell r="L627">
            <v>0.99800002574920654</v>
          </cell>
          <cell r="M627">
            <v>30</v>
          </cell>
          <cell r="N627">
            <v>250</v>
          </cell>
          <cell r="O627">
            <v>250</v>
          </cell>
          <cell r="P627">
            <v>250</v>
          </cell>
        </row>
        <row r="628">
          <cell r="B628">
            <v>36886.958333333336</v>
          </cell>
          <cell r="C628">
            <v>2000</v>
          </cell>
          <cell r="D628" t="str">
            <v>Dec</v>
          </cell>
          <cell r="E628">
            <v>26</v>
          </cell>
          <cell r="F628" t="str">
            <v>Tue</v>
          </cell>
          <cell r="G628">
            <v>23</v>
          </cell>
          <cell r="H628" t="str">
            <v>O</v>
          </cell>
          <cell r="I628">
            <v>314.32000732421875</v>
          </cell>
          <cell r="L628">
            <v>0.99800002574920654</v>
          </cell>
          <cell r="M628">
            <v>30</v>
          </cell>
          <cell r="N628">
            <v>250</v>
          </cell>
          <cell r="O628">
            <v>250</v>
          </cell>
          <cell r="P628">
            <v>250</v>
          </cell>
        </row>
        <row r="629">
          <cell r="B629">
            <v>36887</v>
          </cell>
          <cell r="C629">
            <v>2000</v>
          </cell>
          <cell r="D629" t="str">
            <v>Dec</v>
          </cell>
          <cell r="E629">
            <v>26</v>
          </cell>
          <cell r="F629" t="str">
            <v>Tue</v>
          </cell>
          <cell r="G629">
            <v>24</v>
          </cell>
          <cell r="H629" t="str">
            <v>O</v>
          </cell>
          <cell r="I629">
            <v>291.07998657226563</v>
          </cell>
          <cell r="L629">
            <v>0.99800002574920654</v>
          </cell>
          <cell r="M629">
            <v>30</v>
          </cell>
          <cell r="N629">
            <v>250</v>
          </cell>
          <cell r="O629">
            <v>250</v>
          </cell>
          <cell r="P629">
            <v>250</v>
          </cell>
        </row>
        <row r="630">
          <cell r="B630">
            <v>36887.041666666664</v>
          </cell>
          <cell r="C630">
            <v>2000</v>
          </cell>
          <cell r="D630" t="str">
            <v>Dec</v>
          </cell>
          <cell r="E630">
            <v>27</v>
          </cell>
          <cell r="F630" t="str">
            <v>Wed</v>
          </cell>
          <cell r="G630">
            <v>1</v>
          </cell>
          <cell r="H630" t="str">
            <v>O</v>
          </cell>
          <cell r="I630">
            <v>255</v>
          </cell>
          <cell r="L630">
            <v>0.99800002574920654</v>
          </cell>
          <cell r="M630">
            <v>30</v>
          </cell>
          <cell r="N630">
            <v>250</v>
          </cell>
          <cell r="O630">
            <v>250</v>
          </cell>
          <cell r="P630">
            <v>250</v>
          </cell>
        </row>
        <row r="631">
          <cell r="B631">
            <v>36887.083333333336</v>
          </cell>
          <cell r="C631">
            <v>2000</v>
          </cell>
          <cell r="D631" t="str">
            <v>Dec</v>
          </cell>
          <cell r="E631">
            <v>27</v>
          </cell>
          <cell r="F631" t="str">
            <v>Wed</v>
          </cell>
          <cell r="G631">
            <v>2</v>
          </cell>
          <cell r="H631" t="str">
            <v>O</v>
          </cell>
          <cell r="I631">
            <v>254.99000549316406</v>
          </cell>
          <cell r="L631">
            <v>0.99800002574920654</v>
          </cell>
          <cell r="M631">
            <v>30</v>
          </cell>
          <cell r="N631">
            <v>249.99998474121094</v>
          </cell>
          <cell r="O631">
            <v>250</v>
          </cell>
          <cell r="P631">
            <v>250</v>
          </cell>
        </row>
        <row r="632">
          <cell r="B632">
            <v>36887.125</v>
          </cell>
          <cell r="C632">
            <v>2000</v>
          </cell>
          <cell r="D632" t="str">
            <v>Dec</v>
          </cell>
          <cell r="E632">
            <v>27</v>
          </cell>
          <cell r="F632" t="str">
            <v>Wed</v>
          </cell>
          <cell r="G632">
            <v>3</v>
          </cell>
          <cell r="H632" t="str">
            <v>O</v>
          </cell>
          <cell r="I632">
            <v>244.25</v>
          </cell>
          <cell r="L632">
            <v>0.99800002574920654</v>
          </cell>
          <cell r="M632">
            <v>30</v>
          </cell>
          <cell r="N632">
            <v>249.88821411132813</v>
          </cell>
          <cell r="O632">
            <v>249.83332824707031</v>
          </cell>
          <cell r="P632">
            <v>249.83332824707031</v>
          </cell>
        </row>
        <row r="633">
          <cell r="B633">
            <v>36887.166666666664</v>
          </cell>
          <cell r="C633">
            <v>2000</v>
          </cell>
          <cell r="D633" t="str">
            <v>Dec</v>
          </cell>
          <cell r="E633">
            <v>27</v>
          </cell>
          <cell r="F633" t="str">
            <v>Wed</v>
          </cell>
          <cell r="G633">
            <v>4</v>
          </cell>
          <cell r="H633" t="str">
            <v>O</v>
          </cell>
          <cell r="I633">
            <v>248.05999755859375</v>
          </cell>
          <cell r="L633">
            <v>0.99800002574920654</v>
          </cell>
          <cell r="M633">
            <v>30</v>
          </cell>
          <cell r="N633">
            <v>250</v>
          </cell>
          <cell r="O633">
            <v>250</v>
          </cell>
          <cell r="P633">
            <v>250</v>
          </cell>
        </row>
        <row r="634">
          <cell r="B634">
            <v>36887.208333333336</v>
          </cell>
          <cell r="C634">
            <v>2000</v>
          </cell>
          <cell r="D634" t="str">
            <v>Dec</v>
          </cell>
          <cell r="E634">
            <v>27</v>
          </cell>
          <cell r="F634" t="str">
            <v>Wed</v>
          </cell>
          <cell r="G634">
            <v>5</v>
          </cell>
          <cell r="H634" t="str">
            <v>O</v>
          </cell>
          <cell r="I634">
            <v>254.99000549316406</v>
          </cell>
          <cell r="L634">
            <v>0.99800002574920654</v>
          </cell>
          <cell r="M634">
            <v>30</v>
          </cell>
          <cell r="N634">
            <v>250</v>
          </cell>
          <cell r="O634">
            <v>250</v>
          </cell>
          <cell r="P634">
            <v>250</v>
          </cell>
        </row>
        <row r="635">
          <cell r="B635">
            <v>36887.25</v>
          </cell>
          <cell r="C635">
            <v>2000</v>
          </cell>
          <cell r="D635" t="str">
            <v>Dec</v>
          </cell>
          <cell r="E635">
            <v>27</v>
          </cell>
          <cell r="F635" t="str">
            <v>Wed</v>
          </cell>
          <cell r="G635">
            <v>6</v>
          </cell>
          <cell r="H635" t="str">
            <v>O</v>
          </cell>
          <cell r="I635">
            <v>260.94000244140625</v>
          </cell>
          <cell r="L635">
            <v>0.99800002574920654</v>
          </cell>
          <cell r="M635">
            <v>30</v>
          </cell>
          <cell r="N635">
            <v>250</v>
          </cell>
          <cell r="O635">
            <v>250</v>
          </cell>
          <cell r="P635">
            <v>250</v>
          </cell>
        </row>
        <row r="636">
          <cell r="B636">
            <v>36887.291666666664</v>
          </cell>
          <cell r="C636">
            <v>2000</v>
          </cell>
          <cell r="D636" t="str">
            <v>Dec</v>
          </cell>
          <cell r="E636">
            <v>27</v>
          </cell>
          <cell r="F636" t="str">
            <v>Wed</v>
          </cell>
          <cell r="G636">
            <v>7</v>
          </cell>
          <cell r="H636" t="str">
            <v>P</v>
          </cell>
          <cell r="I636">
            <v>260.33999633789063</v>
          </cell>
          <cell r="L636">
            <v>0.99800002574920654</v>
          </cell>
          <cell r="M636">
            <v>30</v>
          </cell>
          <cell r="N636">
            <v>250</v>
          </cell>
          <cell r="O636">
            <v>250</v>
          </cell>
          <cell r="P636">
            <v>250</v>
          </cell>
        </row>
        <row r="637">
          <cell r="B637">
            <v>36887.333333333336</v>
          </cell>
          <cell r="C637">
            <v>2000</v>
          </cell>
          <cell r="D637" t="str">
            <v>Dec</v>
          </cell>
          <cell r="E637">
            <v>27</v>
          </cell>
          <cell r="F637" t="str">
            <v>Wed</v>
          </cell>
          <cell r="G637">
            <v>8</v>
          </cell>
          <cell r="H637" t="str">
            <v>P</v>
          </cell>
          <cell r="I637">
            <v>268.20999145507813</v>
          </cell>
          <cell r="L637">
            <v>0.99800002574920654</v>
          </cell>
          <cell r="M637">
            <v>30</v>
          </cell>
          <cell r="N637">
            <v>249.99998474121094</v>
          </cell>
          <cell r="O637">
            <v>250</v>
          </cell>
          <cell r="P637">
            <v>250</v>
          </cell>
        </row>
        <row r="638">
          <cell r="B638">
            <v>36887.375</v>
          </cell>
          <cell r="C638">
            <v>2000</v>
          </cell>
          <cell r="D638" t="str">
            <v>Dec</v>
          </cell>
          <cell r="E638">
            <v>27</v>
          </cell>
          <cell r="F638" t="str">
            <v>Wed</v>
          </cell>
          <cell r="G638">
            <v>9</v>
          </cell>
          <cell r="H638" t="str">
            <v>P</v>
          </cell>
          <cell r="I638">
            <v>286.3699951171875</v>
          </cell>
          <cell r="L638">
            <v>0.99800002574920654</v>
          </cell>
          <cell r="M638">
            <v>30</v>
          </cell>
          <cell r="N638">
            <v>250</v>
          </cell>
          <cell r="O638">
            <v>250</v>
          </cell>
          <cell r="P638">
            <v>250</v>
          </cell>
        </row>
        <row r="639">
          <cell r="B639">
            <v>36887.416666666664</v>
          </cell>
          <cell r="C639">
            <v>2000</v>
          </cell>
          <cell r="D639" t="str">
            <v>Dec</v>
          </cell>
          <cell r="E639">
            <v>27</v>
          </cell>
          <cell r="F639" t="str">
            <v>Wed</v>
          </cell>
          <cell r="G639">
            <v>10</v>
          </cell>
          <cell r="H639" t="str">
            <v>P</v>
          </cell>
          <cell r="I639">
            <v>324.08999633789063</v>
          </cell>
          <cell r="L639">
            <v>0.99800002574920654</v>
          </cell>
          <cell r="M639">
            <v>30</v>
          </cell>
          <cell r="N639">
            <v>250</v>
          </cell>
          <cell r="O639">
            <v>250</v>
          </cell>
          <cell r="P639">
            <v>250</v>
          </cell>
        </row>
        <row r="640">
          <cell r="B640">
            <v>36887.458333333336</v>
          </cell>
          <cell r="C640">
            <v>2000</v>
          </cell>
          <cell r="D640" t="str">
            <v>Dec</v>
          </cell>
          <cell r="E640">
            <v>27</v>
          </cell>
          <cell r="F640" t="str">
            <v>Wed</v>
          </cell>
          <cell r="G640">
            <v>11</v>
          </cell>
          <cell r="H640" t="str">
            <v>P</v>
          </cell>
          <cell r="I640">
            <v>309.010009765625</v>
          </cell>
          <cell r="L640">
            <v>0.99800002574920654</v>
          </cell>
          <cell r="M640">
            <v>30</v>
          </cell>
          <cell r="N640">
            <v>250</v>
          </cell>
          <cell r="O640">
            <v>250</v>
          </cell>
          <cell r="P640">
            <v>250</v>
          </cell>
        </row>
        <row r="641">
          <cell r="B641">
            <v>36887.5</v>
          </cell>
          <cell r="C641">
            <v>2000</v>
          </cell>
          <cell r="D641" t="str">
            <v>Dec</v>
          </cell>
          <cell r="E641">
            <v>27</v>
          </cell>
          <cell r="F641" t="str">
            <v>Wed</v>
          </cell>
          <cell r="G641">
            <v>12</v>
          </cell>
          <cell r="H641" t="str">
            <v>P</v>
          </cell>
          <cell r="I641">
            <v>311</v>
          </cell>
          <cell r="L641">
            <v>0.99800002574920654</v>
          </cell>
          <cell r="M641">
            <v>30</v>
          </cell>
          <cell r="N641">
            <v>249.99996948242188</v>
          </cell>
          <cell r="O641">
            <v>250</v>
          </cell>
          <cell r="P641">
            <v>250</v>
          </cell>
        </row>
        <row r="642">
          <cell r="B642">
            <v>36887.541666666664</v>
          </cell>
          <cell r="C642">
            <v>2000</v>
          </cell>
          <cell r="D642" t="str">
            <v>Dec</v>
          </cell>
          <cell r="E642">
            <v>27</v>
          </cell>
          <cell r="F642" t="str">
            <v>Wed</v>
          </cell>
          <cell r="G642">
            <v>13</v>
          </cell>
          <cell r="H642" t="str">
            <v>P</v>
          </cell>
          <cell r="I642">
            <v>309.98001098632813</v>
          </cell>
          <cell r="L642">
            <v>0.99800002574920654</v>
          </cell>
          <cell r="M642">
            <v>30</v>
          </cell>
          <cell r="N642">
            <v>250</v>
          </cell>
          <cell r="O642">
            <v>250</v>
          </cell>
          <cell r="P642">
            <v>250</v>
          </cell>
        </row>
        <row r="643">
          <cell r="B643">
            <v>36887.583333333336</v>
          </cell>
          <cell r="C643">
            <v>2000</v>
          </cell>
          <cell r="D643" t="str">
            <v>Dec</v>
          </cell>
          <cell r="E643">
            <v>27</v>
          </cell>
          <cell r="F643" t="str">
            <v>Wed</v>
          </cell>
          <cell r="G643">
            <v>14</v>
          </cell>
          <cell r="H643" t="str">
            <v>P</v>
          </cell>
          <cell r="I643">
            <v>306.23001098632813</v>
          </cell>
          <cell r="L643">
            <v>0.99800002574920654</v>
          </cell>
          <cell r="M643">
            <v>30</v>
          </cell>
          <cell r="N643">
            <v>250</v>
          </cell>
          <cell r="O643">
            <v>250</v>
          </cell>
          <cell r="P643">
            <v>250</v>
          </cell>
        </row>
        <row r="644">
          <cell r="B644">
            <v>36887.625</v>
          </cell>
          <cell r="C644">
            <v>2000</v>
          </cell>
          <cell r="D644" t="str">
            <v>Dec</v>
          </cell>
          <cell r="E644">
            <v>27</v>
          </cell>
          <cell r="F644" t="str">
            <v>Wed</v>
          </cell>
          <cell r="G644">
            <v>15</v>
          </cell>
          <cell r="H644" t="str">
            <v>P</v>
          </cell>
          <cell r="I644">
            <v>295.1300048828125</v>
          </cell>
          <cell r="L644">
            <v>0.99800002574920654</v>
          </cell>
          <cell r="M644">
            <v>30</v>
          </cell>
          <cell r="N644">
            <v>250</v>
          </cell>
          <cell r="O644">
            <v>250</v>
          </cell>
          <cell r="P644">
            <v>250</v>
          </cell>
        </row>
        <row r="645">
          <cell r="B645">
            <v>36887.666666666664</v>
          </cell>
          <cell r="C645">
            <v>2000</v>
          </cell>
          <cell r="D645" t="str">
            <v>Dec</v>
          </cell>
          <cell r="E645">
            <v>27</v>
          </cell>
          <cell r="F645" t="str">
            <v>Wed</v>
          </cell>
          <cell r="G645">
            <v>16</v>
          </cell>
          <cell r="H645" t="str">
            <v>P</v>
          </cell>
          <cell r="I645">
            <v>279.39999389648438</v>
          </cell>
          <cell r="L645">
            <v>0.99800002574920654</v>
          </cell>
          <cell r="M645">
            <v>30</v>
          </cell>
          <cell r="N645">
            <v>250</v>
          </cell>
          <cell r="O645">
            <v>250</v>
          </cell>
          <cell r="P645">
            <v>250</v>
          </cell>
        </row>
        <row r="646">
          <cell r="B646">
            <v>36887.708333333336</v>
          </cell>
          <cell r="C646">
            <v>2000</v>
          </cell>
          <cell r="D646" t="str">
            <v>Dec</v>
          </cell>
          <cell r="E646">
            <v>27</v>
          </cell>
          <cell r="F646" t="str">
            <v>Wed</v>
          </cell>
          <cell r="G646">
            <v>17</v>
          </cell>
          <cell r="H646" t="str">
            <v>P</v>
          </cell>
          <cell r="I646">
            <v>257</v>
          </cell>
          <cell r="L646">
            <v>0.99800002574920654</v>
          </cell>
          <cell r="M646">
            <v>30</v>
          </cell>
          <cell r="N646">
            <v>250</v>
          </cell>
          <cell r="O646">
            <v>250</v>
          </cell>
          <cell r="P646">
            <v>250</v>
          </cell>
        </row>
        <row r="647">
          <cell r="B647">
            <v>36887.75</v>
          </cell>
          <cell r="C647">
            <v>2000</v>
          </cell>
          <cell r="D647" t="str">
            <v>Dec</v>
          </cell>
          <cell r="E647">
            <v>27</v>
          </cell>
          <cell r="F647" t="str">
            <v>Wed</v>
          </cell>
          <cell r="G647">
            <v>18</v>
          </cell>
          <cell r="H647" t="str">
            <v>P</v>
          </cell>
          <cell r="I647">
            <v>310.1199951171875</v>
          </cell>
          <cell r="L647">
            <v>0.99800002574920654</v>
          </cell>
          <cell r="M647">
            <v>30</v>
          </cell>
          <cell r="N647">
            <v>250</v>
          </cell>
          <cell r="O647">
            <v>250</v>
          </cell>
          <cell r="P647">
            <v>250</v>
          </cell>
        </row>
        <row r="648">
          <cell r="B648">
            <v>36887.791666666664</v>
          </cell>
          <cell r="C648">
            <v>2000</v>
          </cell>
          <cell r="D648" t="str">
            <v>Dec</v>
          </cell>
          <cell r="E648">
            <v>27</v>
          </cell>
          <cell r="F648" t="str">
            <v>Wed</v>
          </cell>
          <cell r="G648">
            <v>19</v>
          </cell>
          <cell r="H648" t="str">
            <v>P</v>
          </cell>
          <cell r="I648">
            <v>306.89999389648438</v>
          </cell>
          <cell r="L648">
            <v>0.99800002574920654</v>
          </cell>
          <cell r="M648">
            <v>30</v>
          </cell>
          <cell r="N648">
            <v>249.99995422363281</v>
          </cell>
          <cell r="O648">
            <v>250</v>
          </cell>
          <cell r="P648">
            <v>250</v>
          </cell>
        </row>
        <row r="649">
          <cell r="B649">
            <v>36887.833333333336</v>
          </cell>
          <cell r="C649">
            <v>2000</v>
          </cell>
          <cell r="D649" t="str">
            <v>Dec</v>
          </cell>
          <cell r="E649">
            <v>27</v>
          </cell>
          <cell r="F649" t="str">
            <v>Wed</v>
          </cell>
          <cell r="G649">
            <v>20</v>
          </cell>
          <cell r="H649" t="str">
            <v>P</v>
          </cell>
          <cell r="I649">
            <v>286.91000366210938</v>
          </cell>
          <cell r="L649">
            <v>0.99800002574920654</v>
          </cell>
          <cell r="M649">
            <v>30</v>
          </cell>
          <cell r="N649">
            <v>250</v>
          </cell>
          <cell r="O649">
            <v>250</v>
          </cell>
          <cell r="P649">
            <v>250</v>
          </cell>
        </row>
        <row r="650">
          <cell r="B650">
            <v>36887.875</v>
          </cell>
          <cell r="C650">
            <v>2000</v>
          </cell>
          <cell r="D650" t="str">
            <v>Dec</v>
          </cell>
          <cell r="E650">
            <v>27</v>
          </cell>
          <cell r="F650" t="str">
            <v>Wed</v>
          </cell>
          <cell r="G650">
            <v>21</v>
          </cell>
          <cell r="H650" t="str">
            <v>P</v>
          </cell>
          <cell r="I650">
            <v>297.52999877929688</v>
          </cell>
          <cell r="L650">
            <v>0.99800002574920654</v>
          </cell>
          <cell r="M650">
            <v>30</v>
          </cell>
          <cell r="N650">
            <v>250</v>
          </cell>
          <cell r="O650">
            <v>250</v>
          </cell>
          <cell r="P650">
            <v>250</v>
          </cell>
        </row>
        <row r="651">
          <cell r="B651">
            <v>36887.916666666664</v>
          </cell>
          <cell r="C651">
            <v>2000</v>
          </cell>
          <cell r="D651" t="str">
            <v>Dec</v>
          </cell>
          <cell r="E651">
            <v>27</v>
          </cell>
          <cell r="F651" t="str">
            <v>Wed</v>
          </cell>
          <cell r="G651">
            <v>22</v>
          </cell>
          <cell r="H651" t="str">
            <v>P</v>
          </cell>
          <cell r="I651">
            <v>292.08999633789063</v>
          </cell>
          <cell r="L651">
            <v>0.99800002574920654</v>
          </cell>
          <cell r="M651">
            <v>30</v>
          </cell>
          <cell r="N651">
            <v>250</v>
          </cell>
          <cell r="O651">
            <v>250</v>
          </cell>
          <cell r="P651">
            <v>250</v>
          </cell>
        </row>
        <row r="652">
          <cell r="B652">
            <v>36887.958333333336</v>
          </cell>
          <cell r="C652">
            <v>2000</v>
          </cell>
          <cell r="D652" t="str">
            <v>Dec</v>
          </cell>
          <cell r="E652">
            <v>27</v>
          </cell>
          <cell r="F652" t="str">
            <v>Wed</v>
          </cell>
          <cell r="G652">
            <v>23</v>
          </cell>
          <cell r="H652" t="str">
            <v>O</v>
          </cell>
          <cell r="I652">
            <v>281.45001220703125</v>
          </cell>
          <cell r="L652">
            <v>0.99800002574920654</v>
          </cell>
          <cell r="M652">
            <v>30</v>
          </cell>
          <cell r="N652">
            <v>250</v>
          </cell>
          <cell r="O652">
            <v>250</v>
          </cell>
          <cell r="P652">
            <v>250</v>
          </cell>
        </row>
        <row r="653">
          <cell r="B653">
            <v>36888</v>
          </cell>
          <cell r="C653">
            <v>2000</v>
          </cell>
          <cell r="D653" t="str">
            <v>Dec</v>
          </cell>
          <cell r="E653">
            <v>27</v>
          </cell>
          <cell r="F653" t="str">
            <v>Wed</v>
          </cell>
          <cell r="G653">
            <v>24</v>
          </cell>
          <cell r="H653" t="str">
            <v>O</v>
          </cell>
          <cell r="I653">
            <v>273.010009765625</v>
          </cell>
          <cell r="L653">
            <v>0.99800002574920654</v>
          </cell>
          <cell r="M653">
            <v>30</v>
          </cell>
          <cell r="N653">
            <v>249.99998474121094</v>
          </cell>
          <cell r="O653">
            <v>250</v>
          </cell>
          <cell r="P653">
            <v>250</v>
          </cell>
        </row>
        <row r="654">
          <cell r="B654">
            <v>36888.041666666664</v>
          </cell>
          <cell r="C654">
            <v>2000</v>
          </cell>
          <cell r="D654" t="str">
            <v>Dec</v>
          </cell>
          <cell r="E654">
            <v>28</v>
          </cell>
          <cell r="F654" t="str">
            <v>Thu</v>
          </cell>
          <cell r="G654">
            <v>1</v>
          </cell>
          <cell r="H654" t="str">
            <v>O</v>
          </cell>
          <cell r="I654">
            <v>279.5</v>
          </cell>
          <cell r="L654">
            <v>0.99800002574920654</v>
          </cell>
          <cell r="M654">
            <v>30</v>
          </cell>
          <cell r="N654">
            <v>250</v>
          </cell>
          <cell r="O654">
            <v>250</v>
          </cell>
          <cell r="P654">
            <v>250</v>
          </cell>
        </row>
        <row r="655">
          <cell r="B655">
            <v>36888.083333333336</v>
          </cell>
          <cell r="C655">
            <v>2000</v>
          </cell>
          <cell r="D655" t="str">
            <v>Dec</v>
          </cell>
          <cell r="E655">
            <v>28</v>
          </cell>
          <cell r="F655" t="str">
            <v>Thu</v>
          </cell>
          <cell r="G655">
            <v>2</v>
          </cell>
          <cell r="H655" t="str">
            <v>O</v>
          </cell>
          <cell r="I655">
            <v>263.3599853515625</v>
          </cell>
          <cell r="L655">
            <v>0.99800002574920654</v>
          </cell>
          <cell r="M655">
            <v>30</v>
          </cell>
          <cell r="N655">
            <v>250</v>
          </cell>
          <cell r="O655">
            <v>250</v>
          </cell>
          <cell r="P655">
            <v>248.33332824707031</v>
          </cell>
        </row>
        <row r="656">
          <cell r="B656">
            <v>36888.125</v>
          </cell>
          <cell r="C656">
            <v>2000</v>
          </cell>
          <cell r="D656" t="str">
            <v>Dec</v>
          </cell>
          <cell r="E656">
            <v>28</v>
          </cell>
          <cell r="F656" t="str">
            <v>Thu</v>
          </cell>
          <cell r="G656">
            <v>3</v>
          </cell>
          <cell r="H656" t="str">
            <v>O</v>
          </cell>
          <cell r="I656">
            <v>248.52999877929688</v>
          </cell>
          <cell r="L656">
            <v>0.99800002574920654</v>
          </cell>
          <cell r="M656">
            <v>30</v>
          </cell>
          <cell r="N656">
            <v>250</v>
          </cell>
          <cell r="O656">
            <v>250</v>
          </cell>
          <cell r="P656">
            <v>250</v>
          </cell>
        </row>
        <row r="657">
          <cell r="B657">
            <v>36888.166666666664</v>
          </cell>
          <cell r="C657">
            <v>2000</v>
          </cell>
          <cell r="D657" t="str">
            <v>Dec</v>
          </cell>
          <cell r="E657">
            <v>28</v>
          </cell>
          <cell r="F657" t="str">
            <v>Thu</v>
          </cell>
          <cell r="G657">
            <v>4</v>
          </cell>
          <cell r="H657" t="str">
            <v>O</v>
          </cell>
          <cell r="I657">
            <v>253.39999389648438</v>
          </cell>
          <cell r="L657">
            <v>0.99800002574920654</v>
          </cell>
          <cell r="M657">
            <v>30</v>
          </cell>
          <cell r="N657">
            <v>250</v>
          </cell>
          <cell r="O657">
            <v>243.33332824707031</v>
          </cell>
          <cell r="P657">
            <v>241.33332824707031</v>
          </cell>
        </row>
        <row r="658">
          <cell r="B658">
            <v>36888.208333333336</v>
          </cell>
          <cell r="C658">
            <v>2000</v>
          </cell>
          <cell r="D658" t="str">
            <v>Dec</v>
          </cell>
          <cell r="E658">
            <v>28</v>
          </cell>
          <cell r="F658" t="str">
            <v>Thu</v>
          </cell>
          <cell r="G658">
            <v>5</v>
          </cell>
          <cell r="H658" t="str">
            <v>O</v>
          </cell>
          <cell r="I658">
            <v>275</v>
          </cell>
          <cell r="L658">
            <v>0.99800002574920654</v>
          </cell>
          <cell r="M658">
            <v>30</v>
          </cell>
          <cell r="N658">
            <v>250</v>
          </cell>
          <cell r="O658">
            <v>249.33332824707031</v>
          </cell>
          <cell r="P658">
            <v>249.33332824707031</v>
          </cell>
        </row>
        <row r="659">
          <cell r="B659">
            <v>36888.25</v>
          </cell>
          <cell r="C659">
            <v>2000</v>
          </cell>
          <cell r="D659" t="str">
            <v>Dec</v>
          </cell>
          <cell r="E659">
            <v>28</v>
          </cell>
          <cell r="F659" t="str">
            <v>Thu</v>
          </cell>
          <cell r="G659">
            <v>6</v>
          </cell>
          <cell r="H659" t="str">
            <v>O</v>
          </cell>
          <cell r="I659">
            <v>281.1300048828125</v>
          </cell>
          <cell r="L659">
            <v>0.99800002574920654</v>
          </cell>
          <cell r="M659">
            <v>30</v>
          </cell>
          <cell r="N659">
            <v>250</v>
          </cell>
          <cell r="O659">
            <v>250</v>
          </cell>
          <cell r="P659">
            <v>250</v>
          </cell>
        </row>
        <row r="660">
          <cell r="B660">
            <v>36888.291666666664</v>
          </cell>
          <cell r="C660">
            <v>2000</v>
          </cell>
          <cell r="D660" t="str">
            <v>Dec</v>
          </cell>
          <cell r="E660">
            <v>28</v>
          </cell>
          <cell r="F660" t="str">
            <v>Thu</v>
          </cell>
          <cell r="G660">
            <v>7</v>
          </cell>
          <cell r="H660" t="str">
            <v>P</v>
          </cell>
          <cell r="I660">
            <v>268.1300048828125</v>
          </cell>
          <cell r="L660">
            <v>0.99800002574920654</v>
          </cell>
          <cell r="M660">
            <v>30</v>
          </cell>
          <cell r="N660">
            <v>250</v>
          </cell>
          <cell r="O660">
            <v>250</v>
          </cell>
          <cell r="P660">
            <v>250</v>
          </cell>
        </row>
        <row r="661">
          <cell r="B661">
            <v>36888.333333333336</v>
          </cell>
          <cell r="C661">
            <v>2000</v>
          </cell>
          <cell r="D661" t="str">
            <v>Dec</v>
          </cell>
          <cell r="E661">
            <v>28</v>
          </cell>
          <cell r="F661" t="str">
            <v>Thu</v>
          </cell>
          <cell r="G661">
            <v>8</v>
          </cell>
          <cell r="H661" t="str">
            <v>P</v>
          </cell>
          <cell r="I661">
            <v>271.42999267578125</v>
          </cell>
          <cell r="L661">
            <v>0.99800002574920654</v>
          </cell>
          <cell r="M661">
            <v>30</v>
          </cell>
          <cell r="N661">
            <v>250</v>
          </cell>
          <cell r="O661">
            <v>249.16667175292969</v>
          </cell>
          <cell r="P661">
            <v>243.83332824707031</v>
          </cell>
        </row>
        <row r="662">
          <cell r="B662">
            <v>36888.375</v>
          </cell>
          <cell r="C662">
            <v>2000</v>
          </cell>
          <cell r="D662" t="str">
            <v>Dec</v>
          </cell>
          <cell r="E662">
            <v>28</v>
          </cell>
          <cell r="F662" t="str">
            <v>Thu</v>
          </cell>
          <cell r="G662">
            <v>9</v>
          </cell>
          <cell r="H662" t="str">
            <v>P</v>
          </cell>
          <cell r="I662">
            <v>276.489990234375</v>
          </cell>
          <cell r="L662">
            <v>0.99800002574920654</v>
          </cell>
          <cell r="M662">
            <v>30</v>
          </cell>
          <cell r="N662">
            <v>235.01657104492188</v>
          </cell>
          <cell r="O662">
            <v>233.70333862304688</v>
          </cell>
          <cell r="P662">
            <v>233.70333862304688</v>
          </cell>
        </row>
        <row r="663">
          <cell r="B663">
            <v>36888.416666666664</v>
          </cell>
          <cell r="C663">
            <v>2000</v>
          </cell>
          <cell r="D663" t="str">
            <v>Dec</v>
          </cell>
          <cell r="E663">
            <v>28</v>
          </cell>
          <cell r="F663" t="str">
            <v>Thu</v>
          </cell>
          <cell r="G663">
            <v>10</v>
          </cell>
          <cell r="H663" t="str">
            <v>P</v>
          </cell>
          <cell r="I663">
            <v>307.73001098632813</v>
          </cell>
          <cell r="L663">
            <v>0.99800002574920654</v>
          </cell>
          <cell r="M663">
            <v>30</v>
          </cell>
          <cell r="N663">
            <v>249.99966430664063</v>
          </cell>
          <cell r="O663">
            <v>250</v>
          </cell>
          <cell r="P663">
            <v>245</v>
          </cell>
        </row>
        <row r="664">
          <cell r="B664">
            <v>36888.458333333336</v>
          </cell>
          <cell r="C664">
            <v>2000</v>
          </cell>
          <cell r="D664" t="str">
            <v>Dec</v>
          </cell>
          <cell r="E664">
            <v>28</v>
          </cell>
          <cell r="F664" t="str">
            <v>Thu</v>
          </cell>
          <cell r="G664">
            <v>11</v>
          </cell>
          <cell r="H664" t="str">
            <v>P</v>
          </cell>
          <cell r="I664">
            <v>291.47000122070313</v>
          </cell>
          <cell r="L664">
            <v>0.99800002574920654</v>
          </cell>
          <cell r="M664">
            <v>30</v>
          </cell>
          <cell r="N664">
            <v>249.01179504394531</v>
          </cell>
          <cell r="O664">
            <v>249</v>
          </cell>
          <cell r="P664">
            <v>243.41667175292969</v>
          </cell>
        </row>
        <row r="665">
          <cell r="B665">
            <v>36888.5</v>
          </cell>
          <cell r="C665">
            <v>2000</v>
          </cell>
          <cell r="D665" t="str">
            <v>Dec</v>
          </cell>
          <cell r="E665">
            <v>28</v>
          </cell>
          <cell r="F665" t="str">
            <v>Thu</v>
          </cell>
          <cell r="G665">
            <v>12</v>
          </cell>
          <cell r="H665" t="str">
            <v>P</v>
          </cell>
          <cell r="I665">
            <v>295.42001342773438</v>
          </cell>
          <cell r="L665">
            <v>0.99800002574920654</v>
          </cell>
          <cell r="M665">
            <v>30</v>
          </cell>
          <cell r="N665">
            <v>250</v>
          </cell>
          <cell r="O665">
            <v>250</v>
          </cell>
          <cell r="P665">
            <v>250</v>
          </cell>
        </row>
        <row r="666">
          <cell r="B666">
            <v>36888.541666666664</v>
          </cell>
          <cell r="C666">
            <v>2000</v>
          </cell>
          <cell r="D666" t="str">
            <v>Dec</v>
          </cell>
          <cell r="E666">
            <v>28</v>
          </cell>
          <cell r="F666" t="str">
            <v>Thu</v>
          </cell>
          <cell r="G666">
            <v>13</v>
          </cell>
          <cell r="H666" t="str">
            <v>P</v>
          </cell>
          <cell r="I666">
            <v>433.3599853515625</v>
          </cell>
          <cell r="L666">
            <v>0.99800002574920654</v>
          </cell>
          <cell r="M666">
            <v>30</v>
          </cell>
          <cell r="N666">
            <v>250</v>
          </cell>
          <cell r="O666">
            <v>250</v>
          </cell>
          <cell r="P666">
            <v>250</v>
          </cell>
        </row>
        <row r="667">
          <cell r="B667">
            <v>36888.583333333336</v>
          </cell>
          <cell r="C667">
            <v>2000</v>
          </cell>
          <cell r="D667" t="str">
            <v>Dec</v>
          </cell>
          <cell r="E667">
            <v>28</v>
          </cell>
          <cell r="F667" t="str">
            <v>Thu</v>
          </cell>
          <cell r="G667">
            <v>14</v>
          </cell>
          <cell r="H667" t="str">
            <v>P</v>
          </cell>
          <cell r="I667">
            <v>429</v>
          </cell>
          <cell r="L667">
            <v>0.99800002574920654</v>
          </cell>
          <cell r="M667">
            <v>30</v>
          </cell>
          <cell r="N667">
            <v>250</v>
          </cell>
          <cell r="O667">
            <v>250</v>
          </cell>
          <cell r="P667">
            <v>250</v>
          </cell>
        </row>
        <row r="668">
          <cell r="B668">
            <v>36888.625</v>
          </cell>
          <cell r="C668">
            <v>2000</v>
          </cell>
          <cell r="D668" t="str">
            <v>Dec</v>
          </cell>
          <cell r="E668">
            <v>28</v>
          </cell>
          <cell r="F668" t="str">
            <v>Thu</v>
          </cell>
          <cell r="G668">
            <v>15</v>
          </cell>
          <cell r="H668" t="str">
            <v>P</v>
          </cell>
          <cell r="I668">
            <v>413.30999755859375</v>
          </cell>
          <cell r="L668">
            <v>0.99800002574920654</v>
          </cell>
          <cell r="M668">
            <v>30</v>
          </cell>
          <cell r="N668">
            <v>0</v>
          </cell>
          <cell r="O668">
            <v>0</v>
          </cell>
          <cell r="P668">
            <v>0</v>
          </cell>
        </row>
        <row r="669">
          <cell r="B669">
            <v>36888.666666666664</v>
          </cell>
          <cell r="C669">
            <v>2000</v>
          </cell>
          <cell r="D669" t="str">
            <v>Dec</v>
          </cell>
          <cell r="E669">
            <v>28</v>
          </cell>
          <cell r="F669" t="str">
            <v>Thu</v>
          </cell>
          <cell r="G669">
            <v>16</v>
          </cell>
          <cell r="H669" t="str">
            <v>P</v>
          </cell>
          <cell r="I669">
            <v>283.07998657226563</v>
          </cell>
          <cell r="L669">
            <v>0.99800002574920654</v>
          </cell>
          <cell r="M669">
            <v>30</v>
          </cell>
          <cell r="N669">
            <v>249.65750122070313</v>
          </cell>
          <cell r="O669">
            <v>247.66667175292969</v>
          </cell>
          <cell r="P669">
            <v>239.33332824707031</v>
          </cell>
        </row>
        <row r="670">
          <cell r="B670">
            <v>36888.708333333336</v>
          </cell>
          <cell r="C670">
            <v>2000</v>
          </cell>
          <cell r="D670" t="str">
            <v>Dec</v>
          </cell>
          <cell r="E670">
            <v>28</v>
          </cell>
          <cell r="F670" t="str">
            <v>Thu</v>
          </cell>
          <cell r="G670">
            <v>17</v>
          </cell>
          <cell r="H670" t="str">
            <v>P</v>
          </cell>
          <cell r="I670">
            <v>308.489990234375</v>
          </cell>
          <cell r="L670">
            <v>0.99800002574920654</v>
          </cell>
          <cell r="M670">
            <v>30</v>
          </cell>
          <cell r="N670">
            <v>242.34375</v>
          </cell>
          <cell r="O670">
            <v>180.2833251953125</v>
          </cell>
          <cell r="P670">
            <v>180.2833251953125</v>
          </cell>
        </row>
        <row r="671">
          <cell r="B671">
            <v>36888.75</v>
          </cell>
          <cell r="C671">
            <v>2000</v>
          </cell>
          <cell r="D671" t="str">
            <v>Dec</v>
          </cell>
          <cell r="E671">
            <v>28</v>
          </cell>
          <cell r="F671" t="str">
            <v>Thu</v>
          </cell>
          <cell r="G671">
            <v>18</v>
          </cell>
          <cell r="H671" t="str">
            <v>P</v>
          </cell>
          <cell r="I671">
            <v>309</v>
          </cell>
          <cell r="L671">
            <v>0.99800002574920654</v>
          </cell>
          <cell r="M671">
            <v>30</v>
          </cell>
          <cell r="N671">
            <v>250</v>
          </cell>
          <cell r="O671">
            <v>250</v>
          </cell>
          <cell r="P671">
            <v>250</v>
          </cell>
        </row>
        <row r="672">
          <cell r="B672">
            <v>36888.791666666664</v>
          </cell>
          <cell r="C672">
            <v>2000</v>
          </cell>
          <cell r="D672" t="str">
            <v>Dec</v>
          </cell>
          <cell r="E672">
            <v>28</v>
          </cell>
          <cell r="F672" t="str">
            <v>Thu</v>
          </cell>
          <cell r="G672">
            <v>19</v>
          </cell>
          <cell r="H672" t="str">
            <v>P</v>
          </cell>
          <cell r="I672">
            <v>307.85000610351563</v>
          </cell>
          <cell r="L672">
            <v>0.99800002574920654</v>
          </cell>
          <cell r="M672">
            <v>30</v>
          </cell>
          <cell r="N672">
            <v>250</v>
          </cell>
          <cell r="O672">
            <v>250</v>
          </cell>
          <cell r="P672">
            <v>249.83332824707031</v>
          </cell>
        </row>
        <row r="673">
          <cell r="B673">
            <v>36888.833333333336</v>
          </cell>
          <cell r="C673">
            <v>2000</v>
          </cell>
          <cell r="D673" t="str">
            <v>Dec</v>
          </cell>
          <cell r="E673">
            <v>28</v>
          </cell>
          <cell r="F673" t="str">
            <v>Thu</v>
          </cell>
          <cell r="G673">
            <v>20</v>
          </cell>
          <cell r="H673" t="str">
            <v>P</v>
          </cell>
          <cell r="I673">
            <v>277.17001342773438</v>
          </cell>
          <cell r="L673">
            <v>0.99800002574920654</v>
          </cell>
          <cell r="M673">
            <v>30</v>
          </cell>
          <cell r="N673">
            <v>250</v>
          </cell>
          <cell r="O673">
            <v>250</v>
          </cell>
          <cell r="P673">
            <v>247.70799255371094</v>
          </cell>
        </row>
        <row r="674">
          <cell r="B674">
            <v>36888.875</v>
          </cell>
          <cell r="C674">
            <v>2000</v>
          </cell>
          <cell r="D674" t="str">
            <v>Dec</v>
          </cell>
          <cell r="E674">
            <v>28</v>
          </cell>
          <cell r="F674" t="str">
            <v>Thu</v>
          </cell>
          <cell r="G674">
            <v>21</v>
          </cell>
          <cell r="H674" t="str">
            <v>P</v>
          </cell>
          <cell r="I674">
            <v>296.67999267578125</v>
          </cell>
          <cell r="L674">
            <v>0.99800002574920654</v>
          </cell>
          <cell r="M674">
            <v>30</v>
          </cell>
          <cell r="N674">
            <v>250</v>
          </cell>
        </row>
        <row r="675">
          <cell r="B675">
            <v>36888.916666666664</v>
          </cell>
          <cell r="C675">
            <v>2000</v>
          </cell>
          <cell r="D675" t="str">
            <v>Dec</v>
          </cell>
          <cell r="E675">
            <v>28</v>
          </cell>
          <cell r="F675" t="str">
            <v>Thu</v>
          </cell>
          <cell r="G675">
            <v>22</v>
          </cell>
          <cell r="H675" t="str">
            <v>P</v>
          </cell>
          <cell r="I675">
            <v>438</v>
          </cell>
          <cell r="L675">
            <v>0.99800002574920654</v>
          </cell>
          <cell r="M675">
            <v>30</v>
          </cell>
          <cell r="N675">
            <v>250</v>
          </cell>
        </row>
        <row r="676">
          <cell r="B676">
            <v>36888.958333333336</v>
          </cell>
          <cell r="C676">
            <v>2000</v>
          </cell>
          <cell r="D676" t="str">
            <v>Dec</v>
          </cell>
          <cell r="E676">
            <v>28</v>
          </cell>
          <cell r="F676" t="str">
            <v>Thu</v>
          </cell>
          <cell r="G676">
            <v>23</v>
          </cell>
          <cell r="H676" t="str">
            <v>O</v>
          </cell>
          <cell r="I676">
            <v>307.72000122070313</v>
          </cell>
          <cell r="L676">
            <v>0.99800002574920654</v>
          </cell>
          <cell r="M676">
            <v>30</v>
          </cell>
          <cell r="N676">
            <v>250</v>
          </cell>
        </row>
        <row r="677">
          <cell r="B677">
            <v>36889</v>
          </cell>
          <cell r="C677">
            <v>2000</v>
          </cell>
          <cell r="D677" t="str">
            <v>Dec</v>
          </cell>
          <cell r="E677">
            <v>28</v>
          </cell>
          <cell r="F677" t="str">
            <v>Thu</v>
          </cell>
          <cell r="G677">
            <v>24</v>
          </cell>
          <cell r="H677" t="str">
            <v>O</v>
          </cell>
          <cell r="I677">
            <v>307.04998779296875</v>
          </cell>
          <cell r="L677">
            <v>0.99800002574920654</v>
          </cell>
          <cell r="M677">
            <v>30</v>
          </cell>
          <cell r="N677">
            <v>250</v>
          </cell>
        </row>
        <row r="678">
          <cell r="B678">
            <v>36889.041666666664</v>
          </cell>
          <cell r="C678">
            <v>2000</v>
          </cell>
          <cell r="D678" t="str">
            <v>Dec</v>
          </cell>
          <cell r="E678">
            <v>29</v>
          </cell>
          <cell r="F678" t="str">
            <v>Fri</v>
          </cell>
          <cell r="G678">
            <v>1</v>
          </cell>
          <cell r="H678" t="str">
            <v>O</v>
          </cell>
          <cell r="I678">
            <v>299.45001220703125</v>
          </cell>
          <cell r="L678">
            <v>0.99800002574920654</v>
          </cell>
          <cell r="M678">
            <v>30</v>
          </cell>
          <cell r="N678">
            <v>249.65386962890625</v>
          </cell>
          <cell r="O678">
            <v>246.77000427246094</v>
          </cell>
          <cell r="P678">
            <v>201.57167053222656</v>
          </cell>
        </row>
        <row r="679">
          <cell r="B679">
            <v>36889.083333333336</v>
          </cell>
          <cell r="C679">
            <v>2000</v>
          </cell>
          <cell r="D679" t="str">
            <v>Dec</v>
          </cell>
          <cell r="E679">
            <v>29</v>
          </cell>
          <cell r="F679" t="str">
            <v>Fri</v>
          </cell>
          <cell r="G679">
            <v>2</v>
          </cell>
          <cell r="H679" t="str">
            <v>O</v>
          </cell>
          <cell r="I679">
            <v>274.20001220703125</v>
          </cell>
          <cell r="L679">
            <v>0.99800002574920654</v>
          </cell>
          <cell r="M679">
            <v>30</v>
          </cell>
          <cell r="N679">
            <v>209.25923156738281</v>
          </cell>
          <cell r="O679">
            <v>204.65667724609375</v>
          </cell>
          <cell r="P679">
            <v>197.50666809082031</v>
          </cell>
        </row>
        <row r="680">
          <cell r="B680">
            <v>36889.125</v>
          </cell>
          <cell r="C680">
            <v>2000</v>
          </cell>
          <cell r="D680" t="str">
            <v>Dec</v>
          </cell>
          <cell r="E680">
            <v>29</v>
          </cell>
          <cell r="F680" t="str">
            <v>Fri</v>
          </cell>
          <cell r="G680">
            <v>3</v>
          </cell>
          <cell r="H680" t="str">
            <v>O</v>
          </cell>
          <cell r="I680">
            <v>253.85000610351563</v>
          </cell>
          <cell r="L680">
            <v>0.99800002574920654</v>
          </cell>
          <cell r="M680">
            <v>30</v>
          </cell>
          <cell r="N680">
            <v>221.41966247558594</v>
          </cell>
          <cell r="O680">
            <v>221.17332458496094</v>
          </cell>
          <cell r="P680">
            <v>220.21665954589844</v>
          </cell>
        </row>
        <row r="681">
          <cell r="B681">
            <v>36889.166666666664</v>
          </cell>
          <cell r="C681">
            <v>2000</v>
          </cell>
          <cell r="D681" t="str">
            <v>Dec</v>
          </cell>
          <cell r="E681">
            <v>29</v>
          </cell>
          <cell r="F681" t="str">
            <v>Fri</v>
          </cell>
          <cell r="G681">
            <v>4</v>
          </cell>
          <cell r="H681" t="str">
            <v>O</v>
          </cell>
          <cell r="I681">
            <v>269.3800048828125</v>
          </cell>
          <cell r="L681">
            <v>0.99800002574920654</v>
          </cell>
          <cell r="M681">
            <v>30</v>
          </cell>
          <cell r="N681">
            <v>224.68716430664063</v>
          </cell>
          <cell r="O681">
            <v>223.73500061035156</v>
          </cell>
          <cell r="P681">
            <v>223.73500061035156</v>
          </cell>
        </row>
        <row r="682">
          <cell r="B682">
            <v>36889.208333333336</v>
          </cell>
          <cell r="C682">
            <v>2000</v>
          </cell>
          <cell r="D682" t="str">
            <v>Dec</v>
          </cell>
          <cell r="E682">
            <v>29</v>
          </cell>
          <cell r="F682" t="str">
            <v>Fri</v>
          </cell>
          <cell r="G682">
            <v>5</v>
          </cell>
          <cell r="H682" t="str">
            <v>O</v>
          </cell>
          <cell r="I682">
            <v>288.3800048828125</v>
          </cell>
          <cell r="L682">
            <v>0.99800002574920654</v>
          </cell>
          <cell r="M682">
            <v>30</v>
          </cell>
          <cell r="N682">
            <v>235.59742736816406</v>
          </cell>
          <cell r="O682">
            <v>235.72000122070313</v>
          </cell>
          <cell r="P682">
            <v>226.92666625976563</v>
          </cell>
        </row>
        <row r="683">
          <cell r="B683">
            <v>36889.25</v>
          </cell>
          <cell r="C683">
            <v>2000</v>
          </cell>
          <cell r="D683" t="str">
            <v>Dec</v>
          </cell>
          <cell r="E683">
            <v>29</v>
          </cell>
          <cell r="F683" t="str">
            <v>Fri</v>
          </cell>
          <cell r="G683">
            <v>6</v>
          </cell>
          <cell r="H683" t="str">
            <v>O</v>
          </cell>
          <cell r="I683">
            <v>303.76998901367188</v>
          </cell>
          <cell r="L683">
            <v>0.99800002574920654</v>
          </cell>
          <cell r="M683">
            <v>30</v>
          </cell>
          <cell r="N683">
            <v>250</v>
          </cell>
          <cell r="O683">
            <v>247.04499816894531</v>
          </cell>
          <cell r="P683">
            <v>247.0433349609375</v>
          </cell>
        </row>
        <row r="684">
          <cell r="B684">
            <v>36889.291666666664</v>
          </cell>
          <cell r="C684">
            <v>2000</v>
          </cell>
          <cell r="D684" t="str">
            <v>Dec</v>
          </cell>
          <cell r="E684">
            <v>29</v>
          </cell>
          <cell r="F684" t="str">
            <v>Fri</v>
          </cell>
          <cell r="G684">
            <v>7</v>
          </cell>
          <cell r="H684" t="str">
            <v>P</v>
          </cell>
          <cell r="I684">
            <v>307.01998901367188</v>
          </cell>
          <cell r="L684">
            <v>0.99800002574920654</v>
          </cell>
          <cell r="M684">
            <v>30</v>
          </cell>
          <cell r="N684">
            <v>250</v>
          </cell>
          <cell r="O684">
            <v>242.66667175292969</v>
          </cell>
          <cell r="P684">
            <v>236.88667297363281</v>
          </cell>
        </row>
        <row r="685">
          <cell r="B685">
            <v>36889.333333333336</v>
          </cell>
          <cell r="C685">
            <v>2000</v>
          </cell>
          <cell r="D685" t="str">
            <v>Dec</v>
          </cell>
          <cell r="E685">
            <v>29</v>
          </cell>
          <cell r="F685" t="str">
            <v>Fri</v>
          </cell>
          <cell r="G685">
            <v>8</v>
          </cell>
          <cell r="H685" t="str">
            <v>P</v>
          </cell>
          <cell r="I685">
            <v>299.3699951171875</v>
          </cell>
          <cell r="L685">
            <v>0.99800002574920654</v>
          </cell>
          <cell r="M685">
            <v>30</v>
          </cell>
          <cell r="N685">
            <v>228.17765808105469</v>
          </cell>
          <cell r="O685">
            <v>227.71000671386719</v>
          </cell>
          <cell r="P685">
            <v>227.71000671386719</v>
          </cell>
        </row>
        <row r="686">
          <cell r="B686">
            <v>36889.375</v>
          </cell>
          <cell r="C686">
            <v>2000</v>
          </cell>
          <cell r="D686" t="str">
            <v>Dec</v>
          </cell>
          <cell r="E686">
            <v>29</v>
          </cell>
          <cell r="F686" t="str">
            <v>Fri</v>
          </cell>
          <cell r="G686">
            <v>9</v>
          </cell>
          <cell r="H686" t="str">
            <v>P</v>
          </cell>
          <cell r="I686">
            <v>259</v>
          </cell>
          <cell r="L686">
            <v>0.99800002574920654</v>
          </cell>
          <cell r="M686">
            <v>30</v>
          </cell>
          <cell r="N686">
            <v>235.11849975585938</v>
          </cell>
          <cell r="O686">
            <v>236</v>
          </cell>
          <cell r="P686">
            <v>236</v>
          </cell>
        </row>
        <row r="687">
          <cell r="B687">
            <v>36889.416666666664</v>
          </cell>
          <cell r="C687">
            <v>2000</v>
          </cell>
          <cell r="D687" t="str">
            <v>Dec</v>
          </cell>
          <cell r="E687">
            <v>29</v>
          </cell>
          <cell r="F687" t="str">
            <v>Fri</v>
          </cell>
          <cell r="G687">
            <v>10</v>
          </cell>
          <cell r="H687" t="str">
            <v>P</v>
          </cell>
          <cell r="I687">
            <v>305.01998901367188</v>
          </cell>
          <cell r="L687">
            <v>0.99800002574920654</v>
          </cell>
          <cell r="M687">
            <v>30</v>
          </cell>
          <cell r="N687">
            <v>249.99012756347656</v>
          </cell>
          <cell r="O687">
            <v>249.99833679199219</v>
          </cell>
          <cell r="P687">
            <v>249.99833679199219</v>
          </cell>
        </row>
        <row r="688">
          <cell r="B688">
            <v>36889.458333333336</v>
          </cell>
          <cell r="C688">
            <v>2000</v>
          </cell>
          <cell r="D688" t="str">
            <v>Dec</v>
          </cell>
          <cell r="E688">
            <v>29</v>
          </cell>
          <cell r="F688" t="str">
            <v>Fri</v>
          </cell>
          <cell r="G688">
            <v>11</v>
          </cell>
          <cell r="H688" t="str">
            <v>P</v>
          </cell>
          <cell r="I688">
            <v>306.57998657226563</v>
          </cell>
          <cell r="L688">
            <v>0.99800002574920654</v>
          </cell>
          <cell r="M688">
            <v>30</v>
          </cell>
          <cell r="N688">
            <v>250</v>
          </cell>
          <cell r="O688">
            <v>250</v>
          </cell>
          <cell r="P688">
            <v>250</v>
          </cell>
        </row>
        <row r="689">
          <cell r="B689">
            <v>36889.5</v>
          </cell>
          <cell r="C689">
            <v>2000</v>
          </cell>
          <cell r="D689" t="str">
            <v>Dec</v>
          </cell>
          <cell r="E689">
            <v>29</v>
          </cell>
          <cell r="F689" t="str">
            <v>Fri</v>
          </cell>
          <cell r="G689">
            <v>12</v>
          </cell>
          <cell r="H689" t="str">
            <v>P</v>
          </cell>
          <cell r="I689">
            <v>305.010009765625</v>
          </cell>
          <cell r="L689">
            <v>0.99800002574920654</v>
          </cell>
          <cell r="M689">
            <v>30</v>
          </cell>
          <cell r="N689">
            <v>250</v>
          </cell>
          <cell r="O689">
            <v>250</v>
          </cell>
          <cell r="P689">
            <v>250</v>
          </cell>
        </row>
        <row r="690">
          <cell r="B690">
            <v>36889.541666666664</v>
          </cell>
          <cell r="C690">
            <v>2000</v>
          </cell>
          <cell r="D690" t="str">
            <v>Dec</v>
          </cell>
          <cell r="E690">
            <v>29</v>
          </cell>
          <cell r="F690" t="str">
            <v>Fri</v>
          </cell>
          <cell r="G690">
            <v>13</v>
          </cell>
          <cell r="H690" t="str">
            <v>P</v>
          </cell>
          <cell r="I690">
            <v>275.1099853515625</v>
          </cell>
          <cell r="L690">
            <v>0.99800002574920654</v>
          </cell>
          <cell r="M690">
            <v>30</v>
          </cell>
          <cell r="N690">
            <v>250</v>
          </cell>
          <cell r="O690">
            <v>250</v>
          </cell>
          <cell r="P690">
            <v>250</v>
          </cell>
        </row>
        <row r="691">
          <cell r="B691">
            <v>36889.583333333336</v>
          </cell>
          <cell r="C691">
            <v>2000</v>
          </cell>
          <cell r="D691" t="str">
            <v>Dec</v>
          </cell>
          <cell r="E691">
            <v>29</v>
          </cell>
          <cell r="F691" t="str">
            <v>Fri</v>
          </cell>
          <cell r="G691">
            <v>14</v>
          </cell>
          <cell r="H691" t="str">
            <v>P</v>
          </cell>
          <cell r="I691">
            <v>264.739990234375</v>
          </cell>
          <cell r="L691">
            <v>0.99800002574920654</v>
          </cell>
          <cell r="M691">
            <v>30</v>
          </cell>
          <cell r="N691">
            <v>249.99998474121094</v>
          </cell>
          <cell r="O691">
            <v>250</v>
          </cell>
          <cell r="P691">
            <v>250</v>
          </cell>
        </row>
        <row r="692">
          <cell r="B692">
            <v>36889.625</v>
          </cell>
          <cell r="C692">
            <v>2000</v>
          </cell>
          <cell r="D692" t="str">
            <v>Dec</v>
          </cell>
          <cell r="E692">
            <v>29</v>
          </cell>
          <cell r="F692" t="str">
            <v>Fri</v>
          </cell>
          <cell r="G692">
            <v>15</v>
          </cell>
          <cell r="H692" t="str">
            <v>P</v>
          </cell>
          <cell r="I692">
            <v>256.10000610351563</v>
          </cell>
          <cell r="L692">
            <v>0.99800002574920654</v>
          </cell>
          <cell r="M692">
            <v>30</v>
          </cell>
          <cell r="N692">
            <v>250</v>
          </cell>
          <cell r="O692">
            <v>250</v>
          </cell>
          <cell r="P692">
            <v>250</v>
          </cell>
        </row>
        <row r="693">
          <cell r="B693">
            <v>36889.666666666664</v>
          </cell>
          <cell r="C693">
            <v>2000</v>
          </cell>
          <cell r="D693" t="str">
            <v>Dec</v>
          </cell>
          <cell r="E693">
            <v>29</v>
          </cell>
          <cell r="F693" t="str">
            <v>Fri</v>
          </cell>
          <cell r="G693">
            <v>16</v>
          </cell>
          <cell r="H693" t="str">
            <v>P</v>
          </cell>
          <cell r="I693">
            <v>245.66000366210938</v>
          </cell>
          <cell r="L693">
            <v>0.99800002574920654</v>
          </cell>
          <cell r="M693">
            <v>30</v>
          </cell>
          <cell r="N693">
            <v>249.38749694824219</v>
          </cell>
          <cell r="O693">
            <v>248.99833679199219</v>
          </cell>
          <cell r="P693">
            <v>248.3316650390625</v>
          </cell>
        </row>
        <row r="694">
          <cell r="B694">
            <v>36889.708333333336</v>
          </cell>
          <cell r="C694">
            <v>2000</v>
          </cell>
          <cell r="D694" t="str">
            <v>Dec</v>
          </cell>
          <cell r="E694">
            <v>29</v>
          </cell>
          <cell r="F694" t="str">
            <v>Fri</v>
          </cell>
          <cell r="G694">
            <v>17</v>
          </cell>
          <cell r="H694" t="str">
            <v>P</v>
          </cell>
          <cell r="I694">
            <v>251.66000366210938</v>
          </cell>
          <cell r="L694">
            <v>0.99800002574920654</v>
          </cell>
          <cell r="M694">
            <v>30</v>
          </cell>
          <cell r="N694">
            <v>211.1761474609375</v>
          </cell>
          <cell r="O694">
            <v>201.66667175292969</v>
          </cell>
          <cell r="P694">
            <v>122.5</v>
          </cell>
        </row>
        <row r="695">
          <cell r="B695">
            <v>36889.75</v>
          </cell>
          <cell r="C695">
            <v>2000</v>
          </cell>
          <cell r="D695" t="str">
            <v>Dec</v>
          </cell>
          <cell r="E695">
            <v>29</v>
          </cell>
          <cell r="F695" t="str">
            <v>Fri</v>
          </cell>
          <cell r="G695">
            <v>18</v>
          </cell>
          <cell r="H695" t="str">
            <v>P</v>
          </cell>
          <cell r="I695">
            <v>302.17001342773438</v>
          </cell>
          <cell r="L695">
            <v>0.99800002574920654</v>
          </cell>
          <cell r="M695">
            <v>30</v>
          </cell>
          <cell r="N695">
            <v>250</v>
          </cell>
          <cell r="O695">
            <v>250</v>
          </cell>
          <cell r="P695">
            <v>250</v>
          </cell>
        </row>
        <row r="696">
          <cell r="B696">
            <v>36889.791666666664</v>
          </cell>
          <cell r="C696">
            <v>2000</v>
          </cell>
          <cell r="D696" t="str">
            <v>Dec</v>
          </cell>
          <cell r="E696">
            <v>29</v>
          </cell>
          <cell r="F696" t="str">
            <v>Fri</v>
          </cell>
          <cell r="G696">
            <v>19</v>
          </cell>
          <cell r="H696" t="str">
            <v>P</v>
          </cell>
          <cell r="I696">
            <v>294.22000122070313</v>
          </cell>
          <cell r="L696">
            <v>0.99800002574920654</v>
          </cell>
          <cell r="M696">
            <v>30</v>
          </cell>
          <cell r="N696">
            <v>250</v>
          </cell>
          <cell r="O696">
            <v>250</v>
          </cell>
          <cell r="P696">
            <v>250</v>
          </cell>
        </row>
        <row r="697">
          <cell r="B697">
            <v>36889.833333333336</v>
          </cell>
          <cell r="C697">
            <v>2000</v>
          </cell>
          <cell r="D697" t="str">
            <v>Dec</v>
          </cell>
          <cell r="E697">
            <v>29</v>
          </cell>
          <cell r="F697" t="str">
            <v>Fri</v>
          </cell>
          <cell r="G697">
            <v>20</v>
          </cell>
          <cell r="H697" t="str">
            <v>P</v>
          </cell>
          <cell r="I697">
            <v>296.33999633789063</v>
          </cell>
          <cell r="L697">
            <v>0.99800002574920654</v>
          </cell>
          <cell r="M697">
            <v>30</v>
          </cell>
          <cell r="N697">
            <v>250</v>
          </cell>
          <cell r="O697">
            <v>249.33332824707031</v>
          </cell>
          <cell r="P697">
            <v>249</v>
          </cell>
        </row>
        <row r="698">
          <cell r="B698">
            <v>36889.875</v>
          </cell>
          <cell r="C698">
            <v>2000</v>
          </cell>
          <cell r="D698" t="str">
            <v>Dec</v>
          </cell>
          <cell r="E698">
            <v>29</v>
          </cell>
          <cell r="F698" t="str">
            <v>Fri</v>
          </cell>
          <cell r="G698">
            <v>21</v>
          </cell>
          <cell r="H698" t="str">
            <v>P</v>
          </cell>
          <cell r="I698">
            <v>250.67999267578125</v>
          </cell>
          <cell r="L698">
            <v>0.99800002574920654</v>
          </cell>
          <cell r="M698">
            <v>30</v>
          </cell>
          <cell r="N698">
            <v>214.56440734863281</v>
          </cell>
          <cell r="O698">
            <v>212.72334289550781</v>
          </cell>
          <cell r="P698">
            <v>211.56333923339844</v>
          </cell>
        </row>
        <row r="699">
          <cell r="B699">
            <v>36889.916666666664</v>
          </cell>
          <cell r="C699">
            <v>2000</v>
          </cell>
          <cell r="D699" t="str">
            <v>Dec</v>
          </cell>
          <cell r="E699">
            <v>29</v>
          </cell>
          <cell r="F699" t="str">
            <v>Fri</v>
          </cell>
          <cell r="G699">
            <v>22</v>
          </cell>
          <cell r="H699" t="str">
            <v>P</v>
          </cell>
          <cell r="I699">
            <v>257.75</v>
          </cell>
          <cell r="L699">
            <v>0.99800002574920654</v>
          </cell>
          <cell r="M699">
            <v>30</v>
          </cell>
          <cell r="N699">
            <v>229.81832885742188</v>
          </cell>
          <cell r="O699">
            <v>225.99000549316406</v>
          </cell>
          <cell r="P699">
            <v>188.19166564941406</v>
          </cell>
        </row>
        <row r="700">
          <cell r="B700">
            <v>36889.958333333336</v>
          </cell>
          <cell r="C700">
            <v>2000</v>
          </cell>
          <cell r="D700" t="str">
            <v>Dec</v>
          </cell>
          <cell r="E700">
            <v>29</v>
          </cell>
          <cell r="F700" t="str">
            <v>Fri</v>
          </cell>
          <cell r="G700">
            <v>23</v>
          </cell>
          <cell r="H700" t="str">
            <v>O</v>
          </cell>
          <cell r="I700">
            <v>300.260009765625</v>
          </cell>
          <cell r="L700">
            <v>0.99800002574920654</v>
          </cell>
          <cell r="M700">
            <v>30</v>
          </cell>
          <cell r="N700">
            <v>250</v>
          </cell>
          <cell r="O700">
            <v>243.59500122070313</v>
          </cell>
          <cell r="P700">
            <v>232.49166870117188</v>
          </cell>
        </row>
        <row r="701">
          <cell r="B701">
            <v>36890</v>
          </cell>
          <cell r="C701">
            <v>2000</v>
          </cell>
          <cell r="D701" t="str">
            <v>Dec</v>
          </cell>
          <cell r="E701">
            <v>29</v>
          </cell>
          <cell r="F701" t="str">
            <v>Fri</v>
          </cell>
          <cell r="G701">
            <v>24</v>
          </cell>
          <cell r="H701" t="str">
            <v>O</v>
          </cell>
          <cell r="I701">
            <v>293.010009765625</v>
          </cell>
          <cell r="L701">
            <v>0.99800002574920654</v>
          </cell>
          <cell r="M701">
            <v>30</v>
          </cell>
          <cell r="N701">
            <v>213.9693603515625</v>
          </cell>
          <cell r="O701">
            <v>207.05332946777344</v>
          </cell>
          <cell r="P701">
            <v>170.00332641601563</v>
          </cell>
        </row>
        <row r="702">
          <cell r="B702">
            <v>36890.041666666664</v>
          </cell>
          <cell r="C702">
            <v>2000</v>
          </cell>
          <cell r="D702" t="str">
            <v>Dec</v>
          </cell>
          <cell r="E702">
            <v>30</v>
          </cell>
          <cell r="F702" t="str">
            <v>Sat</v>
          </cell>
          <cell r="G702">
            <v>1</v>
          </cell>
          <cell r="H702" t="str">
            <v>O</v>
          </cell>
          <cell r="I702">
            <v>275.94000244140625</v>
          </cell>
          <cell r="L702">
            <v>0.99800002574920654</v>
          </cell>
          <cell r="M702">
            <v>30</v>
          </cell>
          <cell r="N702">
            <v>244.97312927246094</v>
          </cell>
          <cell r="O702">
            <v>247</v>
          </cell>
          <cell r="P702">
            <v>243.16667175292969</v>
          </cell>
        </row>
        <row r="703">
          <cell r="B703">
            <v>36890.083333333336</v>
          </cell>
          <cell r="C703">
            <v>2000</v>
          </cell>
          <cell r="D703" t="str">
            <v>Dec</v>
          </cell>
          <cell r="E703">
            <v>30</v>
          </cell>
          <cell r="F703" t="str">
            <v>Sat</v>
          </cell>
          <cell r="G703">
            <v>2</v>
          </cell>
          <cell r="H703" t="str">
            <v>O</v>
          </cell>
          <cell r="I703">
            <v>250.58000183105469</v>
          </cell>
          <cell r="L703">
            <v>0.99800002574920654</v>
          </cell>
          <cell r="M703">
            <v>30</v>
          </cell>
          <cell r="N703">
            <v>106.00898742675781</v>
          </cell>
          <cell r="O703">
            <v>70</v>
          </cell>
          <cell r="P703">
            <v>70</v>
          </cell>
        </row>
        <row r="704">
          <cell r="B704">
            <v>36890.125</v>
          </cell>
          <cell r="C704">
            <v>2000</v>
          </cell>
          <cell r="D704" t="str">
            <v>Dec</v>
          </cell>
          <cell r="E704">
            <v>30</v>
          </cell>
          <cell r="F704" t="str">
            <v>Sat</v>
          </cell>
          <cell r="G704">
            <v>3</v>
          </cell>
          <cell r="H704" t="str">
            <v>O</v>
          </cell>
          <cell r="I704">
            <v>227</v>
          </cell>
          <cell r="L704">
            <v>0.99800002574920654</v>
          </cell>
          <cell r="M704">
            <v>30</v>
          </cell>
          <cell r="N704">
            <v>70</v>
          </cell>
          <cell r="O704">
            <v>0</v>
          </cell>
          <cell r="P704">
            <v>0</v>
          </cell>
        </row>
        <row r="705">
          <cell r="B705">
            <v>36890.166666666664</v>
          </cell>
          <cell r="C705">
            <v>2000</v>
          </cell>
          <cell r="D705" t="str">
            <v>Dec</v>
          </cell>
          <cell r="E705">
            <v>30</v>
          </cell>
          <cell r="F705" t="str">
            <v>Sat</v>
          </cell>
          <cell r="G705">
            <v>4</v>
          </cell>
          <cell r="H705" t="str">
            <v>O</v>
          </cell>
          <cell r="I705">
            <v>222.92999267578125</v>
          </cell>
          <cell r="L705">
            <v>0.99800002574920654</v>
          </cell>
          <cell r="M705">
            <v>30</v>
          </cell>
          <cell r="N705">
            <v>0</v>
          </cell>
          <cell r="O705">
            <v>0</v>
          </cell>
          <cell r="P705">
            <v>0</v>
          </cell>
        </row>
        <row r="706">
          <cell r="B706">
            <v>36890.208333333336</v>
          </cell>
          <cell r="C706">
            <v>2000</v>
          </cell>
          <cell r="D706" t="str">
            <v>Dec</v>
          </cell>
          <cell r="E706">
            <v>30</v>
          </cell>
          <cell r="F706" t="str">
            <v>Sat</v>
          </cell>
          <cell r="G706">
            <v>5</v>
          </cell>
          <cell r="H706" t="str">
            <v>O</v>
          </cell>
          <cell r="I706">
            <v>221.00999450683594</v>
          </cell>
          <cell r="L706">
            <v>0.99800002574920654</v>
          </cell>
          <cell r="M706">
            <v>30</v>
          </cell>
          <cell r="N706">
            <v>0</v>
          </cell>
          <cell r="O706">
            <v>0</v>
          </cell>
          <cell r="P706">
            <v>0</v>
          </cell>
        </row>
        <row r="707">
          <cell r="B707">
            <v>36890.25</v>
          </cell>
          <cell r="C707">
            <v>2000</v>
          </cell>
          <cell r="D707" t="str">
            <v>Dec</v>
          </cell>
          <cell r="E707">
            <v>30</v>
          </cell>
          <cell r="F707" t="str">
            <v>Sat</v>
          </cell>
          <cell r="G707">
            <v>6</v>
          </cell>
          <cell r="H707" t="str">
            <v>O</v>
          </cell>
          <cell r="I707">
            <v>216.22000122070313</v>
          </cell>
          <cell r="L707">
            <v>0.99800002574920654</v>
          </cell>
          <cell r="M707">
            <v>30</v>
          </cell>
          <cell r="N707">
            <v>0</v>
          </cell>
          <cell r="O707">
            <v>0</v>
          </cell>
          <cell r="P707">
            <v>0</v>
          </cell>
        </row>
        <row r="708">
          <cell r="B708">
            <v>36890.291666666664</v>
          </cell>
          <cell r="C708">
            <v>2000</v>
          </cell>
          <cell r="D708" t="str">
            <v>Dec</v>
          </cell>
          <cell r="E708">
            <v>30</v>
          </cell>
          <cell r="F708" t="str">
            <v>Sat</v>
          </cell>
          <cell r="G708">
            <v>7</v>
          </cell>
          <cell r="H708" t="str">
            <v>P</v>
          </cell>
          <cell r="I708">
            <v>154.33999633789063</v>
          </cell>
          <cell r="L708">
            <v>0.99800002574920654</v>
          </cell>
          <cell r="M708">
            <v>30</v>
          </cell>
          <cell r="N708">
            <v>0</v>
          </cell>
          <cell r="O708">
            <v>0</v>
          </cell>
          <cell r="P708">
            <v>0</v>
          </cell>
        </row>
        <row r="709">
          <cell r="B709">
            <v>36890.333333333336</v>
          </cell>
          <cell r="C709">
            <v>2000</v>
          </cell>
          <cell r="D709" t="str">
            <v>Dec</v>
          </cell>
          <cell r="E709">
            <v>30</v>
          </cell>
          <cell r="F709" t="str">
            <v>Sat</v>
          </cell>
          <cell r="G709">
            <v>8</v>
          </cell>
          <cell r="H709" t="str">
            <v>P</v>
          </cell>
          <cell r="I709">
            <v>164.02999877929688</v>
          </cell>
          <cell r="L709">
            <v>0.99800002574920654</v>
          </cell>
          <cell r="M709">
            <v>30</v>
          </cell>
          <cell r="N709">
            <v>125</v>
          </cell>
          <cell r="O709">
            <v>50</v>
          </cell>
          <cell r="P709">
            <v>25</v>
          </cell>
        </row>
        <row r="710">
          <cell r="B710">
            <v>36890.375</v>
          </cell>
          <cell r="C710">
            <v>2000</v>
          </cell>
          <cell r="D710" t="str">
            <v>Dec</v>
          </cell>
          <cell r="E710">
            <v>30</v>
          </cell>
          <cell r="F710" t="str">
            <v>Sat</v>
          </cell>
          <cell r="G710">
            <v>9</v>
          </cell>
          <cell r="H710" t="str">
            <v>P</v>
          </cell>
          <cell r="I710">
            <v>199.3699951171875</v>
          </cell>
          <cell r="L710">
            <v>0.99800002574920654</v>
          </cell>
          <cell r="M710">
            <v>30</v>
          </cell>
          <cell r="N710">
            <v>244.19978332519531</v>
          </cell>
          <cell r="O710">
            <v>216.19999694824219</v>
          </cell>
          <cell r="P710">
            <v>216.19999694824219</v>
          </cell>
        </row>
        <row r="711">
          <cell r="B711">
            <v>36890.416666666664</v>
          </cell>
          <cell r="C711">
            <v>2000</v>
          </cell>
          <cell r="D711" t="str">
            <v>Dec</v>
          </cell>
          <cell r="E711">
            <v>30</v>
          </cell>
          <cell r="F711" t="str">
            <v>Sat</v>
          </cell>
          <cell r="G711">
            <v>10</v>
          </cell>
          <cell r="H711" t="str">
            <v>P</v>
          </cell>
          <cell r="I711">
            <v>214.63999938964844</v>
          </cell>
          <cell r="L711">
            <v>0.99800002574920654</v>
          </cell>
          <cell r="M711">
            <v>30</v>
          </cell>
          <cell r="N711">
            <v>236.56674194335938</v>
          </cell>
          <cell r="O711">
            <v>236</v>
          </cell>
          <cell r="P711">
            <v>236</v>
          </cell>
        </row>
        <row r="712">
          <cell r="B712">
            <v>36890.458333333336</v>
          </cell>
          <cell r="C712">
            <v>2000</v>
          </cell>
          <cell r="D712" t="str">
            <v>Dec</v>
          </cell>
          <cell r="E712">
            <v>30</v>
          </cell>
          <cell r="F712" t="str">
            <v>Sat</v>
          </cell>
          <cell r="G712">
            <v>11</v>
          </cell>
          <cell r="H712" t="str">
            <v>P</v>
          </cell>
          <cell r="I712">
            <v>200</v>
          </cell>
          <cell r="L712">
            <v>0.99800002574920654</v>
          </cell>
          <cell r="M712">
            <v>30</v>
          </cell>
          <cell r="N712">
            <v>245.4666748046875</v>
          </cell>
          <cell r="O712">
            <v>246</v>
          </cell>
          <cell r="P712">
            <v>246</v>
          </cell>
        </row>
        <row r="713">
          <cell r="B713">
            <v>36890.5</v>
          </cell>
          <cell r="C713">
            <v>2000</v>
          </cell>
          <cell r="D713" t="str">
            <v>Dec</v>
          </cell>
          <cell r="E713">
            <v>30</v>
          </cell>
          <cell r="F713" t="str">
            <v>Sat</v>
          </cell>
          <cell r="G713">
            <v>12</v>
          </cell>
          <cell r="H713" t="str">
            <v>P</v>
          </cell>
          <cell r="I713">
            <v>196.77000427246094</v>
          </cell>
          <cell r="L713">
            <v>0.99800002574920654</v>
          </cell>
          <cell r="M713">
            <v>30</v>
          </cell>
          <cell r="N713">
            <v>250</v>
          </cell>
          <cell r="O713">
            <v>250</v>
          </cell>
          <cell r="P713">
            <v>250</v>
          </cell>
        </row>
        <row r="714">
          <cell r="B714">
            <v>36890.541666666664</v>
          </cell>
          <cell r="C714">
            <v>2000</v>
          </cell>
          <cell r="D714" t="str">
            <v>Dec</v>
          </cell>
          <cell r="E714">
            <v>30</v>
          </cell>
          <cell r="F714" t="str">
            <v>Sat</v>
          </cell>
          <cell r="G714">
            <v>13</v>
          </cell>
          <cell r="H714" t="str">
            <v>P</v>
          </cell>
          <cell r="I714">
            <v>199.28999328613281</v>
          </cell>
          <cell r="L714">
            <v>0.99800002574920654</v>
          </cell>
          <cell r="M714">
            <v>30</v>
          </cell>
          <cell r="N714">
            <v>249.57164001464844</v>
          </cell>
          <cell r="O714">
            <v>249.33332824707031</v>
          </cell>
          <cell r="P714">
            <v>249</v>
          </cell>
        </row>
        <row r="715">
          <cell r="B715">
            <v>36890.583333333336</v>
          </cell>
          <cell r="C715">
            <v>2000</v>
          </cell>
          <cell r="D715" t="str">
            <v>Dec</v>
          </cell>
          <cell r="E715">
            <v>30</v>
          </cell>
          <cell r="F715" t="str">
            <v>Sat</v>
          </cell>
          <cell r="G715">
            <v>14</v>
          </cell>
          <cell r="H715" t="str">
            <v>P</v>
          </cell>
          <cell r="I715">
            <v>173.44000244140625</v>
          </cell>
          <cell r="L715">
            <v>0.99800002574920654</v>
          </cell>
          <cell r="M715">
            <v>30</v>
          </cell>
          <cell r="N715">
            <v>248.00001525878906</v>
          </cell>
          <cell r="O715">
            <v>248</v>
          </cell>
          <cell r="P715">
            <v>248</v>
          </cell>
        </row>
        <row r="716">
          <cell r="B716">
            <v>36890.625</v>
          </cell>
          <cell r="C716">
            <v>2000</v>
          </cell>
          <cell r="D716" t="str">
            <v>Dec</v>
          </cell>
          <cell r="E716">
            <v>30</v>
          </cell>
          <cell r="F716" t="str">
            <v>Sat</v>
          </cell>
          <cell r="G716">
            <v>15</v>
          </cell>
          <cell r="H716" t="str">
            <v>P</v>
          </cell>
          <cell r="I716">
            <v>141.5</v>
          </cell>
          <cell r="L716">
            <v>0.99800002574920654</v>
          </cell>
          <cell r="M716">
            <v>30</v>
          </cell>
          <cell r="N716">
            <v>242.7666015625</v>
          </cell>
          <cell r="O716">
            <v>242.33332824707031</v>
          </cell>
          <cell r="P716">
            <v>241.5</v>
          </cell>
        </row>
        <row r="717">
          <cell r="B717">
            <v>36890.666666666664</v>
          </cell>
          <cell r="C717">
            <v>2000</v>
          </cell>
          <cell r="D717" t="str">
            <v>Dec</v>
          </cell>
          <cell r="E717">
            <v>30</v>
          </cell>
          <cell r="F717" t="str">
            <v>Sat</v>
          </cell>
          <cell r="G717">
            <v>16</v>
          </cell>
          <cell r="H717" t="str">
            <v>P</v>
          </cell>
          <cell r="I717">
            <v>138.99000549316406</v>
          </cell>
          <cell r="L717">
            <v>0.99800002574920654</v>
          </cell>
          <cell r="M717">
            <v>30</v>
          </cell>
          <cell r="N717">
            <v>113.13606262207031</v>
          </cell>
          <cell r="O717">
            <v>112.5</v>
          </cell>
          <cell r="P717">
            <v>75</v>
          </cell>
        </row>
        <row r="718">
          <cell r="B718">
            <v>36890.708333333336</v>
          </cell>
          <cell r="C718">
            <v>2000</v>
          </cell>
          <cell r="D718" t="str">
            <v>Dec</v>
          </cell>
          <cell r="E718">
            <v>30</v>
          </cell>
          <cell r="F718" t="str">
            <v>Sat</v>
          </cell>
          <cell r="G718">
            <v>17</v>
          </cell>
          <cell r="H718" t="str">
            <v>P</v>
          </cell>
          <cell r="I718">
            <v>164.03999328613281</v>
          </cell>
          <cell r="L718">
            <v>0.99800002574920654</v>
          </cell>
          <cell r="M718">
            <v>30</v>
          </cell>
          <cell r="N718">
            <v>47.657188415527344</v>
          </cell>
          <cell r="O718">
            <v>104.5</v>
          </cell>
          <cell r="P718">
            <v>34.833332061767578</v>
          </cell>
        </row>
        <row r="719">
          <cell r="B719">
            <v>36890.75</v>
          </cell>
          <cell r="C719">
            <v>2000</v>
          </cell>
          <cell r="D719" t="str">
            <v>Dec</v>
          </cell>
          <cell r="E719">
            <v>30</v>
          </cell>
          <cell r="F719" t="str">
            <v>Sat</v>
          </cell>
          <cell r="G719">
            <v>18</v>
          </cell>
          <cell r="H719" t="str">
            <v>P</v>
          </cell>
          <cell r="I719">
            <v>200</v>
          </cell>
          <cell r="L719">
            <v>0.99800002574920654</v>
          </cell>
          <cell r="M719">
            <v>30</v>
          </cell>
          <cell r="N719">
            <v>232.77391052246094</v>
          </cell>
          <cell r="O719">
            <v>223.336669921875</v>
          </cell>
          <cell r="P719">
            <v>223.336669921875</v>
          </cell>
        </row>
        <row r="720">
          <cell r="B720">
            <v>36890.791666666664</v>
          </cell>
          <cell r="C720">
            <v>2000</v>
          </cell>
          <cell r="D720" t="str">
            <v>Dec</v>
          </cell>
          <cell r="E720">
            <v>30</v>
          </cell>
          <cell r="F720" t="str">
            <v>Sat</v>
          </cell>
          <cell r="G720">
            <v>19</v>
          </cell>
          <cell r="H720" t="str">
            <v>P</v>
          </cell>
          <cell r="I720">
            <v>198.33000183105469</v>
          </cell>
          <cell r="L720">
            <v>0.99800002574920654</v>
          </cell>
          <cell r="M720">
            <v>30</v>
          </cell>
          <cell r="N720">
            <v>211.78663635253906</v>
          </cell>
          <cell r="O720">
            <v>210.11833190917969</v>
          </cell>
          <cell r="P720">
            <v>206.78666687011719</v>
          </cell>
        </row>
        <row r="721">
          <cell r="B721">
            <v>36890.833333333336</v>
          </cell>
          <cell r="C721">
            <v>2000</v>
          </cell>
          <cell r="D721" t="str">
            <v>Dec</v>
          </cell>
          <cell r="E721">
            <v>30</v>
          </cell>
          <cell r="F721" t="str">
            <v>Sat</v>
          </cell>
          <cell r="G721">
            <v>20</v>
          </cell>
          <cell r="H721" t="str">
            <v>P</v>
          </cell>
          <cell r="I721">
            <v>176.75999450683594</v>
          </cell>
          <cell r="L721">
            <v>0.99800002574920654</v>
          </cell>
          <cell r="M721">
            <v>30</v>
          </cell>
          <cell r="N721">
            <v>210.18923950195313</v>
          </cell>
          <cell r="O721">
            <v>210.09333801269531</v>
          </cell>
          <cell r="P721">
            <v>210.09333801269531</v>
          </cell>
        </row>
        <row r="722">
          <cell r="B722">
            <v>36890.875</v>
          </cell>
          <cell r="C722">
            <v>2000</v>
          </cell>
          <cell r="D722" t="str">
            <v>Dec</v>
          </cell>
          <cell r="E722">
            <v>30</v>
          </cell>
          <cell r="F722" t="str">
            <v>Sat</v>
          </cell>
          <cell r="G722">
            <v>21</v>
          </cell>
          <cell r="H722" t="str">
            <v>P</v>
          </cell>
          <cell r="I722">
            <v>209.91000366210938</v>
          </cell>
          <cell r="L722">
            <v>0.99800002574920654</v>
          </cell>
          <cell r="M722">
            <v>30</v>
          </cell>
          <cell r="N722">
            <v>212.05780029296875</v>
          </cell>
          <cell r="O722">
            <v>211.961669921875</v>
          </cell>
          <cell r="P722">
            <v>210.9183349609375</v>
          </cell>
        </row>
        <row r="723">
          <cell r="B723">
            <v>36890.916666666664</v>
          </cell>
          <cell r="C723">
            <v>2000</v>
          </cell>
          <cell r="D723" t="str">
            <v>Dec</v>
          </cell>
          <cell r="E723">
            <v>30</v>
          </cell>
          <cell r="F723" t="str">
            <v>Sat</v>
          </cell>
          <cell r="G723">
            <v>22</v>
          </cell>
          <cell r="H723" t="str">
            <v>P</v>
          </cell>
          <cell r="I723">
            <v>268.66000366210938</v>
          </cell>
          <cell r="L723">
            <v>0.99800002574920654</v>
          </cell>
          <cell r="M723">
            <v>30</v>
          </cell>
          <cell r="N723">
            <v>250</v>
          </cell>
          <cell r="O723">
            <v>250</v>
          </cell>
          <cell r="P723">
            <v>250</v>
          </cell>
        </row>
        <row r="724">
          <cell r="B724">
            <v>36890.958333333336</v>
          </cell>
          <cell r="C724">
            <v>2000</v>
          </cell>
          <cell r="D724" t="str">
            <v>Dec</v>
          </cell>
          <cell r="E724">
            <v>30</v>
          </cell>
          <cell r="F724" t="str">
            <v>Sat</v>
          </cell>
          <cell r="G724">
            <v>23</v>
          </cell>
          <cell r="H724" t="str">
            <v>O</v>
          </cell>
          <cell r="I724">
            <v>295.010009765625</v>
          </cell>
          <cell r="L724">
            <v>0.99800002574920654</v>
          </cell>
          <cell r="M724">
            <v>30</v>
          </cell>
          <cell r="N724">
            <v>250</v>
          </cell>
          <cell r="O724">
            <v>250</v>
          </cell>
          <cell r="P724">
            <v>250</v>
          </cell>
        </row>
        <row r="725">
          <cell r="B725">
            <v>36891</v>
          </cell>
          <cell r="C725">
            <v>2000</v>
          </cell>
          <cell r="D725" t="str">
            <v>Dec</v>
          </cell>
          <cell r="E725">
            <v>30</v>
          </cell>
          <cell r="F725" t="str">
            <v>Sat</v>
          </cell>
          <cell r="G725">
            <v>24</v>
          </cell>
          <cell r="H725" t="str">
            <v>O</v>
          </cell>
          <cell r="I725">
            <v>304.66000366210938</v>
          </cell>
          <cell r="L725">
            <v>0.99800002574920654</v>
          </cell>
          <cell r="M725">
            <v>30</v>
          </cell>
          <cell r="N725">
            <v>249.00169372558594</v>
          </cell>
          <cell r="O725">
            <v>249</v>
          </cell>
          <cell r="P725">
            <v>249</v>
          </cell>
        </row>
        <row r="726">
          <cell r="B726">
            <v>36891.041666666664</v>
          </cell>
          <cell r="C726">
            <v>2000</v>
          </cell>
          <cell r="D726" t="str">
            <v>Dec</v>
          </cell>
          <cell r="E726">
            <v>31</v>
          </cell>
          <cell r="F726" t="str">
            <v>Sun</v>
          </cell>
          <cell r="G726">
            <v>1</v>
          </cell>
          <cell r="H726" t="str">
            <v>O</v>
          </cell>
          <cell r="I726">
            <v>246.25</v>
          </cell>
          <cell r="L726">
            <v>0.99800002574920654</v>
          </cell>
          <cell r="M726">
            <v>30</v>
          </cell>
          <cell r="N726">
            <v>185.49960327148438</v>
          </cell>
          <cell r="O726">
            <v>116.33333587646484</v>
          </cell>
          <cell r="P726">
            <v>71.5</v>
          </cell>
        </row>
        <row r="727">
          <cell r="B727">
            <v>36891.083333333336</v>
          </cell>
          <cell r="C727">
            <v>2000</v>
          </cell>
          <cell r="D727" t="str">
            <v>Dec</v>
          </cell>
          <cell r="E727">
            <v>31</v>
          </cell>
          <cell r="F727" t="str">
            <v>Sun</v>
          </cell>
          <cell r="G727">
            <v>2</v>
          </cell>
          <cell r="H727" t="str">
            <v>O</v>
          </cell>
          <cell r="I727">
            <v>228.08999633789063</v>
          </cell>
          <cell r="L727">
            <v>0.99800002574920654</v>
          </cell>
          <cell r="M727">
            <v>30</v>
          </cell>
          <cell r="N727">
            <v>0</v>
          </cell>
          <cell r="O727">
            <v>0</v>
          </cell>
          <cell r="P727">
            <v>0</v>
          </cell>
        </row>
        <row r="728">
          <cell r="B728">
            <v>36891.125</v>
          </cell>
          <cell r="C728">
            <v>2000</v>
          </cell>
          <cell r="D728" t="str">
            <v>Dec</v>
          </cell>
          <cell r="E728">
            <v>31</v>
          </cell>
          <cell r="F728" t="str">
            <v>Sun</v>
          </cell>
          <cell r="G728">
            <v>3</v>
          </cell>
          <cell r="H728" t="str">
            <v>O</v>
          </cell>
          <cell r="I728">
            <v>211.94999694824219</v>
          </cell>
          <cell r="L728">
            <v>0.99800002574920654</v>
          </cell>
          <cell r="M728">
            <v>30</v>
          </cell>
          <cell r="N728">
            <v>0</v>
          </cell>
          <cell r="O728">
            <v>0</v>
          </cell>
          <cell r="P728">
            <v>0</v>
          </cell>
        </row>
        <row r="729">
          <cell r="B729">
            <v>36891.166666666664</v>
          </cell>
          <cell r="C729">
            <v>2000</v>
          </cell>
          <cell r="D729" t="str">
            <v>Dec</v>
          </cell>
          <cell r="E729">
            <v>31</v>
          </cell>
          <cell r="F729" t="str">
            <v>Sun</v>
          </cell>
          <cell r="G729">
            <v>4</v>
          </cell>
          <cell r="H729" t="str">
            <v>O</v>
          </cell>
          <cell r="I729">
            <v>207.30999755859375</v>
          </cell>
          <cell r="L729">
            <v>0.99800002574920654</v>
          </cell>
          <cell r="M729">
            <v>30</v>
          </cell>
          <cell r="N729">
            <v>0</v>
          </cell>
          <cell r="O729">
            <v>0</v>
          </cell>
          <cell r="P729">
            <v>0</v>
          </cell>
        </row>
        <row r="730">
          <cell r="B730">
            <v>36891.208333333336</v>
          </cell>
          <cell r="C730">
            <v>2000</v>
          </cell>
          <cell r="D730" t="str">
            <v>Dec</v>
          </cell>
          <cell r="E730">
            <v>31</v>
          </cell>
          <cell r="F730" t="str">
            <v>Sun</v>
          </cell>
          <cell r="G730">
            <v>5</v>
          </cell>
          <cell r="H730" t="str">
            <v>O</v>
          </cell>
          <cell r="I730">
            <v>213.22999572753906</v>
          </cell>
          <cell r="L730">
            <v>0.99800002574920654</v>
          </cell>
          <cell r="M730">
            <v>30</v>
          </cell>
          <cell r="N730">
            <v>6.7702698707580566</v>
          </cell>
          <cell r="O730">
            <v>46.076663970947266</v>
          </cell>
          <cell r="P730">
            <v>23.038331985473633</v>
          </cell>
        </row>
        <row r="731">
          <cell r="B731">
            <v>36891.25</v>
          </cell>
          <cell r="C731">
            <v>2000</v>
          </cell>
          <cell r="D731" t="str">
            <v>Dec</v>
          </cell>
          <cell r="E731">
            <v>31</v>
          </cell>
          <cell r="F731" t="str">
            <v>Sun</v>
          </cell>
          <cell r="G731">
            <v>6</v>
          </cell>
          <cell r="H731" t="str">
            <v>O</v>
          </cell>
          <cell r="I731">
            <v>217.35000610351563</v>
          </cell>
          <cell r="L731">
            <v>0.99800002574920654</v>
          </cell>
          <cell r="M731">
            <v>30</v>
          </cell>
          <cell r="N731">
            <v>178.93949890136719</v>
          </cell>
          <cell r="O731">
            <v>177.01499938964844</v>
          </cell>
          <cell r="P731">
            <v>163.46000671386719</v>
          </cell>
        </row>
        <row r="732">
          <cell r="B732">
            <v>36891.291666666664</v>
          </cell>
          <cell r="C732">
            <v>2000</v>
          </cell>
          <cell r="D732" t="str">
            <v>Dec</v>
          </cell>
          <cell r="E732">
            <v>31</v>
          </cell>
          <cell r="F732" t="str">
            <v>Sun</v>
          </cell>
          <cell r="G732">
            <v>7</v>
          </cell>
          <cell r="H732" t="str">
            <v>O</v>
          </cell>
          <cell r="I732">
            <v>188.11000061035156</v>
          </cell>
          <cell r="L732">
            <v>0.99800002574920654</v>
          </cell>
          <cell r="M732">
            <v>30</v>
          </cell>
          <cell r="N732">
            <v>219.94697570800781</v>
          </cell>
          <cell r="O732">
            <v>211.33332824707031</v>
          </cell>
          <cell r="P732">
            <v>211.33332824707031</v>
          </cell>
        </row>
        <row r="733">
          <cell r="B733">
            <v>36891.333333333336</v>
          </cell>
          <cell r="C733">
            <v>2000</v>
          </cell>
          <cell r="D733" t="str">
            <v>Dec</v>
          </cell>
          <cell r="E733">
            <v>31</v>
          </cell>
          <cell r="F733" t="str">
            <v>Sun</v>
          </cell>
          <cell r="G733">
            <v>8</v>
          </cell>
          <cell r="H733" t="str">
            <v>O</v>
          </cell>
          <cell r="I733">
            <v>201.1300048828125</v>
          </cell>
          <cell r="L733">
            <v>0.99800002574920654</v>
          </cell>
          <cell r="M733">
            <v>30</v>
          </cell>
          <cell r="N733">
            <v>244.61286926269531</v>
          </cell>
          <cell r="O733">
            <v>223.16667175292969</v>
          </cell>
          <cell r="P733">
            <v>223.16667175292969</v>
          </cell>
        </row>
        <row r="734">
          <cell r="B734">
            <v>36891.375</v>
          </cell>
          <cell r="C734">
            <v>2000</v>
          </cell>
          <cell r="D734" t="str">
            <v>Dec</v>
          </cell>
          <cell r="E734">
            <v>31</v>
          </cell>
          <cell r="F734" t="str">
            <v>Sun</v>
          </cell>
          <cell r="G734">
            <v>9</v>
          </cell>
          <cell r="H734" t="str">
            <v>O</v>
          </cell>
          <cell r="I734">
            <v>222.77000427246094</v>
          </cell>
          <cell r="L734">
            <v>0.99800002574920654</v>
          </cell>
          <cell r="M734">
            <v>30</v>
          </cell>
          <cell r="N734">
            <v>249.00068664550781</v>
          </cell>
          <cell r="O734">
            <v>249</v>
          </cell>
          <cell r="P734">
            <v>249</v>
          </cell>
        </row>
        <row r="735">
          <cell r="B735">
            <v>36891.416666666664</v>
          </cell>
          <cell r="C735">
            <v>2000</v>
          </cell>
          <cell r="D735" t="str">
            <v>Dec</v>
          </cell>
          <cell r="E735">
            <v>31</v>
          </cell>
          <cell r="F735" t="str">
            <v>Sun</v>
          </cell>
          <cell r="G735">
            <v>10</v>
          </cell>
          <cell r="H735" t="str">
            <v>O</v>
          </cell>
          <cell r="I735">
            <v>222.30999755859375</v>
          </cell>
          <cell r="L735">
            <v>0.99800002574920654</v>
          </cell>
          <cell r="M735">
            <v>30</v>
          </cell>
          <cell r="N735">
            <v>249.97117614746094</v>
          </cell>
          <cell r="O735">
            <v>250</v>
          </cell>
          <cell r="P735">
            <v>250</v>
          </cell>
        </row>
        <row r="736">
          <cell r="B736">
            <v>36891.458333333336</v>
          </cell>
          <cell r="C736">
            <v>2000</v>
          </cell>
          <cell r="D736" t="str">
            <v>Dec</v>
          </cell>
          <cell r="E736">
            <v>31</v>
          </cell>
          <cell r="F736" t="str">
            <v>Sun</v>
          </cell>
          <cell r="G736">
            <v>11</v>
          </cell>
          <cell r="H736" t="str">
            <v>O</v>
          </cell>
          <cell r="I736">
            <v>215.02000427246094</v>
          </cell>
          <cell r="L736">
            <v>0.99800002574920654</v>
          </cell>
          <cell r="M736">
            <v>30</v>
          </cell>
          <cell r="N736">
            <v>250</v>
          </cell>
          <cell r="O736">
            <v>250</v>
          </cell>
          <cell r="P736">
            <v>250</v>
          </cell>
        </row>
        <row r="737">
          <cell r="B737">
            <v>36891.5</v>
          </cell>
          <cell r="C737">
            <v>2000</v>
          </cell>
          <cell r="D737" t="str">
            <v>Dec</v>
          </cell>
          <cell r="E737">
            <v>31</v>
          </cell>
          <cell r="F737" t="str">
            <v>Sun</v>
          </cell>
          <cell r="G737">
            <v>12</v>
          </cell>
          <cell r="H737" t="str">
            <v>O</v>
          </cell>
          <cell r="I737">
            <v>208.47999572753906</v>
          </cell>
          <cell r="L737">
            <v>0.99800002574920654</v>
          </cell>
          <cell r="M737">
            <v>30</v>
          </cell>
          <cell r="N737">
            <v>244.27992248535156</v>
          </cell>
          <cell r="O737">
            <v>244</v>
          </cell>
          <cell r="P737">
            <v>244</v>
          </cell>
        </row>
        <row r="738">
          <cell r="B738">
            <v>36891.541666666664</v>
          </cell>
          <cell r="C738">
            <v>2000</v>
          </cell>
          <cell r="D738" t="str">
            <v>Dec</v>
          </cell>
          <cell r="E738">
            <v>31</v>
          </cell>
          <cell r="F738" t="str">
            <v>Sun</v>
          </cell>
          <cell r="G738">
            <v>13</v>
          </cell>
          <cell r="H738" t="str">
            <v>O</v>
          </cell>
          <cell r="I738">
            <v>212</v>
          </cell>
          <cell r="L738">
            <v>0.99800002574920654</v>
          </cell>
          <cell r="M738">
            <v>30</v>
          </cell>
          <cell r="N738">
            <v>247.88966369628906</v>
          </cell>
          <cell r="O738">
            <v>248</v>
          </cell>
          <cell r="P738">
            <v>248</v>
          </cell>
        </row>
        <row r="739">
          <cell r="B739">
            <v>36891.583333333336</v>
          </cell>
          <cell r="C739">
            <v>2000</v>
          </cell>
          <cell r="D739" t="str">
            <v>Dec</v>
          </cell>
          <cell r="E739">
            <v>31</v>
          </cell>
          <cell r="F739" t="str">
            <v>Sun</v>
          </cell>
          <cell r="G739">
            <v>14</v>
          </cell>
          <cell r="H739" t="str">
            <v>O</v>
          </cell>
          <cell r="I739">
            <v>204.66000366210938</v>
          </cell>
          <cell r="L739">
            <v>0.99800002574920654</v>
          </cell>
          <cell r="M739">
            <v>30</v>
          </cell>
          <cell r="N739">
            <v>250</v>
          </cell>
          <cell r="O739">
            <v>250</v>
          </cell>
          <cell r="P739">
            <v>250</v>
          </cell>
        </row>
        <row r="740">
          <cell r="B740">
            <v>36891.625</v>
          </cell>
          <cell r="C740">
            <v>2000</v>
          </cell>
          <cell r="D740" t="str">
            <v>Dec</v>
          </cell>
          <cell r="E740">
            <v>31</v>
          </cell>
          <cell r="F740" t="str">
            <v>Sun</v>
          </cell>
          <cell r="G740">
            <v>15</v>
          </cell>
          <cell r="H740" t="str">
            <v>O</v>
          </cell>
          <cell r="I740">
            <v>187.25999450683594</v>
          </cell>
          <cell r="L740">
            <v>0.99800002574920654</v>
          </cell>
          <cell r="M740">
            <v>30</v>
          </cell>
          <cell r="N740">
            <v>246.31925964355469</v>
          </cell>
          <cell r="O740">
            <v>243.33332824707031</v>
          </cell>
          <cell r="P740">
            <v>241.25</v>
          </cell>
        </row>
        <row r="741">
          <cell r="B741">
            <v>36891.666666666664</v>
          </cell>
          <cell r="C741">
            <v>2000</v>
          </cell>
          <cell r="D741" t="str">
            <v>Dec</v>
          </cell>
          <cell r="E741">
            <v>31</v>
          </cell>
          <cell r="F741" t="str">
            <v>Sun</v>
          </cell>
          <cell r="G741">
            <v>16</v>
          </cell>
          <cell r="H741" t="str">
            <v>O</v>
          </cell>
          <cell r="I741">
            <v>177.83000183105469</v>
          </cell>
          <cell r="L741">
            <v>0.99800002574920654</v>
          </cell>
          <cell r="M741">
            <v>30</v>
          </cell>
          <cell r="N741">
            <v>233.84025573730469</v>
          </cell>
          <cell r="O741">
            <v>233.66667175292969</v>
          </cell>
          <cell r="P741">
            <v>194.66667175292969</v>
          </cell>
        </row>
        <row r="742">
          <cell r="B742">
            <v>36891.708333333336</v>
          </cell>
          <cell r="C742">
            <v>2000</v>
          </cell>
          <cell r="D742" t="str">
            <v>Dec</v>
          </cell>
          <cell r="E742">
            <v>31</v>
          </cell>
          <cell r="F742" t="str">
            <v>Sun</v>
          </cell>
          <cell r="G742">
            <v>17</v>
          </cell>
          <cell r="H742" t="str">
            <v>O</v>
          </cell>
          <cell r="I742">
            <v>213.11000061035156</v>
          </cell>
          <cell r="L742">
            <v>0.99800002574920654</v>
          </cell>
          <cell r="M742">
            <v>30</v>
          </cell>
          <cell r="N742">
            <v>250</v>
          </cell>
          <cell r="O742">
            <v>208.33332824707031</v>
          </cell>
          <cell r="P742">
            <v>208.33332824707031</v>
          </cell>
        </row>
        <row r="743">
          <cell r="B743">
            <v>36891.75</v>
          </cell>
          <cell r="C743">
            <v>2000</v>
          </cell>
          <cell r="D743" t="str">
            <v>Dec</v>
          </cell>
          <cell r="E743">
            <v>31</v>
          </cell>
          <cell r="F743" t="str">
            <v>Sun</v>
          </cell>
          <cell r="G743">
            <v>18</v>
          </cell>
          <cell r="H743" t="str">
            <v>O</v>
          </cell>
          <cell r="I743">
            <v>266.73001098632813</v>
          </cell>
          <cell r="L743">
            <v>0.99800002574920654</v>
          </cell>
          <cell r="M743">
            <v>30</v>
          </cell>
          <cell r="N743">
            <v>250</v>
          </cell>
          <cell r="O743">
            <v>250</v>
          </cell>
          <cell r="P743">
            <v>250</v>
          </cell>
        </row>
        <row r="744">
          <cell r="B744">
            <v>36891.791666666664</v>
          </cell>
          <cell r="C744">
            <v>2000</v>
          </cell>
          <cell r="D744" t="str">
            <v>Dec</v>
          </cell>
          <cell r="E744">
            <v>31</v>
          </cell>
          <cell r="F744" t="str">
            <v>Sun</v>
          </cell>
          <cell r="G744">
            <v>19</v>
          </cell>
          <cell r="H744" t="str">
            <v>O</v>
          </cell>
          <cell r="I744">
            <v>262.5</v>
          </cell>
          <cell r="L744">
            <v>0.99800002574920654</v>
          </cell>
          <cell r="M744">
            <v>30</v>
          </cell>
          <cell r="N744">
            <v>250</v>
          </cell>
          <cell r="O744">
            <v>246.5</v>
          </cell>
          <cell r="P744">
            <v>243.58332824707031</v>
          </cell>
        </row>
        <row r="745">
          <cell r="B745">
            <v>36891.833333333336</v>
          </cell>
          <cell r="C745">
            <v>2000</v>
          </cell>
          <cell r="D745" t="str">
            <v>Dec</v>
          </cell>
          <cell r="E745">
            <v>31</v>
          </cell>
          <cell r="F745" t="str">
            <v>Sun</v>
          </cell>
          <cell r="G745">
            <v>20</v>
          </cell>
          <cell r="H745" t="str">
            <v>O</v>
          </cell>
          <cell r="I745">
            <v>251.75</v>
          </cell>
          <cell r="L745">
            <v>0.99800002574920654</v>
          </cell>
          <cell r="M745">
            <v>30</v>
          </cell>
          <cell r="N745">
            <v>208.28779602050781</v>
          </cell>
          <cell r="O745">
            <v>196.27000427246094</v>
          </cell>
          <cell r="P745">
            <v>196.27000427246094</v>
          </cell>
        </row>
        <row r="746">
          <cell r="B746">
            <v>36891.875</v>
          </cell>
          <cell r="C746">
            <v>2000</v>
          </cell>
          <cell r="D746" t="str">
            <v>Dec</v>
          </cell>
          <cell r="E746">
            <v>31</v>
          </cell>
          <cell r="F746" t="str">
            <v>Sun</v>
          </cell>
          <cell r="G746">
            <v>21</v>
          </cell>
          <cell r="H746" t="str">
            <v>O</v>
          </cell>
          <cell r="I746">
            <v>265.6099853515625</v>
          </cell>
          <cell r="L746">
            <v>0.99800002574920654</v>
          </cell>
          <cell r="M746">
            <v>30</v>
          </cell>
          <cell r="N746">
            <v>200.43112182617188</v>
          </cell>
          <cell r="O746">
            <v>216.87832641601563</v>
          </cell>
          <cell r="P746">
            <v>141.6199951171875</v>
          </cell>
        </row>
        <row r="747">
          <cell r="B747">
            <v>36891.916666666664</v>
          </cell>
          <cell r="C747">
            <v>2000</v>
          </cell>
          <cell r="D747" t="str">
            <v>Dec</v>
          </cell>
          <cell r="E747">
            <v>31</v>
          </cell>
          <cell r="F747" t="str">
            <v>Sun</v>
          </cell>
          <cell r="G747">
            <v>22</v>
          </cell>
          <cell r="H747" t="str">
            <v>O</v>
          </cell>
          <cell r="I747">
            <v>254.78999328613281</v>
          </cell>
          <cell r="L747">
            <v>0.99800002574920654</v>
          </cell>
          <cell r="M747">
            <v>30</v>
          </cell>
          <cell r="N747">
            <v>209.43218994140625</v>
          </cell>
          <cell r="O747">
            <v>196.25833129882813</v>
          </cell>
          <cell r="P747">
            <v>177.28166198730469</v>
          </cell>
        </row>
        <row r="748">
          <cell r="B748">
            <v>36891.958333333336</v>
          </cell>
          <cell r="C748">
            <v>2000</v>
          </cell>
          <cell r="D748" t="str">
            <v>Dec</v>
          </cell>
          <cell r="E748">
            <v>31</v>
          </cell>
          <cell r="F748" t="str">
            <v>Sun</v>
          </cell>
          <cell r="G748">
            <v>23</v>
          </cell>
          <cell r="H748" t="str">
            <v>O</v>
          </cell>
          <cell r="I748">
            <v>269.23001098632813</v>
          </cell>
          <cell r="L748">
            <v>0.99800002574920654</v>
          </cell>
          <cell r="M748">
            <v>30</v>
          </cell>
          <cell r="N748">
            <v>248.9637451171875</v>
          </cell>
          <cell r="O748">
            <v>249</v>
          </cell>
          <cell r="P748">
            <v>249</v>
          </cell>
        </row>
        <row r="749">
          <cell r="B749">
            <v>36892</v>
          </cell>
          <cell r="C749">
            <v>2000</v>
          </cell>
          <cell r="D749" t="str">
            <v>Dec</v>
          </cell>
          <cell r="E749">
            <v>31</v>
          </cell>
          <cell r="F749" t="str">
            <v>Sun</v>
          </cell>
          <cell r="G749">
            <v>24</v>
          </cell>
          <cell r="H749" t="str">
            <v>O</v>
          </cell>
          <cell r="I749">
            <v>249.71000671386719</v>
          </cell>
          <cell r="L749">
            <v>0.99800002574920654</v>
          </cell>
          <cell r="M749">
            <v>30</v>
          </cell>
          <cell r="N749">
            <v>150</v>
          </cell>
          <cell r="O749">
            <v>248.33332824707031</v>
          </cell>
          <cell r="P749">
            <v>245.66667175292969</v>
          </cell>
        </row>
      </sheetData>
      <sheetData sheetId="32" refreshError="1"/>
      <sheetData sheetId="33" refreshError="1">
        <row r="2">
          <cell r="B2">
            <v>36861</v>
          </cell>
          <cell r="C2">
            <v>3.63</v>
          </cell>
          <cell r="D2">
            <v>10350</v>
          </cell>
          <cell r="E2">
            <v>2.4</v>
          </cell>
          <cell r="F2">
            <v>11.85</v>
          </cell>
        </row>
        <row r="3">
          <cell r="B3">
            <v>36862</v>
          </cell>
          <cell r="C3">
            <v>3.63</v>
          </cell>
          <cell r="D3">
            <v>10350</v>
          </cell>
          <cell r="E3">
            <v>2.4</v>
          </cell>
          <cell r="F3">
            <v>5.84</v>
          </cell>
        </row>
        <row r="4">
          <cell r="B4">
            <v>36863</v>
          </cell>
          <cell r="C4">
            <v>3.63</v>
          </cell>
          <cell r="D4">
            <v>10350</v>
          </cell>
          <cell r="E4">
            <v>2.4</v>
          </cell>
          <cell r="F4">
            <v>12.23</v>
          </cell>
        </row>
        <row r="5">
          <cell r="B5">
            <v>36864</v>
          </cell>
          <cell r="C5">
            <v>3.63</v>
          </cell>
          <cell r="D5">
            <v>10350</v>
          </cell>
          <cell r="E5">
            <v>2.4</v>
          </cell>
          <cell r="F5">
            <v>11.94</v>
          </cell>
        </row>
        <row r="6">
          <cell r="B6">
            <v>36865</v>
          </cell>
          <cell r="C6">
            <v>3.63</v>
          </cell>
          <cell r="D6">
            <v>10350</v>
          </cell>
          <cell r="E6">
            <v>2.4</v>
          </cell>
          <cell r="F6">
            <v>5.84</v>
          </cell>
        </row>
        <row r="7">
          <cell r="B7">
            <v>36866</v>
          </cell>
          <cell r="C7">
            <v>3.63</v>
          </cell>
          <cell r="D7">
            <v>10350</v>
          </cell>
          <cell r="E7">
            <v>2.4</v>
          </cell>
          <cell r="F7">
            <v>5.84</v>
          </cell>
        </row>
        <row r="8">
          <cell r="B8">
            <v>36867</v>
          </cell>
          <cell r="C8">
            <v>3.63</v>
          </cell>
          <cell r="D8">
            <v>10350</v>
          </cell>
          <cell r="E8">
            <v>2.4</v>
          </cell>
          <cell r="F8">
            <v>5.84</v>
          </cell>
        </row>
        <row r="9">
          <cell r="B9">
            <v>36868</v>
          </cell>
          <cell r="C9">
            <v>3.63</v>
          </cell>
          <cell r="D9">
            <v>10350</v>
          </cell>
          <cell r="E9">
            <v>2.4</v>
          </cell>
          <cell r="F9">
            <v>5.84</v>
          </cell>
        </row>
        <row r="10">
          <cell r="B10">
            <v>36869</v>
          </cell>
          <cell r="C10">
            <v>3.63</v>
          </cell>
          <cell r="D10">
            <v>10350</v>
          </cell>
          <cell r="E10">
            <v>2.4</v>
          </cell>
          <cell r="F10">
            <v>5.84</v>
          </cell>
        </row>
        <row r="11">
          <cell r="B11">
            <v>36870</v>
          </cell>
          <cell r="C11">
            <v>3.63</v>
          </cell>
          <cell r="D11">
            <v>10350</v>
          </cell>
          <cell r="E11">
            <v>2.4</v>
          </cell>
          <cell r="F11">
            <v>5.84</v>
          </cell>
        </row>
        <row r="12">
          <cell r="B12">
            <v>36871</v>
          </cell>
          <cell r="C12">
            <v>3.63</v>
          </cell>
          <cell r="D12">
            <v>10350</v>
          </cell>
          <cell r="E12">
            <v>2.4</v>
          </cell>
          <cell r="F12">
            <v>5.84</v>
          </cell>
        </row>
        <row r="13">
          <cell r="B13">
            <v>36872</v>
          </cell>
          <cell r="C13">
            <v>3.63</v>
          </cell>
          <cell r="D13">
            <v>10350</v>
          </cell>
          <cell r="E13">
            <v>2.4</v>
          </cell>
          <cell r="F13">
            <v>5.84</v>
          </cell>
        </row>
        <row r="14">
          <cell r="B14">
            <v>36873</v>
          </cell>
          <cell r="C14">
            <v>3.63</v>
          </cell>
          <cell r="D14">
            <v>10350</v>
          </cell>
          <cell r="E14">
            <v>2.4</v>
          </cell>
          <cell r="F14">
            <v>5.84</v>
          </cell>
        </row>
        <row r="15">
          <cell r="B15">
            <v>36874</v>
          </cell>
          <cell r="C15">
            <v>3.63</v>
          </cell>
          <cell r="D15">
            <v>10350</v>
          </cell>
          <cell r="E15">
            <v>2.4</v>
          </cell>
          <cell r="F15">
            <v>5.84</v>
          </cell>
        </row>
        <row r="16">
          <cell r="B16">
            <v>36875</v>
          </cell>
          <cell r="C16">
            <v>3.63</v>
          </cell>
          <cell r="D16">
            <v>10350</v>
          </cell>
          <cell r="E16">
            <v>2.4</v>
          </cell>
          <cell r="F16">
            <v>8.09</v>
          </cell>
        </row>
        <row r="17">
          <cell r="B17">
            <v>36876</v>
          </cell>
          <cell r="C17">
            <v>3.63</v>
          </cell>
          <cell r="D17">
            <v>10350</v>
          </cell>
          <cell r="E17">
            <v>2.4</v>
          </cell>
          <cell r="F17">
            <v>8.3800000000000008</v>
          </cell>
        </row>
        <row r="18">
          <cell r="B18">
            <v>36877</v>
          </cell>
          <cell r="C18">
            <v>3.63</v>
          </cell>
          <cell r="D18">
            <v>10350</v>
          </cell>
          <cell r="E18">
            <v>2.4</v>
          </cell>
          <cell r="F18">
            <v>8.09</v>
          </cell>
        </row>
        <row r="19">
          <cell r="B19">
            <v>36878</v>
          </cell>
          <cell r="C19">
            <v>3.63</v>
          </cell>
          <cell r="D19">
            <v>10350</v>
          </cell>
          <cell r="E19">
            <v>2.4</v>
          </cell>
          <cell r="F19">
            <v>8.3800000000000008</v>
          </cell>
        </row>
        <row r="20">
          <cell r="B20">
            <v>36879</v>
          </cell>
          <cell r="C20">
            <v>3.63</v>
          </cell>
          <cell r="D20">
            <v>10350</v>
          </cell>
          <cell r="E20">
            <v>2.4</v>
          </cell>
          <cell r="F20">
            <v>8.3800000000000008</v>
          </cell>
        </row>
        <row r="21">
          <cell r="B21">
            <v>36880</v>
          </cell>
          <cell r="C21">
            <v>3.63</v>
          </cell>
          <cell r="D21">
            <v>10350</v>
          </cell>
          <cell r="E21">
            <v>2.4</v>
          </cell>
          <cell r="F21">
            <v>8.3800000000000008</v>
          </cell>
        </row>
        <row r="22">
          <cell r="B22">
            <v>36881</v>
          </cell>
          <cell r="C22">
            <v>3.63</v>
          </cell>
          <cell r="D22">
            <v>10350</v>
          </cell>
          <cell r="E22">
            <v>2.4</v>
          </cell>
          <cell r="F22">
            <v>8.3800000000000008</v>
          </cell>
        </row>
        <row r="23">
          <cell r="B23">
            <v>36882</v>
          </cell>
          <cell r="C23">
            <v>3.63</v>
          </cell>
          <cell r="D23">
            <v>10350</v>
          </cell>
          <cell r="E23">
            <v>2.4</v>
          </cell>
          <cell r="F23">
            <v>8.3800000000000008</v>
          </cell>
        </row>
        <row r="24">
          <cell r="B24">
            <v>36883</v>
          </cell>
          <cell r="C24">
            <v>3.63</v>
          </cell>
          <cell r="D24">
            <v>10350</v>
          </cell>
          <cell r="E24">
            <v>2.4</v>
          </cell>
          <cell r="F24">
            <v>8.3800000000000008</v>
          </cell>
        </row>
        <row r="25">
          <cell r="B25">
            <v>36884</v>
          </cell>
          <cell r="C25">
            <v>3.63</v>
          </cell>
          <cell r="D25">
            <v>10350</v>
          </cell>
          <cell r="E25">
            <v>2.4</v>
          </cell>
          <cell r="F25">
            <v>8.3800000000000008</v>
          </cell>
        </row>
        <row r="26">
          <cell r="B26">
            <v>36885</v>
          </cell>
          <cell r="C26">
            <v>3.63</v>
          </cell>
          <cell r="D26">
            <v>10350</v>
          </cell>
          <cell r="E26">
            <v>2.4</v>
          </cell>
          <cell r="F26">
            <v>8.3800000000000008</v>
          </cell>
        </row>
        <row r="27">
          <cell r="B27">
            <v>36886</v>
          </cell>
          <cell r="C27">
            <v>3.63</v>
          </cell>
          <cell r="D27">
            <v>10350</v>
          </cell>
          <cell r="E27">
            <v>2.4</v>
          </cell>
          <cell r="F27">
            <v>8.3800000000000008</v>
          </cell>
        </row>
        <row r="28">
          <cell r="B28">
            <v>36887</v>
          </cell>
          <cell r="C28">
            <v>3.63</v>
          </cell>
          <cell r="D28">
            <v>10350</v>
          </cell>
          <cell r="E28">
            <v>2.4</v>
          </cell>
          <cell r="F28">
            <v>8.3800000000000008</v>
          </cell>
        </row>
        <row r="29">
          <cell r="B29">
            <v>36888</v>
          </cell>
          <cell r="C29">
            <v>3.63</v>
          </cell>
          <cell r="D29">
            <v>10350</v>
          </cell>
          <cell r="E29">
            <v>2.4</v>
          </cell>
        </row>
        <row r="30">
          <cell r="B30">
            <v>36889</v>
          </cell>
          <cell r="C30">
            <v>3.63</v>
          </cell>
          <cell r="D30">
            <v>10350</v>
          </cell>
          <cell r="E30">
            <v>2.4</v>
          </cell>
        </row>
        <row r="31">
          <cell r="B31">
            <v>36890</v>
          </cell>
          <cell r="C31">
            <v>3.63</v>
          </cell>
          <cell r="D31">
            <v>10350</v>
          </cell>
          <cell r="E31">
            <v>2.4</v>
          </cell>
        </row>
        <row r="32">
          <cell r="B32">
            <v>36891</v>
          </cell>
          <cell r="C32">
            <v>3.63</v>
          </cell>
          <cell r="D32">
            <v>10350</v>
          </cell>
          <cell r="E32">
            <v>2.4</v>
          </cell>
          <cell r="F32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abSelected="1" topLeftCell="BN1" zoomScale="75" workbookViewId="0">
      <selection activeCell="BT3" sqref="BT2:BT3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5546875" customWidth="1"/>
    <col min="60" max="60" width="15" customWidth="1"/>
    <col min="61" max="61" width="16.88671875" customWidth="1"/>
    <col min="62" max="62" width="16.44140625" customWidth="1"/>
    <col min="63" max="63" width="16.6640625" customWidth="1"/>
    <col min="64" max="64" width="13.33203125" customWidth="1"/>
    <col min="66" max="66" width="11" customWidth="1"/>
    <col min="67" max="67" width="17" customWidth="1"/>
    <col min="69" max="69" width="16.44140625" customWidth="1"/>
    <col min="72" max="72" width="15.44140625" customWidth="1"/>
    <col min="73" max="73" width="13.44140625" bestFit="1" customWidth="1"/>
    <col min="77" max="77" width="14" customWidth="1"/>
  </cols>
  <sheetData>
    <row r="1" spans="1:103" ht="21" x14ac:dyDescent="0.4">
      <c r="A1" s="1">
        <f ca="1">DATE(YEAR($A$4),MONTH($A$4),DAY(RIGHT(CELL("filename",A2),2)))</f>
        <v>36981</v>
      </c>
      <c r="K1" s="2" t="s">
        <v>0</v>
      </c>
      <c r="L1" s="2"/>
      <c r="N1" s="2"/>
      <c r="AQ1" s="349">
        <f ca="1">A1</f>
        <v>36981</v>
      </c>
      <c r="AR1" s="349"/>
      <c r="BC1" s="349">
        <f ca="1">A1</f>
        <v>36981</v>
      </c>
      <c r="BD1" s="349"/>
    </row>
    <row r="2" spans="1:103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14996.492800000004</v>
      </c>
      <c r="BM3" s="4"/>
      <c r="BO3" s="10" t="s">
        <v>7</v>
      </c>
      <c r="BP3" s="11"/>
      <c r="BQ3" s="12">
        <f ca="1">(INDIRECT(TEXT((DAY($A$1)-1),"0")&amp;"!Bq3"))+BL3</f>
        <v>453705.85800000007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14996.492800000004</v>
      </c>
      <c r="BO5" s="23" t="s">
        <v>138</v>
      </c>
      <c r="BP5" s="3"/>
      <c r="BQ5" s="30">
        <f ca="1">BQ3-BQ4</f>
        <v>453705.85800000007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22" t="s">
        <v>54</v>
      </c>
      <c r="AJ6" s="20" t="s">
        <v>55</v>
      </c>
      <c r="AK6" s="26" t="s">
        <v>52</v>
      </c>
      <c r="AL6" s="22" t="s">
        <v>54</v>
      </c>
      <c r="AM6" s="20" t="s">
        <v>55</v>
      </c>
      <c r="AN6" s="26" t="s">
        <v>52</v>
      </c>
      <c r="AO6" s="22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100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100</v>
      </c>
      <c r="AV7" s="192">
        <f t="shared" ref="AV7:AV30" si="3">SUM(AE7*AF7)+(AH7*AI7)+(AN7*AO7)+(AK7*AL7)</f>
        <v>400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388.18720000000002</v>
      </c>
      <c r="BE7" s="65"/>
      <c r="BF7" s="45">
        <f t="shared" ref="BF7:BF30" si="10">BD7</f>
        <v>388.18720000000002</v>
      </c>
      <c r="BG7" s="45">
        <f t="shared" ref="BG7:BG30" si="11">BF7*$BG$5</f>
        <v>310.54976000000005</v>
      </c>
      <c r="BH7" s="45">
        <f t="shared" ref="BH7:BH30" si="12">BF7*$BH$5</f>
        <v>77.637440000000012</v>
      </c>
      <c r="BI7" s="3"/>
      <c r="BJ7" s="66" t="s">
        <v>139</v>
      </c>
      <c r="BK7" s="67"/>
      <c r="BL7" s="24">
        <f>BL5+BL6</f>
        <v>14996.492800000004</v>
      </c>
      <c r="BO7" s="66" t="s">
        <v>139</v>
      </c>
      <c r="BP7" s="67"/>
      <c r="BQ7" s="24">
        <f ca="1">BQ5+BQ6</f>
        <v>453705.85800000007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100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100</v>
      </c>
      <c r="AV8" s="192">
        <f t="shared" si="3"/>
        <v>400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388.18720000000002</v>
      </c>
      <c r="BE8" s="65"/>
      <c r="BF8" s="45">
        <f t="shared" si="10"/>
        <v>388.18720000000002</v>
      </c>
      <c r="BG8" s="45">
        <f t="shared" si="11"/>
        <v>310.54976000000005</v>
      </c>
      <c r="BH8" s="45">
        <f t="shared" si="12"/>
        <v>77.637440000000012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100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100</v>
      </c>
      <c r="AV9" s="192">
        <f t="shared" si="3"/>
        <v>400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388.18720000000002</v>
      </c>
      <c r="BE9" s="65"/>
      <c r="BF9" s="45">
        <f t="shared" si="10"/>
        <v>388.18720000000002</v>
      </c>
      <c r="BG9" s="45">
        <f t="shared" si="11"/>
        <v>310.54976000000005</v>
      </c>
      <c r="BH9" s="45">
        <f t="shared" si="12"/>
        <v>77.637440000000012</v>
      </c>
      <c r="BI9" s="3"/>
      <c r="BR9" s="86"/>
      <c r="BS9" s="251"/>
      <c r="BT9" s="276"/>
      <c r="BU9" s="43"/>
      <c r="BV9" s="3" t="s">
        <v>157</v>
      </c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100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100</v>
      </c>
      <c r="AV10" s="192">
        <f t="shared" si="3"/>
        <v>400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388.18720000000002</v>
      </c>
      <c r="BE10" s="65"/>
      <c r="BF10" s="45">
        <f t="shared" si="10"/>
        <v>388.18720000000002</v>
      </c>
      <c r="BG10" s="45">
        <f t="shared" si="11"/>
        <v>310.54976000000005</v>
      </c>
      <c r="BH10" s="45">
        <f t="shared" si="12"/>
        <v>77.637440000000012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100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100</v>
      </c>
      <c r="AV11" s="192">
        <f t="shared" si="3"/>
        <v>400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388.18720000000002</v>
      </c>
      <c r="BE11" s="65"/>
      <c r="BF11" s="45">
        <f t="shared" si="10"/>
        <v>388.18720000000002</v>
      </c>
      <c r="BG11" s="45">
        <f t="shared" si="11"/>
        <v>310.54976000000005</v>
      </c>
      <c r="BH11" s="45">
        <f t="shared" si="12"/>
        <v>77.637440000000012</v>
      </c>
      <c r="BI11" s="3"/>
      <c r="BJ11" s="10" t="s">
        <v>61</v>
      </c>
      <c r="BK11" s="11"/>
      <c r="BL11" s="12">
        <f>AV31</f>
        <v>15280</v>
      </c>
      <c r="BO11" s="10" t="s">
        <v>61</v>
      </c>
      <c r="BP11" s="11"/>
      <c r="BQ11" s="12">
        <f ca="1">(INDIRECT(TEXT((DAY($A$1)-1),"0")&amp;"!Bq11"))+BL11</f>
        <v>460440</v>
      </c>
      <c r="BR11" s="86"/>
      <c r="BS11" s="251"/>
      <c r="BT11" s="332" t="s">
        <v>158</v>
      </c>
      <c r="BU11" s="333">
        <v>460440</v>
      </c>
      <c r="BV11" s="334"/>
      <c r="BW11" s="333"/>
      <c r="BX11" s="334" t="s">
        <v>164</v>
      </c>
      <c r="BY11" s="334">
        <v>461494.63</v>
      </c>
      <c r="BZ11" s="333"/>
      <c r="CA11" s="334" t="s">
        <v>165</v>
      </c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100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100</v>
      </c>
      <c r="AV12" s="192">
        <f t="shared" si="3"/>
        <v>400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388.18720000000002</v>
      </c>
      <c r="BE12" s="65"/>
      <c r="BF12" s="45">
        <f t="shared" si="10"/>
        <v>388.18720000000002</v>
      </c>
      <c r="BG12" s="45">
        <f t="shared" si="11"/>
        <v>310.54976000000005</v>
      </c>
      <c r="BH12" s="45">
        <f t="shared" si="12"/>
        <v>77.637440000000012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333"/>
      <c r="BV12" s="334"/>
      <c r="BW12" s="333"/>
      <c r="BX12" s="334"/>
      <c r="BY12" s="334"/>
      <c r="BZ12" s="333"/>
      <c r="CA12" s="334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170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170</v>
      </c>
      <c r="AV13" s="192">
        <f t="shared" si="3"/>
        <v>680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668.18719999999996</v>
      </c>
      <c r="BE13" s="65"/>
      <c r="BF13" s="45">
        <f t="shared" si="10"/>
        <v>668.18719999999996</v>
      </c>
      <c r="BG13" s="45">
        <f t="shared" si="11"/>
        <v>534.54975999999999</v>
      </c>
      <c r="BH13" s="45">
        <f t="shared" si="12"/>
        <v>133.63744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5787.6000000000013</v>
      </c>
      <c r="BR13" s="86"/>
      <c r="BS13" s="251"/>
      <c r="BT13" s="332" t="s">
        <v>159</v>
      </c>
      <c r="BU13" s="335"/>
      <c r="BV13" s="334"/>
      <c r="BW13" s="336"/>
      <c r="BX13" s="332" t="s">
        <v>159</v>
      </c>
      <c r="BY13" s="335"/>
      <c r="BZ13" s="333"/>
      <c r="CA13" s="334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170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170</v>
      </c>
      <c r="AV14" s="192">
        <f t="shared" si="3"/>
        <v>680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668.18719999999996</v>
      </c>
      <c r="BE14" s="65"/>
      <c r="BF14" s="45">
        <f t="shared" si="10"/>
        <v>668.18719999999996</v>
      </c>
      <c r="BG14" s="45">
        <f t="shared" si="11"/>
        <v>534.54975999999999</v>
      </c>
      <c r="BH14" s="45">
        <f t="shared" si="12"/>
        <v>133.63744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946.5420000000006</v>
      </c>
      <c r="BR14" s="86"/>
      <c r="BS14" s="251"/>
      <c r="BT14" s="332" t="s">
        <v>160</v>
      </c>
      <c r="BU14" s="333">
        <v>5787.6</v>
      </c>
      <c r="BV14" s="334"/>
      <c r="BW14" s="333"/>
      <c r="BX14" s="332" t="s">
        <v>160</v>
      </c>
      <c r="BY14" s="333">
        <v>5787.6</v>
      </c>
      <c r="BZ14" s="333"/>
      <c r="CA14" s="334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170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170</v>
      </c>
      <c r="AV15" s="192">
        <f t="shared" si="3"/>
        <v>680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668.18719999999996</v>
      </c>
      <c r="BE15" s="65"/>
      <c r="BF15" s="45">
        <f t="shared" si="10"/>
        <v>668.18719999999996</v>
      </c>
      <c r="BG15" s="45">
        <f t="shared" si="11"/>
        <v>534.54975999999999</v>
      </c>
      <c r="BH15" s="45">
        <f t="shared" si="12"/>
        <v>133.63744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332" t="s">
        <v>34</v>
      </c>
      <c r="BU15" s="334">
        <v>946.54</v>
      </c>
      <c r="BV15" s="334"/>
      <c r="BW15" s="334"/>
      <c r="BX15" s="332" t="s">
        <v>34</v>
      </c>
      <c r="BY15" s="334">
        <v>946.54</v>
      </c>
      <c r="BZ15" s="334"/>
      <c r="CA15" s="334" t="s">
        <v>166</v>
      </c>
      <c r="CB15" s="3">
        <v>584367</v>
      </c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170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170</v>
      </c>
      <c r="AV16" s="192">
        <f t="shared" si="3"/>
        <v>680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668.18719999999996</v>
      </c>
      <c r="BE16" s="65"/>
      <c r="BF16" s="45">
        <f t="shared" si="10"/>
        <v>668.18719999999996</v>
      </c>
      <c r="BG16" s="45">
        <f t="shared" si="11"/>
        <v>534.54975999999999</v>
      </c>
      <c r="BH16" s="45">
        <f t="shared" si="12"/>
        <v>133.63744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6734.1420000000007</v>
      </c>
      <c r="BR16" s="86"/>
      <c r="BS16" s="251"/>
      <c r="BT16" s="276"/>
      <c r="BU16" s="334">
        <f>SUM(BU14:BU15)</f>
        <v>6734.14</v>
      </c>
      <c r="BV16" s="334"/>
      <c r="BW16" s="334"/>
      <c r="BX16" s="276"/>
      <c r="BY16" s="334">
        <f>SUM(BY14:BY15)</f>
        <v>6734.14</v>
      </c>
      <c r="BZ16" s="334"/>
      <c r="CA16" s="334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170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170</v>
      </c>
      <c r="AV17" s="192">
        <f t="shared" si="3"/>
        <v>680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668.18719999999996</v>
      </c>
      <c r="BE17" s="65"/>
      <c r="BF17" s="45">
        <f t="shared" si="10"/>
        <v>668.18719999999996</v>
      </c>
      <c r="BG17" s="45">
        <f t="shared" si="11"/>
        <v>534.54975999999999</v>
      </c>
      <c r="BH17" s="45">
        <f t="shared" si="12"/>
        <v>133.63744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333"/>
      <c r="BV17" s="334"/>
      <c r="BW17" s="334"/>
      <c r="BX17" s="334"/>
      <c r="BY17" s="334"/>
      <c r="BZ17" s="333"/>
      <c r="CA17" s="334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170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170</v>
      </c>
      <c r="AV18" s="192">
        <f t="shared" si="3"/>
        <v>680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668.18719999999996</v>
      </c>
      <c r="BE18" s="65"/>
      <c r="BF18" s="45">
        <f t="shared" si="10"/>
        <v>668.18719999999996</v>
      </c>
      <c r="BG18" s="45">
        <f t="shared" si="11"/>
        <v>534.54975999999999</v>
      </c>
      <c r="BH18" s="45">
        <f t="shared" si="12"/>
        <v>133.63744</v>
      </c>
      <c r="BI18" s="3"/>
      <c r="BJ18" s="23" t="s">
        <v>141</v>
      </c>
      <c r="BK18" s="3"/>
      <c r="BL18" s="30">
        <f>BH31</f>
        <v>2999.2985599999997</v>
      </c>
      <c r="BO18" s="23" t="s">
        <v>141</v>
      </c>
      <c r="BP18" s="3"/>
      <c r="BQ18" s="30">
        <f ca="1">BQ7*$BH$5</f>
        <v>90741.171600000016</v>
      </c>
      <c r="BR18" s="86"/>
      <c r="BS18" s="251"/>
      <c r="BT18" s="332" t="s">
        <v>161</v>
      </c>
      <c r="BU18" s="333">
        <v>90741.17</v>
      </c>
      <c r="BV18" s="334"/>
      <c r="BW18" s="333"/>
      <c r="BX18" s="332" t="s">
        <v>161</v>
      </c>
      <c r="BY18" s="333">
        <v>90741.17</v>
      </c>
      <c r="BZ18" s="333"/>
      <c r="CA18" s="334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170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170</v>
      </c>
      <c r="AV19" s="192">
        <f t="shared" si="3"/>
        <v>680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668.18719999999996</v>
      </c>
      <c r="BE19" s="65"/>
      <c r="BF19" s="45">
        <f t="shared" si="10"/>
        <v>668.18719999999996</v>
      </c>
      <c r="BG19" s="45">
        <f t="shared" si="11"/>
        <v>534.54975999999999</v>
      </c>
      <c r="BH19" s="45">
        <f t="shared" si="12"/>
        <v>133.63744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333"/>
      <c r="BV19" s="334"/>
      <c r="BW19" s="333"/>
      <c r="BX19" s="334"/>
      <c r="BY19" s="334"/>
      <c r="BZ19" s="333"/>
      <c r="CA19" s="334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170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170</v>
      </c>
      <c r="AV20" s="192">
        <f t="shared" si="3"/>
        <v>680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668.18719999999996</v>
      </c>
      <c r="BE20" s="65"/>
      <c r="BF20" s="45">
        <f t="shared" si="10"/>
        <v>668.18719999999996</v>
      </c>
      <c r="BG20" s="45">
        <f t="shared" si="11"/>
        <v>534.54975999999999</v>
      </c>
      <c r="BH20" s="45">
        <f t="shared" si="12"/>
        <v>133.63744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332" t="s">
        <v>162</v>
      </c>
      <c r="BU20" s="333">
        <f>SUM(BU16:BU19)</f>
        <v>97475.31</v>
      </c>
      <c r="BV20" s="334"/>
      <c r="BW20" s="333"/>
      <c r="BX20" s="332" t="s">
        <v>162</v>
      </c>
      <c r="BY20" s="333">
        <f>SUM(BY16:BY19)</f>
        <v>97475.31</v>
      </c>
      <c r="BZ20" s="333"/>
      <c r="CA20" s="334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170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170</v>
      </c>
      <c r="AV21" s="192">
        <f t="shared" si="3"/>
        <v>680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668.18719999999996</v>
      </c>
      <c r="BE21" s="65"/>
      <c r="BF21" s="45">
        <f t="shared" si="10"/>
        <v>668.18719999999996</v>
      </c>
      <c r="BG21" s="45">
        <f t="shared" si="11"/>
        <v>534.54975999999999</v>
      </c>
      <c r="BH21" s="45">
        <f t="shared" si="12"/>
        <v>133.63744</v>
      </c>
      <c r="BI21" s="3"/>
      <c r="BJ21" s="66" t="s">
        <v>142</v>
      </c>
      <c r="BK21" s="67"/>
      <c r="BL21" s="24">
        <f>BL11-BL16-BL18-BL19+BL20</f>
        <v>11997.194240000001</v>
      </c>
      <c r="BO21" s="66" t="s">
        <v>148</v>
      </c>
      <c r="BP21" s="67"/>
      <c r="BQ21" s="24">
        <f ca="1">BQ11-BQ16-BQ18-BQ19</f>
        <v>362964.68640000001</v>
      </c>
      <c r="BR21" s="86"/>
      <c r="BS21" s="251"/>
      <c r="BT21" s="276"/>
      <c r="BU21" s="333"/>
      <c r="BV21" s="334"/>
      <c r="BW21" s="333"/>
      <c r="BX21" s="334"/>
      <c r="BY21" s="334"/>
      <c r="BZ21" s="333"/>
      <c r="CA21" s="334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6.8" x14ac:dyDescent="0.55000000000000004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170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170</v>
      </c>
      <c r="AV22" s="192">
        <f t="shared" si="3"/>
        <v>680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668.18719999999996</v>
      </c>
      <c r="BE22" s="65"/>
      <c r="BF22" s="45">
        <f t="shared" si="10"/>
        <v>668.18719999999996</v>
      </c>
      <c r="BG22" s="45">
        <f t="shared" si="11"/>
        <v>534.54975999999999</v>
      </c>
      <c r="BH22" s="45">
        <f t="shared" si="12"/>
        <v>133.63744</v>
      </c>
      <c r="BI22" s="3"/>
      <c r="BR22" s="86"/>
      <c r="BS22" s="251"/>
      <c r="BT22" s="276"/>
      <c r="BU22" s="333"/>
      <c r="BV22" s="334"/>
      <c r="BW22" s="337"/>
      <c r="BX22" s="334"/>
      <c r="BY22" s="334"/>
      <c r="BZ22" s="333"/>
      <c r="CA22" s="334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170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170</v>
      </c>
      <c r="AV23" s="192">
        <f t="shared" si="3"/>
        <v>680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668.18719999999996</v>
      </c>
      <c r="BE23" s="65"/>
      <c r="BF23" s="45">
        <f t="shared" si="10"/>
        <v>668.18719999999996</v>
      </c>
      <c r="BG23" s="45">
        <f t="shared" si="11"/>
        <v>534.54975999999999</v>
      </c>
      <c r="BH23" s="45">
        <f t="shared" si="12"/>
        <v>133.63744</v>
      </c>
      <c r="BI23" s="3"/>
      <c r="BR23" s="86"/>
      <c r="BS23" s="251"/>
      <c r="BT23" s="276"/>
      <c r="BU23" s="333"/>
      <c r="BV23" s="334"/>
      <c r="BW23" s="333"/>
      <c r="BX23" s="334"/>
      <c r="BY23" s="334"/>
      <c r="BZ23" s="333"/>
      <c r="CA23" s="334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170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170</v>
      </c>
      <c r="AV24" s="192">
        <f t="shared" si="3"/>
        <v>680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668.18719999999996</v>
      </c>
      <c r="BE24" s="65"/>
      <c r="BF24" s="45">
        <f t="shared" si="10"/>
        <v>668.18719999999996</v>
      </c>
      <c r="BG24" s="45">
        <f t="shared" si="11"/>
        <v>534.54975999999999</v>
      </c>
      <c r="BH24" s="45">
        <f t="shared" si="12"/>
        <v>133.63744</v>
      </c>
      <c r="BI24" s="3"/>
      <c r="BJ24" s="4" t="s">
        <v>143</v>
      </c>
      <c r="BO24" s="4" t="s">
        <v>147</v>
      </c>
      <c r="BR24" s="86"/>
      <c r="BS24" s="251"/>
      <c r="BT24" s="276"/>
      <c r="BU24" s="334"/>
      <c r="BV24" s="334"/>
      <c r="BW24" s="334"/>
      <c r="BX24" s="334"/>
      <c r="BY24" s="334"/>
      <c r="BZ24" s="334"/>
      <c r="CA24" s="334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170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170</v>
      </c>
      <c r="AV25" s="192">
        <f t="shared" si="3"/>
        <v>680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668.18719999999996</v>
      </c>
      <c r="BE25" s="65"/>
      <c r="BF25" s="45">
        <f t="shared" si="10"/>
        <v>668.18719999999996</v>
      </c>
      <c r="BG25" s="45">
        <f t="shared" si="11"/>
        <v>534.54975999999999</v>
      </c>
      <c r="BH25" s="45">
        <f t="shared" si="12"/>
        <v>133.63744</v>
      </c>
      <c r="BI25" s="3"/>
      <c r="BJ25" s="10" t="s">
        <v>67</v>
      </c>
      <c r="BK25" s="11"/>
      <c r="BL25" s="12">
        <f>BL21</f>
        <v>11997.194240000001</v>
      </c>
      <c r="BO25" s="10" t="s">
        <v>67</v>
      </c>
      <c r="BP25" s="11"/>
      <c r="BQ25" s="12">
        <f ca="1">(INDIRECT(TEXT((DAY($A$1)-1),"0")&amp;"!Bq25"))+BL25</f>
        <v>362964.68639999983</v>
      </c>
      <c r="BR25" s="86"/>
      <c r="BS25" s="251"/>
      <c r="BT25" s="332" t="s">
        <v>163</v>
      </c>
      <c r="BU25" s="333">
        <f>BU11-BU20</f>
        <v>362964.69</v>
      </c>
      <c r="BV25" s="334"/>
      <c r="BW25" s="333"/>
      <c r="BX25" s="332" t="s">
        <v>163</v>
      </c>
      <c r="BY25" s="333">
        <f>BY11-BY20</f>
        <v>364019.32</v>
      </c>
      <c r="BZ25" s="333"/>
      <c r="CA25" s="334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170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170</v>
      </c>
      <c r="AV26" s="192">
        <f t="shared" si="3"/>
        <v>680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668.18719999999996</v>
      </c>
      <c r="BE26" s="65"/>
      <c r="BF26" s="45">
        <f t="shared" si="10"/>
        <v>668.18719999999996</v>
      </c>
      <c r="BG26" s="45">
        <f t="shared" si="11"/>
        <v>534.54975999999999</v>
      </c>
      <c r="BH26" s="45">
        <f t="shared" si="12"/>
        <v>133.63744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333"/>
      <c r="BV26" s="334"/>
      <c r="BW26" s="333"/>
      <c r="BX26" s="334"/>
      <c r="BY26" s="334"/>
      <c r="BZ26" s="333"/>
      <c r="CA26" s="334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170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170</v>
      </c>
      <c r="AV27" s="192">
        <f t="shared" si="3"/>
        <v>680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668.18719999999996</v>
      </c>
      <c r="BE27" s="65"/>
      <c r="BF27" s="45">
        <f t="shared" si="10"/>
        <v>668.18719999999996</v>
      </c>
      <c r="BG27" s="45">
        <f t="shared" si="11"/>
        <v>534.54975999999999</v>
      </c>
      <c r="BH27" s="45">
        <f t="shared" si="12"/>
        <v>133.63744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333"/>
      <c r="BV27" s="334"/>
      <c r="BW27" s="333"/>
      <c r="BX27" s="334"/>
      <c r="BY27" s="334"/>
      <c r="BZ27" s="334"/>
      <c r="CA27" s="334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170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170</v>
      </c>
      <c r="AV28" s="192">
        <f t="shared" si="3"/>
        <v>680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668.18719999999996</v>
      </c>
      <c r="BE28" s="65"/>
      <c r="BF28" s="45">
        <f t="shared" si="10"/>
        <v>668.18719999999996</v>
      </c>
      <c r="BG28" s="45">
        <f t="shared" si="11"/>
        <v>534.54975999999999</v>
      </c>
      <c r="BH28" s="45">
        <f t="shared" si="12"/>
        <v>133.63744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333"/>
      <c r="BV28" s="334"/>
      <c r="BW28" s="333"/>
      <c r="BX28" s="334"/>
      <c r="BY28" s="334"/>
      <c r="BZ28" s="333"/>
      <c r="CA28" s="334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250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250</v>
      </c>
      <c r="AV29" s="192">
        <f t="shared" si="3"/>
        <v>1000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988.18719999999996</v>
      </c>
      <c r="BE29" s="65"/>
      <c r="BF29" s="45">
        <f t="shared" si="10"/>
        <v>988.18719999999996</v>
      </c>
      <c r="BG29" s="45">
        <f t="shared" si="11"/>
        <v>790.54975999999999</v>
      </c>
      <c r="BH29" s="45">
        <f t="shared" si="12"/>
        <v>197.63744</v>
      </c>
      <c r="BI29" s="3"/>
      <c r="BJ29" s="23" t="s">
        <v>144</v>
      </c>
      <c r="BK29" s="3"/>
      <c r="BL29" s="30">
        <f>BL25-BL27</f>
        <v>11997.194240000001</v>
      </c>
      <c r="BO29" s="23" t="s">
        <v>144</v>
      </c>
      <c r="BP29" s="3"/>
      <c r="BQ29" s="30">
        <f ca="1">BQ25-BQ27</f>
        <v>362964.68639999983</v>
      </c>
      <c r="BR29" s="86"/>
      <c r="BS29" s="251"/>
      <c r="BT29" s="276"/>
      <c r="BU29" s="334"/>
      <c r="BV29" s="334"/>
      <c r="BW29" s="334"/>
      <c r="BX29" s="334"/>
      <c r="BY29" s="334"/>
      <c r="BZ29" s="334"/>
      <c r="CA29" s="334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7">
        <v>4</v>
      </c>
      <c r="AL30" s="194">
        <v>250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250</v>
      </c>
      <c r="AV30" s="192">
        <f t="shared" si="3"/>
        <v>1000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988.18719999999996</v>
      </c>
      <c r="BE30" s="65"/>
      <c r="BF30" s="45">
        <f t="shared" si="10"/>
        <v>988.18719999999996</v>
      </c>
      <c r="BG30" s="45">
        <f t="shared" si="11"/>
        <v>790.54975999999999</v>
      </c>
      <c r="BH30" s="45">
        <f t="shared" si="12"/>
        <v>197.63744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34"/>
      <c r="BV30" s="334"/>
      <c r="BW30" s="334"/>
      <c r="BX30" s="334"/>
      <c r="BY30" s="334"/>
      <c r="BZ30" s="334"/>
      <c r="CA30" s="334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84">
        <f>SUM(AN7:AN30)</f>
        <v>0</v>
      </c>
      <c r="AO31" s="3"/>
      <c r="AP31" s="3"/>
      <c r="AT31" s="93">
        <f>SUM(AT7:AT30)</f>
        <v>96</v>
      </c>
      <c r="AU31" s="94">
        <f t="shared" si="2"/>
        <v>159.16666666666666</v>
      </c>
      <c r="AV31" s="94">
        <f t="shared" ref="AV31:BD31" si="30">SUM(AV7:AV30)</f>
        <v>15280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14996.492800000004</v>
      </c>
      <c r="BF31" s="87">
        <f>SUM(BF7:BF30)</f>
        <v>14996.492800000004</v>
      </c>
      <c r="BG31" s="87">
        <f>SUM(BG7:BG30)</f>
        <v>11997.194239999999</v>
      </c>
      <c r="BH31" s="87">
        <f>SUM(BH7:BH30)</f>
        <v>2999.2985599999997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333"/>
      <c r="BV31" s="334"/>
      <c r="BW31" s="334"/>
      <c r="BX31" s="334"/>
      <c r="BY31" s="334"/>
      <c r="BZ31" s="333"/>
      <c r="CA31" s="334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333"/>
      <c r="BV32" s="334"/>
      <c r="BW32" s="333"/>
      <c r="BX32" s="334"/>
      <c r="BY32" s="334"/>
      <c r="BZ32" s="333"/>
      <c r="CA32" s="334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5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34"/>
      <c r="BV33" s="334"/>
      <c r="BW33" s="334"/>
      <c r="BX33" s="334"/>
      <c r="BY33" s="334"/>
      <c r="BZ33" s="334"/>
      <c r="CA33" s="334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333"/>
      <c r="BV34" s="334"/>
      <c r="BW34" s="333"/>
      <c r="BX34" s="334"/>
      <c r="BY34" s="334"/>
      <c r="BZ34" s="333"/>
      <c r="CA34" s="334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11997.194240000001</v>
      </c>
      <c r="BO35" s="66" t="s">
        <v>146</v>
      </c>
      <c r="BP35" s="67"/>
      <c r="BQ35" s="105">
        <f ca="1">BQ29-SUM(BQ32:BQ33)</f>
        <v>362964.68639999983</v>
      </c>
      <c r="BR35" s="270"/>
      <c r="BS35" s="270"/>
      <c r="BT35" s="270"/>
      <c r="BU35" s="333"/>
      <c r="BV35" s="334"/>
      <c r="BW35" s="333"/>
      <c r="BX35" s="334"/>
      <c r="BY35" s="334"/>
      <c r="BZ35" s="333"/>
      <c r="CA35" s="334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333"/>
      <c r="BV36" s="334"/>
      <c r="BW36" s="333"/>
      <c r="BX36" s="334"/>
      <c r="BY36" s="334"/>
      <c r="BZ36" s="333"/>
      <c r="CA36" s="334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333"/>
      <c r="BV37" s="334"/>
      <c r="BW37" s="333"/>
      <c r="BX37" s="334"/>
      <c r="BY37" s="334"/>
      <c r="BZ37" s="333"/>
      <c r="CA37" s="334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159.16666666666666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36981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2185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159.16666666666666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36981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BC1" zoomScale="75" workbookViewId="0">
      <selection activeCell="BH34" sqref="BH34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5546875" customWidth="1"/>
    <col min="60" max="60" width="15" customWidth="1"/>
    <col min="61" max="61" width="16.88671875" customWidth="1"/>
    <col min="62" max="62" width="16.44140625" customWidth="1"/>
    <col min="63" max="63" width="16.6640625" customWidth="1"/>
    <col min="64" max="64" width="13.33203125" customWidth="1"/>
    <col min="66" max="66" width="11" customWidth="1"/>
    <col min="67" max="67" width="17" customWidth="1"/>
    <col min="69" max="69" width="16.44140625" customWidth="1"/>
  </cols>
  <sheetData>
    <row r="1" spans="1:103" ht="21" x14ac:dyDescent="0.4">
      <c r="A1" s="1">
        <f ca="1">DATE(YEAR($A$4),MONTH($A$4),DAY(RIGHT(CELL("filename",A2),2)))</f>
        <v>36980</v>
      </c>
      <c r="K1" s="2" t="s">
        <v>0</v>
      </c>
      <c r="L1" s="2"/>
      <c r="N1" s="2"/>
      <c r="AQ1" s="349">
        <f ca="1">A1</f>
        <v>36980</v>
      </c>
      <c r="AR1" s="349"/>
      <c r="BC1" s="349">
        <f ca="1">A1</f>
        <v>36980</v>
      </c>
      <c r="BD1" s="349"/>
    </row>
    <row r="2" spans="1:103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14876.492800000004</v>
      </c>
      <c r="BM3" s="4"/>
      <c r="BO3" s="10" t="s">
        <v>7</v>
      </c>
      <c r="BP3" s="11"/>
      <c r="BQ3" s="12">
        <f ca="1">(INDIRECT(TEXT((DAY($A$1)-1),"0")&amp;"!Bq3"))+BL3</f>
        <v>438709.36520000006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14876.492800000004</v>
      </c>
      <c r="BO5" s="23" t="s">
        <v>138</v>
      </c>
      <c r="BP5" s="3"/>
      <c r="BQ5" s="30">
        <f ca="1">BQ3-BQ4</f>
        <v>438709.36520000006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22" t="s">
        <v>54</v>
      </c>
      <c r="AJ6" s="20" t="s">
        <v>55</v>
      </c>
      <c r="AK6" s="26" t="s">
        <v>52</v>
      </c>
      <c r="AL6" s="22" t="s">
        <v>54</v>
      </c>
      <c r="AM6" s="20" t="s">
        <v>55</v>
      </c>
      <c r="AN6" s="26" t="s">
        <v>52</v>
      </c>
      <c r="AO6" s="22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145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145</v>
      </c>
      <c r="AV7" s="192">
        <f t="shared" ref="AV7:AV30" si="3">SUM(AE7*AF7)+(AH7*AI7)+(AN7*AO7)+(AK7*AL7)</f>
        <v>580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568.18719999999996</v>
      </c>
      <c r="BE7" s="65"/>
      <c r="BF7" s="45">
        <f t="shared" ref="BF7:BF30" si="10">BD7</f>
        <v>568.18719999999996</v>
      </c>
      <c r="BG7" s="45">
        <f t="shared" ref="BG7:BG30" si="11">BF7*$BG$5</f>
        <v>454.54975999999999</v>
      </c>
      <c r="BH7" s="45">
        <f t="shared" ref="BH7:BH30" si="12">BF7*$BH$5</f>
        <v>113.63744</v>
      </c>
      <c r="BI7" s="3"/>
      <c r="BJ7" s="66" t="s">
        <v>139</v>
      </c>
      <c r="BK7" s="67"/>
      <c r="BL7" s="24">
        <f>BL5+BL6</f>
        <v>14876.492800000004</v>
      </c>
      <c r="BO7" s="66" t="s">
        <v>139</v>
      </c>
      <c r="BP7" s="67"/>
      <c r="BQ7" s="24">
        <f ca="1">BQ5+BQ6</f>
        <v>438709.36520000006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145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145</v>
      </c>
      <c r="AV8" s="192">
        <f t="shared" si="3"/>
        <v>580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568.18719999999996</v>
      </c>
      <c r="BE8" s="65"/>
      <c r="BF8" s="45">
        <f t="shared" si="10"/>
        <v>568.18719999999996</v>
      </c>
      <c r="BG8" s="45">
        <f t="shared" si="11"/>
        <v>454.54975999999999</v>
      </c>
      <c r="BH8" s="45">
        <f t="shared" si="12"/>
        <v>113.63744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145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145</v>
      </c>
      <c r="AV9" s="192">
        <f t="shared" si="3"/>
        <v>580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568.18719999999996</v>
      </c>
      <c r="BE9" s="65"/>
      <c r="BF9" s="45">
        <f t="shared" si="10"/>
        <v>568.18719999999996</v>
      </c>
      <c r="BG9" s="45">
        <f t="shared" si="11"/>
        <v>454.54975999999999</v>
      </c>
      <c r="BH9" s="45">
        <f t="shared" si="12"/>
        <v>113.63744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145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145</v>
      </c>
      <c r="AV10" s="192">
        <f t="shared" si="3"/>
        <v>580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568.18719999999996</v>
      </c>
      <c r="BE10" s="65"/>
      <c r="BF10" s="45">
        <f t="shared" si="10"/>
        <v>568.18719999999996</v>
      </c>
      <c r="BG10" s="45">
        <f t="shared" si="11"/>
        <v>454.54975999999999</v>
      </c>
      <c r="BH10" s="45">
        <f t="shared" si="12"/>
        <v>113.63744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145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145</v>
      </c>
      <c r="AV11" s="192">
        <f t="shared" si="3"/>
        <v>580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568.18719999999996</v>
      </c>
      <c r="BE11" s="65"/>
      <c r="BF11" s="45">
        <f t="shared" si="10"/>
        <v>568.18719999999996</v>
      </c>
      <c r="BG11" s="45">
        <f t="shared" si="11"/>
        <v>454.54975999999999</v>
      </c>
      <c r="BH11" s="45">
        <f t="shared" si="12"/>
        <v>113.63744</v>
      </c>
      <c r="BI11" s="3"/>
      <c r="BJ11" s="10" t="s">
        <v>61</v>
      </c>
      <c r="BK11" s="11"/>
      <c r="BL11" s="12">
        <f>AV31</f>
        <v>15160</v>
      </c>
      <c r="BO11" s="10" t="s">
        <v>61</v>
      </c>
      <c r="BP11" s="11"/>
      <c r="BQ11" s="12">
        <f ca="1">(INDIRECT(TEXT((DAY($A$1)-1),"0")&amp;"!Bq11"))+BL11</f>
        <v>445160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145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145</v>
      </c>
      <c r="AV12" s="192">
        <f t="shared" si="3"/>
        <v>580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568.18719999999996</v>
      </c>
      <c r="BE12" s="65"/>
      <c r="BF12" s="45">
        <f t="shared" si="10"/>
        <v>568.18719999999996</v>
      </c>
      <c r="BG12" s="45">
        <f t="shared" si="11"/>
        <v>454.54975999999999</v>
      </c>
      <c r="BH12" s="45">
        <f t="shared" si="12"/>
        <v>113.63744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170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170</v>
      </c>
      <c r="AV13" s="192">
        <f t="shared" si="3"/>
        <v>680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668.18719999999996</v>
      </c>
      <c r="BE13" s="65"/>
      <c r="BF13" s="45">
        <f t="shared" si="10"/>
        <v>668.18719999999996</v>
      </c>
      <c r="BG13" s="45">
        <f t="shared" si="11"/>
        <v>534.54975999999999</v>
      </c>
      <c r="BH13" s="45">
        <f t="shared" si="12"/>
        <v>133.63744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5545.6800000000012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170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170</v>
      </c>
      <c r="AV14" s="192">
        <f t="shared" si="3"/>
        <v>680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668.18719999999996</v>
      </c>
      <c r="BE14" s="65"/>
      <c r="BF14" s="45">
        <f t="shared" si="10"/>
        <v>668.18719999999996</v>
      </c>
      <c r="BG14" s="45">
        <f t="shared" si="11"/>
        <v>534.54975999999999</v>
      </c>
      <c r="BH14" s="45">
        <f t="shared" si="12"/>
        <v>133.63744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904.95480000000055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170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170</v>
      </c>
      <c r="AV15" s="192">
        <f t="shared" si="3"/>
        <v>680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668.18719999999996</v>
      </c>
      <c r="BE15" s="65"/>
      <c r="BF15" s="45">
        <f t="shared" si="10"/>
        <v>668.18719999999996</v>
      </c>
      <c r="BG15" s="45">
        <f t="shared" si="11"/>
        <v>534.54975999999999</v>
      </c>
      <c r="BH15" s="45">
        <f t="shared" si="12"/>
        <v>133.63744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170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170</v>
      </c>
      <c r="AV16" s="192">
        <f t="shared" si="3"/>
        <v>680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668.18719999999996</v>
      </c>
      <c r="BE16" s="65"/>
      <c r="BF16" s="45">
        <f t="shared" si="10"/>
        <v>668.18719999999996</v>
      </c>
      <c r="BG16" s="45">
        <f t="shared" si="11"/>
        <v>534.54975999999999</v>
      </c>
      <c r="BH16" s="45">
        <f t="shared" si="12"/>
        <v>133.63744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6450.6348000000007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170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170</v>
      </c>
      <c r="AV17" s="192">
        <f t="shared" si="3"/>
        <v>680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668.18719999999996</v>
      </c>
      <c r="BE17" s="65"/>
      <c r="BF17" s="45">
        <f t="shared" si="10"/>
        <v>668.18719999999996</v>
      </c>
      <c r="BG17" s="45">
        <f t="shared" si="11"/>
        <v>534.54975999999999</v>
      </c>
      <c r="BH17" s="45">
        <f t="shared" si="12"/>
        <v>133.63744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170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170</v>
      </c>
      <c r="AV18" s="192">
        <f t="shared" si="3"/>
        <v>680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668.18719999999996</v>
      </c>
      <c r="BE18" s="65"/>
      <c r="BF18" s="45">
        <f t="shared" si="10"/>
        <v>668.18719999999996</v>
      </c>
      <c r="BG18" s="45">
        <f t="shared" si="11"/>
        <v>534.54975999999999</v>
      </c>
      <c r="BH18" s="45">
        <f t="shared" si="12"/>
        <v>133.63744</v>
      </c>
      <c r="BI18" s="3"/>
      <c r="BJ18" s="23" t="s">
        <v>141</v>
      </c>
      <c r="BK18" s="3"/>
      <c r="BL18" s="30">
        <f>BH31</f>
        <v>2975.2985599999997</v>
      </c>
      <c r="BO18" s="23" t="s">
        <v>141</v>
      </c>
      <c r="BP18" s="3"/>
      <c r="BQ18" s="30">
        <f ca="1">BQ7*$BH$5</f>
        <v>87741.87304000002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170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170</v>
      </c>
      <c r="AV19" s="192">
        <f t="shared" si="3"/>
        <v>680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668.18719999999996</v>
      </c>
      <c r="BE19" s="65"/>
      <c r="BF19" s="45">
        <f t="shared" si="10"/>
        <v>668.18719999999996</v>
      </c>
      <c r="BG19" s="45">
        <f t="shared" si="11"/>
        <v>534.54975999999999</v>
      </c>
      <c r="BH19" s="45">
        <f t="shared" si="12"/>
        <v>133.63744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170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170</v>
      </c>
      <c r="AV20" s="192">
        <f t="shared" si="3"/>
        <v>680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668.18719999999996</v>
      </c>
      <c r="BE20" s="65"/>
      <c r="BF20" s="45">
        <f t="shared" si="10"/>
        <v>668.18719999999996</v>
      </c>
      <c r="BG20" s="45">
        <f t="shared" si="11"/>
        <v>534.54975999999999</v>
      </c>
      <c r="BH20" s="45">
        <f t="shared" si="12"/>
        <v>133.63744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170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170</v>
      </c>
      <c r="AV21" s="192">
        <f t="shared" si="3"/>
        <v>680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668.18719999999996</v>
      </c>
      <c r="BE21" s="65"/>
      <c r="BF21" s="45">
        <f t="shared" si="10"/>
        <v>668.18719999999996</v>
      </c>
      <c r="BG21" s="45">
        <f t="shared" si="11"/>
        <v>534.54975999999999</v>
      </c>
      <c r="BH21" s="45">
        <f t="shared" si="12"/>
        <v>133.63744</v>
      </c>
      <c r="BI21" s="3"/>
      <c r="BJ21" s="66" t="s">
        <v>142</v>
      </c>
      <c r="BK21" s="67"/>
      <c r="BL21" s="24">
        <f>BL11-BL16-BL18-BL19+BL20</f>
        <v>11901.194240000001</v>
      </c>
      <c r="BO21" s="66" t="s">
        <v>148</v>
      </c>
      <c r="BP21" s="67"/>
      <c r="BQ21" s="24">
        <f ca="1">BQ11-BQ16-BQ18-BQ19</f>
        <v>350967.49215999997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6.8" x14ac:dyDescent="0.55000000000000004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170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170</v>
      </c>
      <c r="AV22" s="192">
        <f t="shared" si="3"/>
        <v>680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668.18719999999996</v>
      </c>
      <c r="BE22" s="65"/>
      <c r="BF22" s="45">
        <f t="shared" si="10"/>
        <v>668.18719999999996</v>
      </c>
      <c r="BG22" s="45">
        <f t="shared" si="11"/>
        <v>534.54975999999999</v>
      </c>
      <c r="BH22" s="45">
        <f t="shared" si="12"/>
        <v>133.63744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170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170</v>
      </c>
      <c r="AV23" s="192">
        <f t="shared" si="3"/>
        <v>680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668.18719999999996</v>
      </c>
      <c r="BE23" s="65"/>
      <c r="BF23" s="45">
        <f t="shared" si="10"/>
        <v>668.18719999999996</v>
      </c>
      <c r="BG23" s="45">
        <f t="shared" si="11"/>
        <v>534.54975999999999</v>
      </c>
      <c r="BH23" s="45">
        <f t="shared" si="12"/>
        <v>133.63744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170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170</v>
      </c>
      <c r="AV24" s="192">
        <f t="shared" si="3"/>
        <v>680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668.18719999999996</v>
      </c>
      <c r="BE24" s="65"/>
      <c r="BF24" s="45">
        <f t="shared" si="10"/>
        <v>668.18719999999996</v>
      </c>
      <c r="BG24" s="45">
        <f t="shared" si="11"/>
        <v>534.54975999999999</v>
      </c>
      <c r="BH24" s="45">
        <f t="shared" si="12"/>
        <v>133.63744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170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170</v>
      </c>
      <c r="AV25" s="192">
        <f t="shared" si="3"/>
        <v>680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668.18719999999996</v>
      </c>
      <c r="BE25" s="65"/>
      <c r="BF25" s="45">
        <f t="shared" si="10"/>
        <v>668.18719999999996</v>
      </c>
      <c r="BG25" s="45">
        <f t="shared" si="11"/>
        <v>534.54975999999999</v>
      </c>
      <c r="BH25" s="45">
        <f t="shared" si="12"/>
        <v>133.63744</v>
      </c>
      <c r="BI25" s="3"/>
      <c r="BJ25" s="10" t="s">
        <v>67</v>
      </c>
      <c r="BK25" s="11"/>
      <c r="BL25" s="12">
        <f>BL21</f>
        <v>11901.194240000001</v>
      </c>
      <c r="BO25" s="10" t="s">
        <v>67</v>
      </c>
      <c r="BP25" s="11"/>
      <c r="BQ25" s="12">
        <f ca="1">(INDIRECT(TEXT((DAY($A$1)-1),"0")&amp;"!Bq25"))+BL25</f>
        <v>350967.49215999985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170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170</v>
      </c>
      <c r="AV26" s="192">
        <f t="shared" si="3"/>
        <v>680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668.18719999999996</v>
      </c>
      <c r="BE26" s="65"/>
      <c r="BF26" s="45">
        <f t="shared" si="10"/>
        <v>668.18719999999996</v>
      </c>
      <c r="BG26" s="45">
        <f t="shared" si="11"/>
        <v>534.54975999999999</v>
      </c>
      <c r="BH26" s="45">
        <f t="shared" si="12"/>
        <v>133.63744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170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170</v>
      </c>
      <c r="AV27" s="192">
        <f t="shared" si="3"/>
        <v>680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668.18719999999996</v>
      </c>
      <c r="BE27" s="65"/>
      <c r="BF27" s="45">
        <f t="shared" si="10"/>
        <v>668.18719999999996</v>
      </c>
      <c r="BG27" s="45">
        <f t="shared" si="11"/>
        <v>534.54975999999999</v>
      </c>
      <c r="BH27" s="45">
        <f t="shared" si="12"/>
        <v>133.63744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170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170</v>
      </c>
      <c r="AV28" s="192">
        <f t="shared" si="3"/>
        <v>680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668.18719999999996</v>
      </c>
      <c r="BE28" s="65"/>
      <c r="BF28" s="45">
        <f t="shared" si="10"/>
        <v>668.18719999999996</v>
      </c>
      <c r="BG28" s="45">
        <f t="shared" si="11"/>
        <v>534.54975999999999</v>
      </c>
      <c r="BH28" s="45">
        <f t="shared" si="12"/>
        <v>133.63744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100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100</v>
      </c>
      <c r="AV29" s="192">
        <f t="shared" si="3"/>
        <v>400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388.18720000000002</v>
      </c>
      <c r="BE29" s="65"/>
      <c r="BF29" s="45">
        <f t="shared" si="10"/>
        <v>388.18720000000002</v>
      </c>
      <c r="BG29" s="45">
        <f t="shared" si="11"/>
        <v>310.54976000000005</v>
      </c>
      <c r="BH29" s="45">
        <f t="shared" si="12"/>
        <v>77.637440000000012</v>
      </c>
      <c r="BI29" s="3"/>
      <c r="BJ29" s="23" t="s">
        <v>144</v>
      </c>
      <c r="BK29" s="3"/>
      <c r="BL29" s="30">
        <f>BL25-BL27</f>
        <v>11901.194240000001</v>
      </c>
      <c r="BO29" s="23" t="s">
        <v>144</v>
      </c>
      <c r="BP29" s="3"/>
      <c r="BQ29" s="30">
        <f ca="1">BQ25-BQ27</f>
        <v>350967.49215999985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7">
        <v>4</v>
      </c>
      <c r="AL30" s="194">
        <v>100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100</v>
      </c>
      <c r="AV30" s="192">
        <f t="shared" si="3"/>
        <v>400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388.18720000000002</v>
      </c>
      <c r="BE30" s="65"/>
      <c r="BF30" s="45">
        <f t="shared" si="10"/>
        <v>388.18720000000002</v>
      </c>
      <c r="BG30" s="45">
        <f t="shared" si="11"/>
        <v>310.54976000000005</v>
      </c>
      <c r="BH30" s="45">
        <f t="shared" si="12"/>
        <v>77.637440000000012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84">
        <f>SUM(AN7:AN30)</f>
        <v>0</v>
      </c>
      <c r="AO31" s="3"/>
      <c r="AP31" s="3"/>
      <c r="AT31" s="93">
        <f>SUM(AT7:AT30)</f>
        <v>96</v>
      </c>
      <c r="AU31" s="94">
        <f t="shared" si="2"/>
        <v>157.91666666666666</v>
      </c>
      <c r="AV31" s="94">
        <f t="shared" ref="AV31:BD31" si="30">SUM(AV7:AV30)</f>
        <v>15160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14876.492800000004</v>
      </c>
      <c r="BF31" s="87">
        <f>SUM(BF7:BF30)</f>
        <v>14876.492800000004</v>
      </c>
      <c r="BG31" s="87">
        <f>SUM(BG7:BG30)</f>
        <v>11901.194239999999</v>
      </c>
      <c r="BH31" s="87">
        <f>SUM(BH7:BH30)</f>
        <v>2975.2985599999997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5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11901.194240000001</v>
      </c>
      <c r="BO35" s="66" t="s">
        <v>146</v>
      </c>
      <c r="BP35" s="67"/>
      <c r="BQ35" s="105">
        <f ca="1">BQ29-SUM(BQ32:BQ33)</f>
        <v>350967.49215999985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157.91666666666666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36980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2089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157.91666666666666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36980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BG1" zoomScale="75" workbookViewId="0">
      <selection activeCell="AO34" sqref="AO34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5546875" customWidth="1"/>
    <col min="60" max="60" width="15" customWidth="1"/>
    <col min="61" max="61" width="16.88671875" customWidth="1"/>
    <col min="62" max="62" width="16.44140625" customWidth="1"/>
    <col min="63" max="63" width="16.6640625" customWidth="1"/>
    <col min="64" max="64" width="13.33203125" customWidth="1"/>
    <col min="66" max="66" width="11" customWidth="1"/>
    <col min="67" max="67" width="17" customWidth="1"/>
    <col min="69" max="69" width="16.44140625" customWidth="1"/>
  </cols>
  <sheetData>
    <row r="1" spans="1:103" ht="21" x14ac:dyDescent="0.4">
      <c r="A1" s="1">
        <f ca="1">DATE(YEAR($A$4),MONTH($A$4),DAY(RIGHT(CELL("filename",A2),2)))</f>
        <v>36979</v>
      </c>
      <c r="K1" s="2" t="s">
        <v>0</v>
      </c>
      <c r="L1" s="2"/>
      <c r="N1" s="2"/>
      <c r="AQ1" s="349">
        <f ca="1">A1</f>
        <v>36979</v>
      </c>
      <c r="AR1" s="349"/>
      <c r="BC1" s="349">
        <f ca="1">A1</f>
        <v>36979</v>
      </c>
      <c r="BD1" s="349"/>
    </row>
    <row r="2" spans="1:103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15236.492800000004</v>
      </c>
      <c r="BM3" s="4"/>
      <c r="BO3" s="10" t="s">
        <v>7</v>
      </c>
      <c r="BP3" s="11"/>
      <c r="BQ3" s="12">
        <f ca="1">(INDIRECT(TEXT((DAY($A$1)-1),"0")&amp;"!Bq3"))+BL3</f>
        <v>423832.87240000005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15236.492800000004</v>
      </c>
      <c r="BO5" s="23" t="s">
        <v>138</v>
      </c>
      <c r="BP5" s="3"/>
      <c r="BQ5" s="30">
        <f ca="1">BQ3-BQ4</f>
        <v>423832.87240000005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22" t="s">
        <v>54</v>
      </c>
      <c r="AJ6" s="20" t="s">
        <v>55</v>
      </c>
      <c r="AK6" s="26" t="s">
        <v>52</v>
      </c>
      <c r="AL6" s="22" t="s">
        <v>54</v>
      </c>
      <c r="AM6" s="20" t="s">
        <v>55</v>
      </c>
      <c r="AN6" s="26" t="s">
        <v>52</v>
      </c>
      <c r="AO6" s="22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145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145</v>
      </c>
      <c r="AV7" s="192">
        <f t="shared" ref="AV7:AV30" si="3">SUM(AE7*AF7)+(AH7*AI7)+(AN7*AO7)+(AK7*AL7)</f>
        <v>580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568.18719999999996</v>
      </c>
      <c r="BE7" s="65"/>
      <c r="BF7" s="45">
        <f t="shared" ref="BF7:BF30" si="10">BD7</f>
        <v>568.18719999999996</v>
      </c>
      <c r="BG7" s="45">
        <f t="shared" ref="BG7:BG30" si="11">BF7*$BG$5</f>
        <v>454.54975999999999</v>
      </c>
      <c r="BH7" s="45">
        <f t="shared" ref="BH7:BH30" si="12">BF7*$BH$5</f>
        <v>113.63744</v>
      </c>
      <c r="BI7" s="3"/>
      <c r="BJ7" s="66" t="s">
        <v>139</v>
      </c>
      <c r="BK7" s="67"/>
      <c r="BL7" s="24">
        <f>BL5+BL6</f>
        <v>15236.492800000004</v>
      </c>
      <c r="BO7" s="66" t="s">
        <v>139</v>
      </c>
      <c r="BP7" s="67"/>
      <c r="BQ7" s="24">
        <f ca="1">BQ5+BQ6</f>
        <v>423832.87240000005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145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145</v>
      </c>
      <c r="AV8" s="192">
        <f t="shared" si="3"/>
        <v>580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568.18719999999996</v>
      </c>
      <c r="BE8" s="65"/>
      <c r="BF8" s="45">
        <f t="shared" si="10"/>
        <v>568.18719999999996</v>
      </c>
      <c r="BG8" s="45">
        <f t="shared" si="11"/>
        <v>454.54975999999999</v>
      </c>
      <c r="BH8" s="45">
        <f t="shared" si="12"/>
        <v>113.63744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145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145</v>
      </c>
      <c r="AV9" s="192">
        <f t="shared" si="3"/>
        <v>580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568.18719999999996</v>
      </c>
      <c r="BE9" s="65"/>
      <c r="BF9" s="45">
        <f t="shared" si="10"/>
        <v>568.18719999999996</v>
      </c>
      <c r="BG9" s="45">
        <f t="shared" si="11"/>
        <v>454.54975999999999</v>
      </c>
      <c r="BH9" s="45">
        <f t="shared" si="12"/>
        <v>113.63744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145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145</v>
      </c>
      <c r="AV10" s="192">
        <f t="shared" si="3"/>
        <v>580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568.18719999999996</v>
      </c>
      <c r="BE10" s="65"/>
      <c r="BF10" s="45">
        <f t="shared" si="10"/>
        <v>568.18719999999996</v>
      </c>
      <c r="BG10" s="45">
        <f t="shared" si="11"/>
        <v>454.54975999999999</v>
      </c>
      <c r="BH10" s="45">
        <f t="shared" si="12"/>
        <v>113.63744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145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145</v>
      </c>
      <c r="AV11" s="192">
        <f t="shared" si="3"/>
        <v>580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568.18719999999996</v>
      </c>
      <c r="BE11" s="65"/>
      <c r="BF11" s="45">
        <f t="shared" si="10"/>
        <v>568.18719999999996</v>
      </c>
      <c r="BG11" s="45">
        <f t="shared" si="11"/>
        <v>454.54975999999999</v>
      </c>
      <c r="BH11" s="45">
        <f t="shared" si="12"/>
        <v>113.63744</v>
      </c>
      <c r="BI11" s="3"/>
      <c r="BJ11" s="10" t="s">
        <v>61</v>
      </c>
      <c r="BK11" s="11"/>
      <c r="BL11" s="12">
        <f>AV31</f>
        <v>15520</v>
      </c>
      <c r="BO11" s="10" t="s">
        <v>61</v>
      </c>
      <c r="BP11" s="11"/>
      <c r="BQ11" s="12">
        <f ca="1">(INDIRECT(TEXT((DAY($A$1)-1),"0")&amp;"!Bq11"))+BL11</f>
        <v>430000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145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145</v>
      </c>
      <c r="AV12" s="192">
        <f t="shared" si="3"/>
        <v>580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568.18719999999996</v>
      </c>
      <c r="BE12" s="65"/>
      <c r="BF12" s="45">
        <f t="shared" si="10"/>
        <v>568.18719999999996</v>
      </c>
      <c r="BG12" s="45">
        <f t="shared" si="11"/>
        <v>454.54975999999999</v>
      </c>
      <c r="BH12" s="45">
        <f t="shared" si="12"/>
        <v>113.63744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170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170</v>
      </c>
      <c r="AV13" s="192">
        <f t="shared" si="3"/>
        <v>680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668.18719999999996</v>
      </c>
      <c r="BE13" s="65"/>
      <c r="BF13" s="45">
        <f t="shared" si="10"/>
        <v>668.18719999999996</v>
      </c>
      <c r="BG13" s="45">
        <f t="shared" si="11"/>
        <v>534.54975999999999</v>
      </c>
      <c r="BH13" s="45">
        <f t="shared" si="12"/>
        <v>133.63744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5303.7600000000011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170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170</v>
      </c>
      <c r="AV14" s="192">
        <f t="shared" si="3"/>
        <v>680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668.18719999999996</v>
      </c>
      <c r="BE14" s="65"/>
      <c r="BF14" s="45">
        <f t="shared" si="10"/>
        <v>668.18719999999996</v>
      </c>
      <c r="BG14" s="45">
        <f t="shared" si="11"/>
        <v>534.54975999999999</v>
      </c>
      <c r="BH14" s="45">
        <f t="shared" si="12"/>
        <v>133.63744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863.36760000000049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170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170</v>
      </c>
      <c r="AV15" s="192">
        <f t="shared" si="3"/>
        <v>680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668.18719999999996</v>
      </c>
      <c r="BE15" s="65"/>
      <c r="BF15" s="45">
        <f t="shared" si="10"/>
        <v>668.18719999999996</v>
      </c>
      <c r="BG15" s="45">
        <f t="shared" si="11"/>
        <v>534.54975999999999</v>
      </c>
      <c r="BH15" s="45">
        <f t="shared" si="12"/>
        <v>133.63744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170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170</v>
      </c>
      <c r="AV16" s="192">
        <f t="shared" si="3"/>
        <v>680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668.18719999999996</v>
      </c>
      <c r="BE16" s="65"/>
      <c r="BF16" s="45">
        <f t="shared" si="10"/>
        <v>668.18719999999996</v>
      </c>
      <c r="BG16" s="45">
        <f t="shared" si="11"/>
        <v>534.54975999999999</v>
      </c>
      <c r="BH16" s="45">
        <f t="shared" si="12"/>
        <v>133.63744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6167.1276000000007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170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170</v>
      </c>
      <c r="AV17" s="192">
        <f t="shared" si="3"/>
        <v>680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668.18719999999996</v>
      </c>
      <c r="BE17" s="65"/>
      <c r="BF17" s="45">
        <f t="shared" si="10"/>
        <v>668.18719999999996</v>
      </c>
      <c r="BG17" s="45">
        <f t="shared" si="11"/>
        <v>534.54975999999999</v>
      </c>
      <c r="BH17" s="45">
        <f t="shared" si="12"/>
        <v>133.63744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170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170</v>
      </c>
      <c r="AV18" s="192">
        <f t="shared" si="3"/>
        <v>680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668.18719999999996</v>
      </c>
      <c r="BE18" s="65"/>
      <c r="BF18" s="45">
        <f t="shared" si="10"/>
        <v>668.18719999999996</v>
      </c>
      <c r="BG18" s="45">
        <f t="shared" si="11"/>
        <v>534.54975999999999</v>
      </c>
      <c r="BH18" s="45">
        <f t="shared" si="12"/>
        <v>133.63744</v>
      </c>
      <c r="BI18" s="3"/>
      <c r="BJ18" s="23" t="s">
        <v>141</v>
      </c>
      <c r="BK18" s="3"/>
      <c r="BL18" s="30">
        <f>BH31</f>
        <v>3047.2985599999997</v>
      </c>
      <c r="BO18" s="23" t="s">
        <v>141</v>
      </c>
      <c r="BP18" s="3"/>
      <c r="BQ18" s="30">
        <f ca="1">BQ7*$BH$5</f>
        <v>84766.57448000001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170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170</v>
      </c>
      <c r="AV19" s="192">
        <f t="shared" si="3"/>
        <v>680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668.18719999999996</v>
      </c>
      <c r="BE19" s="65"/>
      <c r="BF19" s="45">
        <f t="shared" si="10"/>
        <v>668.18719999999996</v>
      </c>
      <c r="BG19" s="45">
        <f t="shared" si="11"/>
        <v>534.54975999999999</v>
      </c>
      <c r="BH19" s="45">
        <f t="shared" si="12"/>
        <v>133.63744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170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170</v>
      </c>
      <c r="AV20" s="192">
        <f t="shared" si="3"/>
        <v>680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668.18719999999996</v>
      </c>
      <c r="BE20" s="65"/>
      <c r="BF20" s="45">
        <f t="shared" si="10"/>
        <v>668.18719999999996</v>
      </c>
      <c r="BG20" s="45">
        <f t="shared" si="11"/>
        <v>534.54975999999999</v>
      </c>
      <c r="BH20" s="45">
        <f t="shared" si="12"/>
        <v>133.63744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170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170</v>
      </c>
      <c r="AV21" s="192">
        <f t="shared" si="3"/>
        <v>680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668.18719999999996</v>
      </c>
      <c r="BE21" s="65"/>
      <c r="BF21" s="45">
        <f t="shared" si="10"/>
        <v>668.18719999999996</v>
      </c>
      <c r="BG21" s="45">
        <f t="shared" si="11"/>
        <v>534.54975999999999</v>
      </c>
      <c r="BH21" s="45">
        <f t="shared" si="12"/>
        <v>133.63744</v>
      </c>
      <c r="BI21" s="3"/>
      <c r="BJ21" s="66" t="s">
        <v>142</v>
      </c>
      <c r="BK21" s="67"/>
      <c r="BL21" s="24">
        <f>BL11-BL16-BL18-BL19+BL20</f>
        <v>12189.194240000001</v>
      </c>
      <c r="BO21" s="66" t="s">
        <v>148</v>
      </c>
      <c r="BP21" s="67"/>
      <c r="BQ21" s="24">
        <f ca="1">BQ11-BQ16-BQ18-BQ19</f>
        <v>339066.29791999998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6.8" x14ac:dyDescent="0.55000000000000004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170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170</v>
      </c>
      <c r="AV22" s="192">
        <f t="shared" si="3"/>
        <v>680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668.18719999999996</v>
      </c>
      <c r="BE22" s="65"/>
      <c r="BF22" s="45">
        <f t="shared" si="10"/>
        <v>668.18719999999996</v>
      </c>
      <c r="BG22" s="45">
        <f t="shared" si="11"/>
        <v>534.54975999999999</v>
      </c>
      <c r="BH22" s="45">
        <f t="shared" si="12"/>
        <v>133.63744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170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170</v>
      </c>
      <c r="AV23" s="192">
        <f t="shared" si="3"/>
        <v>680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668.18719999999996</v>
      </c>
      <c r="BE23" s="65"/>
      <c r="BF23" s="45">
        <f t="shared" si="10"/>
        <v>668.18719999999996</v>
      </c>
      <c r="BG23" s="45">
        <f t="shared" si="11"/>
        <v>534.54975999999999</v>
      </c>
      <c r="BH23" s="45">
        <f t="shared" si="12"/>
        <v>133.63744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170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170</v>
      </c>
      <c r="AV24" s="192">
        <f t="shared" si="3"/>
        <v>680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668.18719999999996</v>
      </c>
      <c r="BE24" s="65"/>
      <c r="BF24" s="45">
        <f t="shared" si="10"/>
        <v>668.18719999999996</v>
      </c>
      <c r="BG24" s="45">
        <f t="shared" si="11"/>
        <v>534.54975999999999</v>
      </c>
      <c r="BH24" s="45">
        <f t="shared" si="12"/>
        <v>133.63744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170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170</v>
      </c>
      <c r="AV25" s="192">
        <f t="shared" si="3"/>
        <v>680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668.18719999999996</v>
      </c>
      <c r="BE25" s="65"/>
      <c r="BF25" s="45">
        <f t="shared" si="10"/>
        <v>668.18719999999996</v>
      </c>
      <c r="BG25" s="45">
        <f t="shared" si="11"/>
        <v>534.54975999999999</v>
      </c>
      <c r="BH25" s="45">
        <f t="shared" si="12"/>
        <v>133.63744</v>
      </c>
      <c r="BI25" s="3"/>
      <c r="BJ25" s="10" t="s">
        <v>67</v>
      </c>
      <c r="BK25" s="11"/>
      <c r="BL25" s="12">
        <f>BL21</f>
        <v>12189.194240000001</v>
      </c>
      <c r="BO25" s="10" t="s">
        <v>67</v>
      </c>
      <c r="BP25" s="11"/>
      <c r="BQ25" s="12">
        <f ca="1">(INDIRECT(TEXT((DAY($A$1)-1),"0")&amp;"!Bq25"))+BL25</f>
        <v>339066.29791999987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170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170</v>
      </c>
      <c r="AV26" s="192">
        <f t="shared" si="3"/>
        <v>680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668.18719999999996</v>
      </c>
      <c r="BE26" s="65"/>
      <c r="BF26" s="45">
        <f t="shared" si="10"/>
        <v>668.18719999999996</v>
      </c>
      <c r="BG26" s="45">
        <f t="shared" si="11"/>
        <v>534.54975999999999</v>
      </c>
      <c r="BH26" s="45">
        <f t="shared" si="12"/>
        <v>133.63744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170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170</v>
      </c>
      <c r="AV27" s="192">
        <f t="shared" si="3"/>
        <v>680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668.18719999999996</v>
      </c>
      <c r="BE27" s="65"/>
      <c r="BF27" s="45">
        <f t="shared" si="10"/>
        <v>668.18719999999996</v>
      </c>
      <c r="BG27" s="45">
        <f t="shared" si="11"/>
        <v>534.54975999999999</v>
      </c>
      <c r="BH27" s="45">
        <f t="shared" si="12"/>
        <v>133.63744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170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170</v>
      </c>
      <c r="AV28" s="192">
        <f t="shared" si="3"/>
        <v>680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668.18719999999996</v>
      </c>
      <c r="BE28" s="65"/>
      <c r="BF28" s="45">
        <f t="shared" si="10"/>
        <v>668.18719999999996</v>
      </c>
      <c r="BG28" s="45">
        <f t="shared" si="11"/>
        <v>534.54975999999999</v>
      </c>
      <c r="BH28" s="45">
        <f t="shared" si="12"/>
        <v>133.63744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145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145</v>
      </c>
      <c r="AV29" s="192">
        <f t="shared" si="3"/>
        <v>580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568.18719999999996</v>
      </c>
      <c r="BE29" s="65"/>
      <c r="BF29" s="45">
        <f t="shared" si="10"/>
        <v>568.18719999999996</v>
      </c>
      <c r="BG29" s="45">
        <f t="shared" si="11"/>
        <v>454.54975999999999</v>
      </c>
      <c r="BH29" s="45">
        <f t="shared" si="12"/>
        <v>113.63744</v>
      </c>
      <c r="BI29" s="3"/>
      <c r="BJ29" s="23" t="s">
        <v>144</v>
      </c>
      <c r="BK29" s="3"/>
      <c r="BL29" s="30">
        <f>BL25-BL27</f>
        <v>12189.194240000001</v>
      </c>
      <c r="BO29" s="23" t="s">
        <v>144</v>
      </c>
      <c r="BP29" s="3"/>
      <c r="BQ29" s="30">
        <f ca="1">BQ25-BQ27</f>
        <v>339066.29791999987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194">
        <v>145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145</v>
      </c>
      <c r="AV30" s="192">
        <f t="shared" si="3"/>
        <v>580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568.18719999999996</v>
      </c>
      <c r="BE30" s="65"/>
      <c r="BF30" s="45">
        <f t="shared" si="10"/>
        <v>568.18719999999996</v>
      </c>
      <c r="BG30" s="45">
        <f t="shared" si="11"/>
        <v>454.54975999999999</v>
      </c>
      <c r="BH30" s="45">
        <f t="shared" si="12"/>
        <v>113.63744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84">
        <f>SUM(AN7:AN30)</f>
        <v>0</v>
      </c>
      <c r="AO31" s="3"/>
      <c r="AP31" s="3"/>
      <c r="AT31" s="93">
        <f>SUM(AT7:AT30)</f>
        <v>96</v>
      </c>
      <c r="AU31" s="94">
        <f t="shared" si="2"/>
        <v>161.66666666666666</v>
      </c>
      <c r="AV31" s="94">
        <f t="shared" ref="AV31:BD31" si="30">SUM(AV7:AV30)</f>
        <v>15520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15236.492800000004</v>
      </c>
      <c r="BF31" s="87">
        <f>SUM(BF7:BF30)</f>
        <v>15236.492800000004</v>
      </c>
      <c r="BG31" s="87">
        <f>SUM(BG7:BG30)</f>
        <v>12189.194239999999</v>
      </c>
      <c r="BH31" s="87">
        <f>SUM(BH7:BH30)</f>
        <v>3047.2985599999997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5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12189.194240000001</v>
      </c>
      <c r="BO35" s="66" t="s">
        <v>146</v>
      </c>
      <c r="BP35" s="67"/>
      <c r="BQ35" s="105">
        <f ca="1">BQ29-SUM(BQ32:BQ33)</f>
        <v>339066.29791999987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161.66666666666666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36979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1993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161.66666666666666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36979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BE1" zoomScale="75" workbookViewId="0">
      <selection activeCell="BG7" sqref="BG7:BG12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5546875" customWidth="1"/>
    <col min="60" max="60" width="15" customWidth="1"/>
    <col min="61" max="61" width="16.88671875" customWidth="1"/>
    <col min="62" max="62" width="16.44140625" customWidth="1"/>
    <col min="63" max="63" width="16.6640625" customWidth="1"/>
    <col min="64" max="64" width="13.33203125" customWidth="1"/>
    <col min="66" max="66" width="11" customWidth="1"/>
    <col min="67" max="67" width="17" customWidth="1"/>
    <col min="69" max="69" width="16.44140625" customWidth="1"/>
  </cols>
  <sheetData>
    <row r="1" spans="1:103" ht="21" x14ac:dyDescent="0.4">
      <c r="A1" s="1">
        <f ca="1">DATE(YEAR($A$4),MONTH($A$4),DAY(RIGHT(CELL("filename",A2),2)))</f>
        <v>36978</v>
      </c>
      <c r="K1" s="2" t="s">
        <v>0</v>
      </c>
      <c r="L1" s="2"/>
      <c r="N1" s="2"/>
      <c r="AQ1" s="349">
        <f ca="1">A1</f>
        <v>36978</v>
      </c>
      <c r="AR1" s="349"/>
      <c r="BC1" s="349">
        <f ca="1">A1</f>
        <v>36978</v>
      </c>
      <c r="BD1" s="349"/>
    </row>
    <row r="2" spans="1:103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12436.492800000004</v>
      </c>
      <c r="BM3" s="4"/>
      <c r="BO3" s="10" t="s">
        <v>7</v>
      </c>
      <c r="BP3" s="11"/>
      <c r="BQ3" s="12">
        <f ca="1">(INDIRECT(TEXT((DAY($A$1)-1),"0")&amp;"!Bq3"))+BL3</f>
        <v>408596.37960000004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12436.492800000004</v>
      </c>
      <c r="BO5" s="23" t="s">
        <v>138</v>
      </c>
      <c r="BP5" s="3"/>
      <c r="BQ5" s="30">
        <f ca="1">BQ3-BQ4</f>
        <v>408596.37960000004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22" t="s">
        <v>54</v>
      </c>
      <c r="AJ6" s="20" t="s">
        <v>55</v>
      </c>
      <c r="AK6" s="26" t="s">
        <v>52</v>
      </c>
      <c r="AL6" s="22" t="s">
        <v>54</v>
      </c>
      <c r="AM6" s="20" t="s">
        <v>55</v>
      </c>
      <c r="AN6" s="26" t="s">
        <v>52</v>
      </c>
      <c r="AO6" s="22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115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115</v>
      </c>
      <c r="AV7" s="192">
        <f t="shared" ref="AV7:AV30" si="3">SUM(AE7*AF7)+(AH7*AI7)+(AN7*AO7)+(AK7*AL7)</f>
        <v>460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448.18720000000002</v>
      </c>
      <c r="BE7" s="65"/>
      <c r="BF7" s="45">
        <f t="shared" ref="BF7:BF30" si="10">BD7</f>
        <v>448.18720000000002</v>
      </c>
      <c r="BG7" s="45">
        <f t="shared" ref="BG7:BG30" si="11">BF7*$BG$5</f>
        <v>358.54976000000005</v>
      </c>
      <c r="BH7" s="45">
        <f t="shared" ref="BH7:BH30" si="12">BF7*$BH$5</f>
        <v>89.637440000000012</v>
      </c>
      <c r="BI7" s="3"/>
      <c r="BJ7" s="66" t="s">
        <v>139</v>
      </c>
      <c r="BK7" s="67"/>
      <c r="BL7" s="24">
        <f>BL5+BL6</f>
        <v>12436.492800000004</v>
      </c>
      <c r="BO7" s="66" t="s">
        <v>139</v>
      </c>
      <c r="BP7" s="67"/>
      <c r="BQ7" s="24">
        <f ca="1">BQ5+BQ6</f>
        <v>408596.37960000004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115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115</v>
      </c>
      <c r="AV8" s="192">
        <f t="shared" si="3"/>
        <v>460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448.18720000000002</v>
      </c>
      <c r="BE8" s="65"/>
      <c r="BF8" s="45">
        <f t="shared" si="10"/>
        <v>448.18720000000002</v>
      </c>
      <c r="BG8" s="45">
        <f t="shared" si="11"/>
        <v>358.54976000000005</v>
      </c>
      <c r="BH8" s="45">
        <f t="shared" si="12"/>
        <v>89.637440000000012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115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115</v>
      </c>
      <c r="AV9" s="192">
        <f t="shared" si="3"/>
        <v>460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448.18720000000002</v>
      </c>
      <c r="BE9" s="65"/>
      <c r="BF9" s="45">
        <f t="shared" si="10"/>
        <v>448.18720000000002</v>
      </c>
      <c r="BG9" s="45">
        <f t="shared" si="11"/>
        <v>358.54976000000005</v>
      </c>
      <c r="BH9" s="45">
        <f t="shared" si="12"/>
        <v>89.637440000000012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115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115</v>
      </c>
      <c r="AV10" s="192">
        <f t="shared" si="3"/>
        <v>460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448.18720000000002</v>
      </c>
      <c r="BE10" s="65"/>
      <c r="BF10" s="45">
        <f t="shared" si="10"/>
        <v>448.18720000000002</v>
      </c>
      <c r="BG10" s="45">
        <f t="shared" si="11"/>
        <v>358.54976000000005</v>
      </c>
      <c r="BH10" s="45">
        <f t="shared" si="12"/>
        <v>89.637440000000012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115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115</v>
      </c>
      <c r="AV11" s="192">
        <f t="shared" si="3"/>
        <v>460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448.18720000000002</v>
      </c>
      <c r="BE11" s="65"/>
      <c r="BF11" s="45">
        <f t="shared" si="10"/>
        <v>448.18720000000002</v>
      </c>
      <c r="BG11" s="45">
        <f t="shared" si="11"/>
        <v>358.54976000000005</v>
      </c>
      <c r="BH11" s="45">
        <f t="shared" si="12"/>
        <v>89.637440000000012</v>
      </c>
      <c r="BI11" s="3"/>
      <c r="BJ11" s="10" t="s">
        <v>61</v>
      </c>
      <c r="BK11" s="11"/>
      <c r="BL11" s="12">
        <f>AV31</f>
        <v>12720</v>
      </c>
      <c r="BO11" s="10" t="s">
        <v>61</v>
      </c>
      <c r="BP11" s="11"/>
      <c r="BQ11" s="12">
        <f ca="1">(INDIRECT(TEXT((DAY($A$1)-1),"0")&amp;"!Bq11"))+BL11</f>
        <v>414480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115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115</v>
      </c>
      <c r="AV12" s="192">
        <f t="shared" si="3"/>
        <v>460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448.18720000000002</v>
      </c>
      <c r="BE12" s="65"/>
      <c r="BF12" s="45">
        <f t="shared" si="10"/>
        <v>448.18720000000002</v>
      </c>
      <c r="BG12" s="45">
        <f t="shared" si="11"/>
        <v>358.54976000000005</v>
      </c>
      <c r="BH12" s="45">
        <f t="shared" si="12"/>
        <v>89.637440000000012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140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140</v>
      </c>
      <c r="AV13" s="192">
        <f t="shared" si="3"/>
        <v>560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548.18719999999996</v>
      </c>
      <c r="BE13" s="65"/>
      <c r="BF13" s="45">
        <f t="shared" si="10"/>
        <v>548.18719999999996</v>
      </c>
      <c r="BG13" s="45">
        <f t="shared" si="11"/>
        <v>438.54975999999999</v>
      </c>
      <c r="BH13" s="45">
        <f t="shared" si="12"/>
        <v>109.63744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5061.8400000000011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140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140</v>
      </c>
      <c r="AV14" s="192">
        <f t="shared" si="3"/>
        <v>560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548.18719999999996</v>
      </c>
      <c r="BE14" s="65"/>
      <c r="BF14" s="45">
        <f t="shared" si="10"/>
        <v>548.18719999999996</v>
      </c>
      <c r="BG14" s="45">
        <f t="shared" si="11"/>
        <v>438.54975999999999</v>
      </c>
      <c r="BH14" s="45">
        <f t="shared" si="12"/>
        <v>109.63744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821.78040000000044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140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140</v>
      </c>
      <c r="AV15" s="192">
        <f t="shared" si="3"/>
        <v>560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548.18719999999996</v>
      </c>
      <c r="BE15" s="65"/>
      <c r="BF15" s="45">
        <f t="shared" si="10"/>
        <v>548.18719999999996</v>
      </c>
      <c r="BG15" s="45">
        <f t="shared" si="11"/>
        <v>438.54975999999999</v>
      </c>
      <c r="BH15" s="45">
        <f t="shared" si="12"/>
        <v>109.63744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140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140</v>
      </c>
      <c r="AV16" s="192">
        <f t="shared" si="3"/>
        <v>560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548.18719999999996</v>
      </c>
      <c r="BE16" s="65"/>
      <c r="BF16" s="45">
        <f t="shared" si="10"/>
        <v>548.18719999999996</v>
      </c>
      <c r="BG16" s="45">
        <f t="shared" si="11"/>
        <v>438.54975999999999</v>
      </c>
      <c r="BH16" s="45">
        <f t="shared" si="12"/>
        <v>109.63744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5883.6204000000007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140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140</v>
      </c>
      <c r="AV17" s="192">
        <f t="shared" si="3"/>
        <v>560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548.18719999999996</v>
      </c>
      <c r="BE17" s="65"/>
      <c r="BF17" s="45">
        <f t="shared" si="10"/>
        <v>548.18719999999996</v>
      </c>
      <c r="BG17" s="45">
        <f t="shared" si="11"/>
        <v>438.54975999999999</v>
      </c>
      <c r="BH17" s="45">
        <f t="shared" si="12"/>
        <v>109.63744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140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140</v>
      </c>
      <c r="AV18" s="192">
        <f t="shared" si="3"/>
        <v>560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548.18719999999996</v>
      </c>
      <c r="BE18" s="65"/>
      <c r="BF18" s="45">
        <f t="shared" si="10"/>
        <v>548.18719999999996</v>
      </c>
      <c r="BG18" s="45">
        <f t="shared" si="11"/>
        <v>438.54975999999999</v>
      </c>
      <c r="BH18" s="45">
        <f t="shared" si="12"/>
        <v>109.63744</v>
      </c>
      <c r="BI18" s="3"/>
      <c r="BJ18" s="23" t="s">
        <v>141</v>
      </c>
      <c r="BK18" s="3"/>
      <c r="BL18" s="30">
        <f>BH31</f>
        <v>2487.2985599999997</v>
      </c>
      <c r="BO18" s="23" t="s">
        <v>141</v>
      </c>
      <c r="BP18" s="3"/>
      <c r="BQ18" s="30">
        <f ca="1">BQ7*$BH$5</f>
        <v>81719.275920000015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140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140</v>
      </c>
      <c r="AV19" s="192">
        <f t="shared" si="3"/>
        <v>560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548.18719999999996</v>
      </c>
      <c r="BE19" s="65"/>
      <c r="BF19" s="45">
        <f t="shared" si="10"/>
        <v>548.18719999999996</v>
      </c>
      <c r="BG19" s="45">
        <f t="shared" si="11"/>
        <v>438.54975999999999</v>
      </c>
      <c r="BH19" s="45">
        <f t="shared" si="12"/>
        <v>109.63744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140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140</v>
      </c>
      <c r="AV20" s="192">
        <f t="shared" si="3"/>
        <v>560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548.18719999999996</v>
      </c>
      <c r="BE20" s="65"/>
      <c r="BF20" s="45">
        <f t="shared" si="10"/>
        <v>548.18719999999996</v>
      </c>
      <c r="BG20" s="45">
        <f t="shared" si="11"/>
        <v>438.54975999999999</v>
      </c>
      <c r="BH20" s="45">
        <f t="shared" si="12"/>
        <v>109.63744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140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140</v>
      </c>
      <c r="AV21" s="192">
        <f t="shared" si="3"/>
        <v>560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548.18719999999996</v>
      </c>
      <c r="BE21" s="65"/>
      <c r="BF21" s="45">
        <f t="shared" si="10"/>
        <v>548.18719999999996</v>
      </c>
      <c r="BG21" s="45">
        <f t="shared" si="11"/>
        <v>438.54975999999999</v>
      </c>
      <c r="BH21" s="45">
        <f t="shared" si="12"/>
        <v>109.63744</v>
      </c>
      <c r="BI21" s="3"/>
      <c r="BJ21" s="66" t="s">
        <v>142</v>
      </c>
      <c r="BK21" s="67"/>
      <c r="BL21" s="24">
        <f>BL11-BL16-BL18-BL19+BL20</f>
        <v>9949.1942400000007</v>
      </c>
      <c r="BO21" s="66" t="s">
        <v>148</v>
      </c>
      <c r="BP21" s="67"/>
      <c r="BQ21" s="24">
        <f ca="1">BQ11-BQ16-BQ18-BQ19</f>
        <v>326877.10367999994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6.8" x14ac:dyDescent="0.55000000000000004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140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140</v>
      </c>
      <c r="AV22" s="192">
        <f t="shared" si="3"/>
        <v>560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548.18719999999996</v>
      </c>
      <c r="BE22" s="65"/>
      <c r="BF22" s="45">
        <f t="shared" si="10"/>
        <v>548.18719999999996</v>
      </c>
      <c r="BG22" s="45">
        <f t="shared" si="11"/>
        <v>438.54975999999999</v>
      </c>
      <c r="BH22" s="45">
        <f t="shared" si="12"/>
        <v>109.63744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140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140</v>
      </c>
      <c r="AV23" s="192">
        <f t="shared" si="3"/>
        <v>560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548.18719999999996</v>
      </c>
      <c r="BE23" s="65"/>
      <c r="BF23" s="45">
        <f t="shared" si="10"/>
        <v>548.18719999999996</v>
      </c>
      <c r="BG23" s="45">
        <f t="shared" si="11"/>
        <v>438.54975999999999</v>
      </c>
      <c r="BH23" s="45">
        <f t="shared" si="12"/>
        <v>109.63744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140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140</v>
      </c>
      <c r="AV24" s="192">
        <f t="shared" si="3"/>
        <v>560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548.18719999999996</v>
      </c>
      <c r="BE24" s="65"/>
      <c r="BF24" s="45">
        <f t="shared" si="10"/>
        <v>548.18719999999996</v>
      </c>
      <c r="BG24" s="45">
        <f t="shared" si="11"/>
        <v>438.54975999999999</v>
      </c>
      <c r="BH24" s="45">
        <f t="shared" si="12"/>
        <v>109.63744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140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140</v>
      </c>
      <c r="AV25" s="192">
        <f t="shared" si="3"/>
        <v>560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548.18719999999996</v>
      </c>
      <c r="BE25" s="65"/>
      <c r="BF25" s="45">
        <f t="shared" si="10"/>
        <v>548.18719999999996</v>
      </c>
      <c r="BG25" s="45">
        <f t="shared" si="11"/>
        <v>438.54975999999999</v>
      </c>
      <c r="BH25" s="45">
        <f t="shared" si="12"/>
        <v>109.63744</v>
      </c>
      <c r="BI25" s="3"/>
      <c r="BJ25" s="10" t="s">
        <v>67</v>
      </c>
      <c r="BK25" s="11"/>
      <c r="BL25" s="12">
        <f>BL21</f>
        <v>9949.1942400000007</v>
      </c>
      <c r="BO25" s="10" t="s">
        <v>67</v>
      </c>
      <c r="BP25" s="11"/>
      <c r="BQ25" s="12">
        <f ca="1">(INDIRECT(TEXT((DAY($A$1)-1),"0")&amp;"!Bq25"))+BL25</f>
        <v>326877.10367999988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140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140</v>
      </c>
      <c r="AV26" s="192">
        <f t="shared" si="3"/>
        <v>560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548.18719999999996</v>
      </c>
      <c r="BE26" s="65"/>
      <c r="BF26" s="45">
        <f t="shared" si="10"/>
        <v>548.18719999999996</v>
      </c>
      <c r="BG26" s="45">
        <f t="shared" si="11"/>
        <v>438.54975999999999</v>
      </c>
      <c r="BH26" s="45">
        <f t="shared" si="12"/>
        <v>109.63744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140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140</v>
      </c>
      <c r="AV27" s="192">
        <f t="shared" si="3"/>
        <v>560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548.18719999999996</v>
      </c>
      <c r="BE27" s="65"/>
      <c r="BF27" s="45">
        <f t="shared" si="10"/>
        <v>548.18719999999996</v>
      </c>
      <c r="BG27" s="45">
        <f t="shared" si="11"/>
        <v>438.54975999999999</v>
      </c>
      <c r="BH27" s="45">
        <f t="shared" si="12"/>
        <v>109.63744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140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140</v>
      </c>
      <c r="AV28" s="192">
        <f t="shared" si="3"/>
        <v>560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548.18719999999996</v>
      </c>
      <c r="BE28" s="65"/>
      <c r="BF28" s="45">
        <f t="shared" si="10"/>
        <v>548.18719999999996</v>
      </c>
      <c r="BG28" s="45">
        <f t="shared" si="11"/>
        <v>438.54975999999999</v>
      </c>
      <c r="BH28" s="45">
        <f t="shared" si="12"/>
        <v>109.63744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125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125</v>
      </c>
      <c r="AV29" s="192">
        <f t="shared" si="3"/>
        <v>500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488.18720000000002</v>
      </c>
      <c r="BE29" s="65"/>
      <c r="BF29" s="45">
        <f t="shared" si="10"/>
        <v>488.18720000000002</v>
      </c>
      <c r="BG29" s="45">
        <f t="shared" si="11"/>
        <v>390.54976000000005</v>
      </c>
      <c r="BH29" s="45">
        <f t="shared" si="12"/>
        <v>97.637440000000012</v>
      </c>
      <c r="BI29" s="3"/>
      <c r="BJ29" s="23" t="s">
        <v>144</v>
      </c>
      <c r="BK29" s="3"/>
      <c r="BL29" s="30">
        <f>BL25-BL27</f>
        <v>9949.1942400000007</v>
      </c>
      <c r="BO29" s="23" t="s">
        <v>144</v>
      </c>
      <c r="BP29" s="3"/>
      <c r="BQ29" s="30">
        <f ca="1">BQ25-BQ27</f>
        <v>326877.10367999988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75">
        <v>125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125</v>
      </c>
      <c r="AV30" s="192">
        <f t="shared" si="3"/>
        <v>500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488.18720000000002</v>
      </c>
      <c r="BE30" s="65"/>
      <c r="BF30" s="45">
        <f t="shared" si="10"/>
        <v>488.18720000000002</v>
      </c>
      <c r="BG30" s="45">
        <f t="shared" si="11"/>
        <v>390.54976000000005</v>
      </c>
      <c r="BH30" s="45">
        <f t="shared" si="12"/>
        <v>97.637440000000012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84">
        <f>SUM(AN7:AN30)</f>
        <v>0</v>
      </c>
      <c r="AO31" s="3"/>
      <c r="AP31" s="3"/>
      <c r="AT31" s="93">
        <f>SUM(AT7:AT30)</f>
        <v>96</v>
      </c>
      <c r="AU31" s="94">
        <f t="shared" si="2"/>
        <v>132.5</v>
      </c>
      <c r="AV31" s="94">
        <f t="shared" ref="AV31:BD31" si="30">SUM(AV7:AV30)</f>
        <v>12720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12436.492800000004</v>
      </c>
      <c r="BF31" s="87">
        <f>SUM(BF7:BF30)</f>
        <v>12436.492800000004</v>
      </c>
      <c r="BG31" s="87">
        <f>SUM(BG7:BG30)</f>
        <v>9949.1942399999989</v>
      </c>
      <c r="BH31" s="87">
        <f>SUM(BH7:BH30)</f>
        <v>2487.2985599999997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5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9949.1942400000007</v>
      </c>
      <c r="BO35" s="66" t="s">
        <v>146</v>
      </c>
      <c r="BP35" s="67"/>
      <c r="BQ35" s="105">
        <f ca="1">BQ29-SUM(BQ32:BQ33)</f>
        <v>326877.10367999988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132.5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36978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1897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132.5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36978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BE1" zoomScale="75" workbookViewId="0">
      <selection activeCell="BH36" sqref="BH36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5546875" customWidth="1"/>
    <col min="60" max="60" width="15" customWidth="1"/>
    <col min="61" max="61" width="16.88671875" customWidth="1"/>
    <col min="62" max="62" width="16.44140625" customWidth="1"/>
    <col min="63" max="63" width="16.6640625" customWidth="1"/>
    <col min="64" max="64" width="13.33203125" customWidth="1"/>
    <col min="66" max="66" width="11" customWidth="1"/>
    <col min="67" max="67" width="17" customWidth="1"/>
    <col min="69" max="69" width="16.44140625" customWidth="1"/>
  </cols>
  <sheetData>
    <row r="1" spans="1:103" ht="21" x14ac:dyDescent="0.4">
      <c r="A1" s="1">
        <f ca="1">DATE(YEAR($A$4),MONTH($A$4),DAY(RIGHT(CELL("filename",A2),2)))</f>
        <v>36977</v>
      </c>
      <c r="K1" s="2" t="s">
        <v>0</v>
      </c>
      <c r="L1" s="2"/>
      <c r="N1" s="2"/>
      <c r="AQ1" s="349">
        <f ca="1">A1</f>
        <v>36977</v>
      </c>
      <c r="AR1" s="349"/>
      <c r="BC1" s="349">
        <f ca="1">A1</f>
        <v>36977</v>
      </c>
      <c r="BD1" s="349"/>
    </row>
    <row r="2" spans="1:103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11915.212800000003</v>
      </c>
      <c r="BM3" s="4"/>
      <c r="BO3" s="10" t="s">
        <v>7</v>
      </c>
      <c r="BP3" s="11"/>
      <c r="BQ3" s="12">
        <f ca="1">(INDIRECT(TEXT((DAY($A$1)-1),"0")&amp;"!Bq3"))+BL3</f>
        <v>396159.88680000004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11915.212800000003</v>
      </c>
      <c r="BO5" s="23" t="s">
        <v>138</v>
      </c>
      <c r="BP5" s="3"/>
      <c r="BQ5" s="30">
        <f ca="1">BQ3-BQ4</f>
        <v>396159.88680000004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22" t="s">
        <v>54</v>
      </c>
      <c r="AJ6" s="20" t="s">
        <v>55</v>
      </c>
      <c r="AK6" s="26" t="s">
        <v>52</v>
      </c>
      <c r="AL6" s="22" t="s">
        <v>54</v>
      </c>
      <c r="AM6" s="20" t="s">
        <v>55</v>
      </c>
      <c r="AN6" s="26" t="s">
        <v>52</v>
      </c>
      <c r="AO6" s="22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5.0599999999999996</v>
      </c>
      <c r="Y7" s="203"/>
      <c r="Z7" s="56"/>
      <c r="AA7" s="253"/>
      <c r="AB7" s="68"/>
      <c r="AC7" s="50">
        <f t="shared" ref="AC7:AC30" si="0">(W7*X7)+(Y7*Z7)+(AA7*AB7)</f>
        <v>20.239999999999998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110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110</v>
      </c>
      <c r="AV7" s="192">
        <f t="shared" ref="AV7:AV30" si="3">SUM(AE7*AF7)+(AH7*AI7)+(AN7*AO7)+(AK7*AL7)</f>
        <v>440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20.239999999999998</v>
      </c>
      <c r="BB7" s="46">
        <f t="shared" ref="BB7:BB30" si="8">T8*AT8</f>
        <v>0</v>
      </c>
      <c r="BC7" s="46"/>
      <c r="BD7" s="46">
        <f t="shared" ref="BD7:BD30" si="9">AV7-SUM(AW7:BC7)</f>
        <v>418.02719999999999</v>
      </c>
      <c r="BE7" s="65"/>
      <c r="BF7" s="45">
        <f t="shared" ref="BF7:BF30" si="10">BD7</f>
        <v>418.02719999999999</v>
      </c>
      <c r="BG7" s="45">
        <f t="shared" ref="BG7:BG30" si="11">BF7*$BG$5</f>
        <v>334.42176000000001</v>
      </c>
      <c r="BH7" s="45">
        <f t="shared" ref="BH7:BH30" si="12">BF7*$BH$5</f>
        <v>83.605440000000002</v>
      </c>
      <c r="BI7" s="3"/>
      <c r="BJ7" s="66" t="s">
        <v>139</v>
      </c>
      <c r="BK7" s="67"/>
      <c r="BL7" s="24">
        <f>BL5+BL6</f>
        <v>11915.212800000003</v>
      </c>
      <c r="BO7" s="66" t="s">
        <v>139</v>
      </c>
      <c r="BP7" s="67"/>
      <c r="BQ7" s="24">
        <f ca="1">BQ5+BQ6</f>
        <v>396159.88680000004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5.0599999999999996</v>
      </c>
      <c r="Y8" s="49"/>
      <c r="Z8" s="75"/>
      <c r="AA8" s="283"/>
      <c r="AB8" s="68"/>
      <c r="AC8" s="69">
        <f t="shared" si="0"/>
        <v>20.239999999999998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110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110</v>
      </c>
      <c r="AV8" s="192">
        <f t="shared" si="3"/>
        <v>440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20.239999999999998</v>
      </c>
      <c r="BB8" s="46">
        <f t="shared" si="8"/>
        <v>0</v>
      </c>
      <c r="BC8" s="46"/>
      <c r="BD8" s="46">
        <f t="shared" si="9"/>
        <v>418.02719999999999</v>
      </c>
      <c r="BE8" s="65"/>
      <c r="BF8" s="45">
        <f t="shared" si="10"/>
        <v>418.02719999999999</v>
      </c>
      <c r="BG8" s="45">
        <f t="shared" si="11"/>
        <v>334.42176000000001</v>
      </c>
      <c r="BH8" s="45">
        <f t="shared" si="12"/>
        <v>83.605440000000002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5.0599999999999996</v>
      </c>
      <c r="Y9" s="49"/>
      <c r="Z9" s="75"/>
      <c r="AA9" s="283"/>
      <c r="AB9" s="68"/>
      <c r="AC9" s="69">
        <f t="shared" si="0"/>
        <v>20.239999999999998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110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110</v>
      </c>
      <c r="AV9" s="192">
        <f t="shared" si="3"/>
        <v>440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20.239999999999998</v>
      </c>
      <c r="BB9" s="46">
        <f t="shared" si="8"/>
        <v>0</v>
      </c>
      <c r="BC9" s="46"/>
      <c r="BD9" s="46">
        <f t="shared" si="9"/>
        <v>418.02719999999999</v>
      </c>
      <c r="BE9" s="65"/>
      <c r="BF9" s="45">
        <f t="shared" si="10"/>
        <v>418.02719999999999</v>
      </c>
      <c r="BG9" s="45">
        <f t="shared" si="11"/>
        <v>334.42176000000001</v>
      </c>
      <c r="BH9" s="45">
        <f t="shared" si="12"/>
        <v>83.605440000000002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5.0599999999999996</v>
      </c>
      <c r="Y10" s="49"/>
      <c r="Z10" s="75"/>
      <c r="AA10" s="283"/>
      <c r="AB10" s="68"/>
      <c r="AC10" s="69">
        <f t="shared" si="0"/>
        <v>20.239999999999998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110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110</v>
      </c>
      <c r="AV10" s="192">
        <f t="shared" si="3"/>
        <v>440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20.239999999999998</v>
      </c>
      <c r="BB10" s="46">
        <f t="shared" si="8"/>
        <v>0</v>
      </c>
      <c r="BC10" s="46"/>
      <c r="BD10" s="46">
        <f t="shared" si="9"/>
        <v>418.02719999999999</v>
      </c>
      <c r="BE10" s="65"/>
      <c r="BF10" s="45">
        <f t="shared" si="10"/>
        <v>418.02719999999999</v>
      </c>
      <c r="BG10" s="45">
        <f t="shared" si="11"/>
        <v>334.42176000000001</v>
      </c>
      <c r="BH10" s="45">
        <f t="shared" si="12"/>
        <v>83.605440000000002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5.0599999999999996</v>
      </c>
      <c r="Y11" s="49"/>
      <c r="Z11" s="75"/>
      <c r="AA11" s="283"/>
      <c r="AB11" s="68"/>
      <c r="AC11" s="69">
        <f t="shared" si="0"/>
        <v>20.239999999999998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110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110</v>
      </c>
      <c r="AV11" s="192">
        <f t="shared" si="3"/>
        <v>440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20.239999999999998</v>
      </c>
      <c r="BB11" s="46">
        <f t="shared" si="8"/>
        <v>0</v>
      </c>
      <c r="BC11" s="46"/>
      <c r="BD11" s="46">
        <f t="shared" si="9"/>
        <v>418.02719999999999</v>
      </c>
      <c r="BE11" s="65"/>
      <c r="BF11" s="45">
        <f t="shared" si="10"/>
        <v>418.02719999999999</v>
      </c>
      <c r="BG11" s="45">
        <f t="shared" si="11"/>
        <v>334.42176000000001</v>
      </c>
      <c r="BH11" s="45">
        <f t="shared" si="12"/>
        <v>83.605440000000002</v>
      </c>
      <c r="BI11" s="3"/>
      <c r="BJ11" s="10" t="s">
        <v>61</v>
      </c>
      <c r="BK11" s="11"/>
      <c r="BL11" s="12">
        <f>AV31</f>
        <v>12280</v>
      </c>
      <c r="BO11" s="10" t="s">
        <v>61</v>
      </c>
      <c r="BP11" s="11"/>
      <c r="BQ11" s="12">
        <f ca="1">(INDIRECT(TEXT((DAY($A$1)-1),"0")&amp;"!Bq11"))+BL11</f>
        <v>401760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5.0599999999999996</v>
      </c>
      <c r="Y12" s="49"/>
      <c r="Z12" s="75"/>
      <c r="AA12" s="283"/>
      <c r="AB12" s="68"/>
      <c r="AC12" s="69">
        <f t="shared" si="0"/>
        <v>20.239999999999998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110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110</v>
      </c>
      <c r="AV12" s="192">
        <f t="shared" si="3"/>
        <v>440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20.239999999999998</v>
      </c>
      <c r="BB12" s="46">
        <f t="shared" si="8"/>
        <v>0</v>
      </c>
      <c r="BC12" s="46"/>
      <c r="BD12" s="46">
        <f t="shared" si="9"/>
        <v>418.02719999999999</v>
      </c>
      <c r="BE12" s="65"/>
      <c r="BF12" s="45">
        <f t="shared" si="10"/>
        <v>418.02719999999999</v>
      </c>
      <c r="BG12" s="45">
        <f t="shared" si="11"/>
        <v>334.42176000000001</v>
      </c>
      <c r="BH12" s="45">
        <f t="shared" si="12"/>
        <v>83.605440000000002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130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130</v>
      </c>
      <c r="AV13" s="192">
        <f t="shared" si="3"/>
        <v>520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508.18720000000002</v>
      </c>
      <c r="BE13" s="65"/>
      <c r="BF13" s="45">
        <f t="shared" si="10"/>
        <v>508.18720000000002</v>
      </c>
      <c r="BG13" s="45">
        <f t="shared" si="11"/>
        <v>406.54976000000005</v>
      </c>
      <c r="BH13" s="45">
        <f t="shared" si="12"/>
        <v>101.63744000000001</v>
      </c>
      <c r="BI13" s="3"/>
      <c r="BJ13" s="23" t="s">
        <v>63</v>
      </c>
      <c r="BK13" s="3"/>
      <c r="BL13" s="30">
        <f>AY31+BA31</f>
        <v>323.2000000000001</v>
      </c>
      <c r="BO13" s="23" t="s">
        <v>63</v>
      </c>
      <c r="BP13" s="3"/>
      <c r="BQ13" s="30">
        <f ca="1">(INDIRECT(TEXT((DAY($A$1)-1),"0")&amp;"!Bq13"))+BL13</f>
        <v>4819.920000000001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130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130</v>
      </c>
      <c r="AV14" s="192">
        <f t="shared" si="3"/>
        <v>520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508.18720000000002</v>
      </c>
      <c r="BE14" s="65"/>
      <c r="BF14" s="45">
        <f t="shared" si="10"/>
        <v>508.18720000000002</v>
      </c>
      <c r="BG14" s="45">
        <f t="shared" si="11"/>
        <v>406.54976000000005</v>
      </c>
      <c r="BH14" s="45">
        <f t="shared" si="12"/>
        <v>101.63744000000001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780.19320000000039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130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130</v>
      </c>
      <c r="AV15" s="192">
        <f t="shared" si="3"/>
        <v>520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508.18720000000002</v>
      </c>
      <c r="BE15" s="65"/>
      <c r="BF15" s="45">
        <f t="shared" si="10"/>
        <v>508.18720000000002</v>
      </c>
      <c r="BG15" s="45">
        <f t="shared" si="11"/>
        <v>406.54976000000005</v>
      </c>
      <c r="BH15" s="45">
        <f t="shared" si="12"/>
        <v>101.63744000000001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130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130</v>
      </c>
      <c r="AV16" s="192">
        <f t="shared" si="3"/>
        <v>520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508.18720000000002</v>
      </c>
      <c r="BE16" s="65"/>
      <c r="BF16" s="45">
        <f t="shared" si="10"/>
        <v>508.18720000000002</v>
      </c>
      <c r="BG16" s="45">
        <f t="shared" si="11"/>
        <v>406.54976000000005</v>
      </c>
      <c r="BH16" s="45">
        <f t="shared" si="12"/>
        <v>101.63744000000001</v>
      </c>
      <c r="BI16" s="3"/>
      <c r="BJ16" s="23" t="s">
        <v>65</v>
      </c>
      <c r="BK16" s="3"/>
      <c r="BL16" s="30">
        <f>SUM(BL13:BL15)</f>
        <v>364.7872000000001</v>
      </c>
      <c r="BO16" s="23" t="s">
        <v>65</v>
      </c>
      <c r="BP16" s="3"/>
      <c r="BQ16" s="30">
        <f ca="1">(INDIRECT(TEXT((DAY($A$1)-1),"0")&amp;"!Bq16"))+BL16</f>
        <v>5600.1132000000007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130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130</v>
      </c>
      <c r="AV17" s="192">
        <f t="shared" si="3"/>
        <v>520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508.18720000000002</v>
      </c>
      <c r="BE17" s="65"/>
      <c r="BF17" s="45">
        <f t="shared" si="10"/>
        <v>508.18720000000002</v>
      </c>
      <c r="BG17" s="45">
        <f t="shared" si="11"/>
        <v>406.54976000000005</v>
      </c>
      <c r="BH17" s="45">
        <f t="shared" si="12"/>
        <v>101.63744000000001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130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130</v>
      </c>
      <c r="AV18" s="192">
        <f t="shared" si="3"/>
        <v>520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508.18720000000002</v>
      </c>
      <c r="BE18" s="65"/>
      <c r="BF18" s="45">
        <f t="shared" si="10"/>
        <v>508.18720000000002</v>
      </c>
      <c r="BG18" s="45">
        <f t="shared" si="11"/>
        <v>406.54976000000005</v>
      </c>
      <c r="BH18" s="45">
        <f t="shared" si="12"/>
        <v>101.63744000000001</v>
      </c>
      <c r="BI18" s="3"/>
      <c r="BJ18" s="23" t="s">
        <v>141</v>
      </c>
      <c r="BK18" s="3"/>
      <c r="BL18" s="30">
        <f>BH31</f>
        <v>2383.0425599999994</v>
      </c>
      <c r="BO18" s="23" t="s">
        <v>141</v>
      </c>
      <c r="BP18" s="3"/>
      <c r="BQ18" s="30">
        <f ca="1">BQ7*$BH$5</f>
        <v>79231.977360000019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130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130</v>
      </c>
      <c r="AV19" s="192">
        <f t="shared" si="3"/>
        <v>520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508.18720000000002</v>
      </c>
      <c r="BE19" s="65"/>
      <c r="BF19" s="45">
        <f t="shared" si="10"/>
        <v>508.18720000000002</v>
      </c>
      <c r="BG19" s="45">
        <f t="shared" si="11"/>
        <v>406.54976000000005</v>
      </c>
      <c r="BH19" s="45">
        <f t="shared" si="12"/>
        <v>101.63744000000001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130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130</v>
      </c>
      <c r="AV20" s="192">
        <f t="shared" si="3"/>
        <v>520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508.18720000000002</v>
      </c>
      <c r="BE20" s="65"/>
      <c r="BF20" s="45">
        <f t="shared" si="10"/>
        <v>508.18720000000002</v>
      </c>
      <c r="BG20" s="45">
        <f t="shared" si="11"/>
        <v>406.54976000000005</v>
      </c>
      <c r="BH20" s="45">
        <f t="shared" si="12"/>
        <v>101.63744000000001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130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130</v>
      </c>
      <c r="AV21" s="192">
        <f t="shared" si="3"/>
        <v>520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508.18720000000002</v>
      </c>
      <c r="BE21" s="65"/>
      <c r="BF21" s="45">
        <f t="shared" si="10"/>
        <v>508.18720000000002</v>
      </c>
      <c r="BG21" s="45">
        <f t="shared" si="11"/>
        <v>406.54976000000005</v>
      </c>
      <c r="BH21" s="45">
        <f t="shared" si="12"/>
        <v>101.63744000000001</v>
      </c>
      <c r="BI21" s="3"/>
      <c r="BJ21" s="66" t="s">
        <v>142</v>
      </c>
      <c r="BK21" s="67"/>
      <c r="BL21" s="24">
        <f>BL11-BL16-BL18-BL19+BL20</f>
        <v>9532.1702399999995</v>
      </c>
      <c r="BO21" s="66" t="s">
        <v>148</v>
      </c>
      <c r="BP21" s="67"/>
      <c r="BQ21" s="24">
        <f ca="1">BQ11-BQ16-BQ18-BQ19</f>
        <v>316927.90943999996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6.8" x14ac:dyDescent="0.55000000000000004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130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130</v>
      </c>
      <c r="AV22" s="192">
        <f t="shared" si="3"/>
        <v>520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508.18720000000002</v>
      </c>
      <c r="BE22" s="65"/>
      <c r="BF22" s="45">
        <f t="shared" si="10"/>
        <v>508.18720000000002</v>
      </c>
      <c r="BG22" s="45">
        <f t="shared" si="11"/>
        <v>406.54976000000005</v>
      </c>
      <c r="BH22" s="45">
        <f t="shared" si="12"/>
        <v>101.63744000000001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130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130</v>
      </c>
      <c r="AV23" s="192">
        <f t="shared" si="3"/>
        <v>520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508.18720000000002</v>
      </c>
      <c r="BE23" s="65"/>
      <c r="BF23" s="45">
        <f t="shared" si="10"/>
        <v>508.18720000000002</v>
      </c>
      <c r="BG23" s="45">
        <f t="shared" si="11"/>
        <v>406.54976000000005</v>
      </c>
      <c r="BH23" s="45">
        <f t="shared" si="12"/>
        <v>101.63744000000001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130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130</v>
      </c>
      <c r="AV24" s="192">
        <f t="shared" si="3"/>
        <v>520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508.18720000000002</v>
      </c>
      <c r="BE24" s="65"/>
      <c r="BF24" s="45">
        <f t="shared" si="10"/>
        <v>508.18720000000002</v>
      </c>
      <c r="BG24" s="45">
        <f t="shared" si="11"/>
        <v>406.54976000000005</v>
      </c>
      <c r="BH24" s="45">
        <f t="shared" si="12"/>
        <v>101.63744000000001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130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130</v>
      </c>
      <c r="AV25" s="192">
        <f t="shared" si="3"/>
        <v>520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508.18720000000002</v>
      </c>
      <c r="BE25" s="65"/>
      <c r="BF25" s="45">
        <f t="shared" si="10"/>
        <v>508.18720000000002</v>
      </c>
      <c r="BG25" s="45">
        <f t="shared" si="11"/>
        <v>406.54976000000005</v>
      </c>
      <c r="BH25" s="45">
        <f t="shared" si="12"/>
        <v>101.63744000000001</v>
      </c>
      <c r="BI25" s="3"/>
      <c r="BJ25" s="10" t="s">
        <v>67</v>
      </c>
      <c r="BK25" s="11"/>
      <c r="BL25" s="12">
        <f>BL21</f>
        <v>9532.1702399999995</v>
      </c>
      <c r="BO25" s="10" t="s">
        <v>67</v>
      </c>
      <c r="BP25" s="11"/>
      <c r="BQ25" s="12">
        <f ca="1">(INDIRECT(TEXT((DAY($A$1)-1),"0")&amp;"!Bq25"))+BL25</f>
        <v>316927.9094399999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130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130</v>
      </c>
      <c r="AV26" s="192">
        <f t="shared" si="3"/>
        <v>520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508.18720000000002</v>
      </c>
      <c r="BE26" s="65"/>
      <c r="BF26" s="45">
        <f t="shared" si="10"/>
        <v>508.18720000000002</v>
      </c>
      <c r="BG26" s="45">
        <f t="shared" si="11"/>
        <v>406.54976000000005</v>
      </c>
      <c r="BH26" s="45">
        <f t="shared" si="12"/>
        <v>101.63744000000001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130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130</v>
      </c>
      <c r="AV27" s="192">
        <f t="shared" si="3"/>
        <v>520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508.18720000000002</v>
      </c>
      <c r="BE27" s="65"/>
      <c r="BF27" s="45">
        <f t="shared" si="10"/>
        <v>508.18720000000002</v>
      </c>
      <c r="BG27" s="45">
        <f t="shared" si="11"/>
        <v>406.54976000000005</v>
      </c>
      <c r="BH27" s="45">
        <f t="shared" si="12"/>
        <v>101.63744000000001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130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130</v>
      </c>
      <c r="AV28" s="192">
        <f t="shared" si="3"/>
        <v>520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508.18720000000002</v>
      </c>
      <c r="BE28" s="65"/>
      <c r="BF28" s="45">
        <f t="shared" si="10"/>
        <v>508.18720000000002</v>
      </c>
      <c r="BG28" s="45">
        <f t="shared" si="11"/>
        <v>406.54976000000005</v>
      </c>
      <c r="BH28" s="45">
        <f t="shared" si="12"/>
        <v>101.63744000000001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5.0599999999999996</v>
      </c>
      <c r="Y29" s="49"/>
      <c r="Z29" s="75"/>
      <c r="AA29" s="283"/>
      <c r="AB29" s="68"/>
      <c r="AC29" s="69">
        <f t="shared" si="0"/>
        <v>20.239999999999998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150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150</v>
      </c>
      <c r="AV29" s="192">
        <f t="shared" si="3"/>
        <v>600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20.239999999999998</v>
      </c>
      <c r="BB29" s="46">
        <f t="shared" si="8"/>
        <v>0</v>
      </c>
      <c r="BC29" s="46"/>
      <c r="BD29" s="46">
        <f t="shared" si="9"/>
        <v>578.02719999999999</v>
      </c>
      <c r="BE29" s="65"/>
      <c r="BF29" s="45">
        <f t="shared" si="10"/>
        <v>578.02719999999999</v>
      </c>
      <c r="BG29" s="45">
        <f t="shared" si="11"/>
        <v>462.42176000000001</v>
      </c>
      <c r="BH29" s="45">
        <f t="shared" si="12"/>
        <v>115.60544</v>
      </c>
      <c r="BI29" s="3"/>
      <c r="BJ29" s="23" t="s">
        <v>144</v>
      </c>
      <c r="BK29" s="3"/>
      <c r="BL29" s="30">
        <f>BL25-BL27</f>
        <v>9532.1702399999995</v>
      </c>
      <c r="BO29" s="23" t="s">
        <v>144</v>
      </c>
      <c r="BP29" s="3"/>
      <c r="BQ29" s="30">
        <f ca="1">BQ25-BQ27</f>
        <v>316927.9094399999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5.0599999999999996</v>
      </c>
      <c r="Y30" s="49"/>
      <c r="Z30" s="194"/>
      <c r="AA30" s="254"/>
      <c r="AB30" s="78"/>
      <c r="AC30" s="79">
        <f t="shared" si="0"/>
        <v>20.239999999999998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7">
        <v>4</v>
      </c>
      <c r="AL30" s="194">
        <v>180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180</v>
      </c>
      <c r="AV30" s="192">
        <f t="shared" si="3"/>
        <v>720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20.239999999999998</v>
      </c>
      <c r="BB30" s="46">
        <f t="shared" si="8"/>
        <v>0</v>
      </c>
      <c r="BC30" s="46"/>
      <c r="BD30" s="46">
        <f t="shared" si="9"/>
        <v>698.02719999999999</v>
      </c>
      <c r="BE30" s="65"/>
      <c r="BF30" s="45">
        <f t="shared" si="10"/>
        <v>698.02719999999999</v>
      </c>
      <c r="BG30" s="45">
        <f t="shared" si="11"/>
        <v>558.42176000000006</v>
      </c>
      <c r="BH30" s="45">
        <f t="shared" si="12"/>
        <v>139.60544000000002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84">
        <f>SUM(AN7:AN30)</f>
        <v>0</v>
      </c>
      <c r="AO31" s="3"/>
      <c r="AP31" s="3"/>
      <c r="AT31" s="93">
        <f>SUM(AT7:AT30)</f>
        <v>96</v>
      </c>
      <c r="AU31" s="94">
        <f t="shared" si="2"/>
        <v>127.91666666666667</v>
      </c>
      <c r="AV31" s="94">
        <f t="shared" ref="AV31:BD31" si="30">SUM(AV7:AV30)</f>
        <v>12280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323.2000000000001</v>
      </c>
      <c r="BB31" s="95">
        <f t="shared" si="30"/>
        <v>0</v>
      </c>
      <c r="BC31" s="95">
        <f t="shared" si="30"/>
        <v>0</v>
      </c>
      <c r="BD31" s="95">
        <f t="shared" si="30"/>
        <v>11915.212800000003</v>
      </c>
      <c r="BF31" s="87">
        <f>SUM(BF7:BF30)</f>
        <v>11915.212800000003</v>
      </c>
      <c r="BG31" s="87">
        <f>SUM(BG7:BG30)</f>
        <v>9532.1702399999976</v>
      </c>
      <c r="BH31" s="87">
        <f>SUM(BH7:BH30)</f>
        <v>2383.0425599999994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5">
      <c r="P33" s="3"/>
      <c r="V33" s="3"/>
      <c r="AI33" s="98"/>
      <c r="AJ33" s="98"/>
      <c r="AK33" s="98" t="s">
        <v>156</v>
      </c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9532.1702399999995</v>
      </c>
      <c r="BO35" s="66" t="s">
        <v>146</v>
      </c>
      <c r="BP35" s="67"/>
      <c r="BQ35" s="105">
        <f ca="1">BQ29-SUM(BQ32:BQ33)</f>
        <v>316927.9094399999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127.91666666666667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36977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1801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127.91666666666667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36977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U5" zoomScale="75" workbookViewId="0">
      <selection activeCell="Y40" sqref="Y40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5546875" customWidth="1"/>
    <col min="60" max="60" width="15" customWidth="1"/>
    <col min="61" max="61" width="16.88671875" customWidth="1"/>
    <col min="62" max="62" width="16.44140625" customWidth="1"/>
    <col min="63" max="63" width="16.6640625" customWidth="1"/>
    <col min="64" max="64" width="13.33203125" customWidth="1"/>
    <col min="66" max="66" width="11" customWidth="1"/>
    <col min="67" max="67" width="17" customWidth="1"/>
    <col min="69" max="69" width="16.44140625" customWidth="1"/>
  </cols>
  <sheetData>
    <row r="1" spans="1:103" ht="21" x14ac:dyDescent="0.4">
      <c r="A1" s="1">
        <f ca="1">DATE(YEAR($A$4),MONTH($A$4),DAY(RIGHT(CELL("filename",A2),2)))</f>
        <v>36976</v>
      </c>
      <c r="K1" s="2" t="s">
        <v>0</v>
      </c>
      <c r="L1" s="2"/>
      <c r="N1" s="2"/>
      <c r="AQ1" s="349">
        <f ca="1">A1</f>
        <v>36976</v>
      </c>
      <c r="AR1" s="349"/>
      <c r="BC1" s="349">
        <f ca="1">A1</f>
        <v>36976</v>
      </c>
      <c r="BD1" s="349"/>
    </row>
    <row r="2" spans="1:103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10004.412800000004</v>
      </c>
      <c r="BM3" s="4"/>
      <c r="BO3" s="10" t="s">
        <v>7</v>
      </c>
      <c r="BP3" s="11"/>
      <c r="BQ3" s="12">
        <f ca="1">(INDIRECT(TEXT((DAY($A$1)-1),"0")&amp;"!Bq3"))+BL3</f>
        <v>384244.67400000006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10004.412800000004</v>
      </c>
      <c r="BO5" s="23" t="s">
        <v>138</v>
      </c>
      <c r="BP5" s="3"/>
      <c r="BQ5" s="30">
        <f ca="1">BQ3-BQ4</f>
        <v>384244.67400000006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22" t="s">
        <v>54</v>
      </c>
      <c r="AJ6" s="20" t="s">
        <v>55</v>
      </c>
      <c r="AK6" s="26" t="s">
        <v>52</v>
      </c>
      <c r="AL6" s="22" t="s">
        <v>54</v>
      </c>
      <c r="AM6" s="20" t="s">
        <v>55</v>
      </c>
      <c r="AN6" s="26" t="s">
        <v>52</v>
      </c>
      <c r="AO6" s="22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60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60</v>
      </c>
      <c r="AV7" s="192">
        <f t="shared" ref="AV7:AV30" si="3">SUM(AE7*AF7)+(AH7*AI7)+(AN7*AO7)+(AK7*AL7)</f>
        <v>240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228.18719999999999</v>
      </c>
      <c r="BE7" s="65"/>
      <c r="BF7" s="45">
        <f t="shared" ref="BF7:BF30" si="10">BD7</f>
        <v>228.18719999999999</v>
      </c>
      <c r="BG7" s="45">
        <f t="shared" ref="BG7:BG30" si="11">BF7*$BG$5</f>
        <v>182.54975999999999</v>
      </c>
      <c r="BH7" s="45">
        <f t="shared" ref="BH7:BH30" si="12">BF7*$BH$5</f>
        <v>45.637439999999998</v>
      </c>
      <c r="BI7" s="3"/>
      <c r="BJ7" s="66" t="s">
        <v>139</v>
      </c>
      <c r="BK7" s="67"/>
      <c r="BL7" s="24">
        <f>BL5+BL6</f>
        <v>10004.412800000004</v>
      </c>
      <c r="BO7" s="66" t="s">
        <v>139</v>
      </c>
      <c r="BP7" s="67"/>
      <c r="BQ7" s="24">
        <f ca="1">BQ5+BQ6</f>
        <v>384244.67400000006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50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50</v>
      </c>
      <c r="AV8" s="192">
        <f t="shared" si="3"/>
        <v>200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188.18719999999999</v>
      </c>
      <c r="BE8" s="65"/>
      <c r="BF8" s="45">
        <f t="shared" si="10"/>
        <v>188.18719999999999</v>
      </c>
      <c r="BG8" s="45">
        <f t="shared" si="11"/>
        <v>150.54975999999999</v>
      </c>
      <c r="BH8" s="45">
        <f t="shared" si="12"/>
        <v>37.637439999999998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50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50</v>
      </c>
      <c r="AV9" s="192">
        <f t="shared" si="3"/>
        <v>200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188.18719999999999</v>
      </c>
      <c r="BE9" s="65"/>
      <c r="BF9" s="45">
        <f t="shared" si="10"/>
        <v>188.18719999999999</v>
      </c>
      <c r="BG9" s="45">
        <f t="shared" si="11"/>
        <v>150.54975999999999</v>
      </c>
      <c r="BH9" s="45">
        <f t="shared" si="12"/>
        <v>37.637439999999998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50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50</v>
      </c>
      <c r="AV10" s="192">
        <f t="shared" si="3"/>
        <v>200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188.18719999999999</v>
      </c>
      <c r="BE10" s="65"/>
      <c r="BF10" s="45">
        <f t="shared" si="10"/>
        <v>188.18719999999999</v>
      </c>
      <c r="BG10" s="45">
        <f t="shared" si="11"/>
        <v>150.54975999999999</v>
      </c>
      <c r="BH10" s="45">
        <f t="shared" si="12"/>
        <v>37.637439999999998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50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50</v>
      </c>
      <c r="AV11" s="192">
        <f t="shared" si="3"/>
        <v>200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188.18719999999999</v>
      </c>
      <c r="BE11" s="65"/>
      <c r="BF11" s="45">
        <f t="shared" si="10"/>
        <v>188.18719999999999</v>
      </c>
      <c r="BG11" s="45">
        <f t="shared" si="11"/>
        <v>150.54975999999999</v>
      </c>
      <c r="BH11" s="45">
        <f t="shared" si="12"/>
        <v>37.637439999999998</v>
      </c>
      <c r="BI11" s="3"/>
      <c r="BJ11" s="10" t="s">
        <v>61</v>
      </c>
      <c r="BK11" s="11"/>
      <c r="BL11" s="12">
        <f>AV31</f>
        <v>10420</v>
      </c>
      <c r="BO11" s="10" t="s">
        <v>61</v>
      </c>
      <c r="BP11" s="11"/>
      <c r="BQ11" s="12">
        <f ca="1">(INDIRECT(TEXT((DAY($A$1)-1),"0")&amp;"!Bq11"))+BL11</f>
        <v>389480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50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50</v>
      </c>
      <c r="AV12" s="192">
        <f t="shared" si="3"/>
        <v>200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188.18719999999999</v>
      </c>
      <c r="BE12" s="65"/>
      <c r="BF12" s="45">
        <f t="shared" si="10"/>
        <v>188.18719999999999</v>
      </c>
      <c r="BG12" s="45">
        <f t="shared" si="11"/>
        <v>150.54975999999999</v>
      </c>
      <c r="BH12" s="45">
        <f t="shared" si="12"/>
        <v>37.637439999999998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85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85</v>
      </c>
      <c r="AV13" s="192">
        <f t="shared" si="3"/>
        <v>340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328.18720000000002</v>
      </c>
      <c r="BE13" s="65"/>
      <c r="BF13" s="45">
        <f t="shared" si="10"/>
        <v>328.18720000000002</v>
      </c>
      <c r="BG13" s="45">
        <f t="shared" si="11"/>
        <v>262.54976000000005</v>
      </c>
      <c r="BH13" s="45">
        <f t="shared" si="12"/>
        <v>65.637440000000012</v>
      </c>
      <c r="BI13" s="3"/>
      <c r="BJ13" s="23" t="s">
        <v>63</v>
      </c>
      <c r="BK13" s="3"/>
      <c r="BL13" s="30">
        <f>AY31+BA31</f>
        <v>374.00000000000011</v>
      </c>
      <c r="BO13" s="23" t="s">
        <v>63</v>
      </c>
      <c r="BP13" s="3"/>
      <c r="BQ13" s="30">
        <f ca="1">(INDIRECT(TEXT((DAY($A$1)-1),"0")&amp;"!Bq13"))+BL13</f>
        <v>4496.7200000000012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85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85</v>
      </c>
      <c r="AV14" s="192">
        <f t="shared" si="3"/>
        <v>340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328.18720000000002</v>
      </c>
      <c r="BE14" s="65"/>
      <c r="BF14" s="45">
        <f t="shared" si="10"/>
        <v>328.18720000000002</v>
      </c>
      <c r="BG14" s="45">
        <f t="shared" si="11"/>
        <v>262.54976000000005</v>
      </c>
      <c r="BH14" s="45">
        <f t="shared" si="12"/>
        <v>65.637440000000012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738.60600000000034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85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85</v>
      </c>
      <c r="AV15" s="192">
        <f t="shared" si="3"/>
        <v>340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328.18720000000002</v>
      </c>
      <c r="BE15" s="65"/>
      <c r="BF15" s="45">
        <f t="shared" si="10"/>
        <v>328.18720000000002</v>
      </c>
      <c r="BG15" s="45">
        <f t="shared" si="11"/>
        <v>262.54976000000005</v>
      </c>
      <c r="BH15" s="45">
        <f t="shared" si="12"/>
        <v>65.637440000000012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85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85</v>
      </c>
      <c r="AV16" s="192">
        <f t="shared" si="3"/>
        <v>340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328.18720000000002</v>
      </c>
      <c r="BE16" s="65"/>
      <c r="BF16" s="45">
        <f t="shared" si="10"/>
        <v>328.18720000000002</v>
      </c>
      <c r="BG16" s="45">
        <f t="shared" si="11"/>
        <v>262.54976000000005</v>
      </c>
      <c r="BH16" s="45">
        <f t="shared" si="12"/>
        <v>65.637440000000012</v>
      </c>
      <c r="BI16" s="3"/>
      <c r="BJ16" s="23" t="s">
        <v>65</v>
      </c>
      <c r="BK16" s="3"/>
      <c r="BL16" s="30">
        <f>SUM(BL13:BL15)</f>
        <v>415.58720000000011</v>
      </c>
      <c r="BO16" s="23" t="s">
        <v>65</v>
      </c>
      <c r="BP16" s="3"/>
      <c r="BQ16" s="30">
        <f ca="1">(INDIRECT(TEXT((DAY($A$1)-1),"0")&amp;"!Bq16"))+BL16</f>
        <v>5235.3260000000009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85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85</v>
      </c>
      <c r="AV17" s="192">
        <f t="shared" si="3"/>
        <v>340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328.18720000000002</v>
      </c>
      <c r="BE17" s="65"/>
      <c r="BF17" s="45">
        <f t="shared" si="10"/>
        <v>328.18720000000002</v>
      </c>
      <c r="BG17" s="45">
        <f t="shared" si="11"/>
        <v>262.54976000000005</v>
      </c>
      <c r="BH17" s="45">
        <f t="shared" si="12"/>
        <v>65.637440000000012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5.0599999999999996</v>
      </c>
      <c r="Y18" s="49"/>
      <c r="Z18" s="75"/>
      <c r="AA18" s="283"/>
      <c r="AB18" s="68"/>
      <c r="AC18" s="69">
        <f t="shared" si="0"/>
        <v>20.239999999999998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150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150</v>
      </c>
      <c r="AV18" s="192">
        <f t="shared" si="3"/>
        <v>600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20.239999999999998</v>
      </c>
      <c r="BB18" s="46">
        <f t="shared" si="8"/>
        <v>0</v>
      </c>
      <c r="BC18" s="46"/>
      <c r="BD18" s="46">
        <f t="shared" si="9"/>
        <v>578.02719999999999</v>
      </c>
      <c r="BE18" s="65"/>
      <c r="BF18" s="45">
        <f t="shared" si="10"/>
        <v>578.02719999999999</v>
      </c>
      <c r="BG18" s="45">
        <f t="shared" si="11"/>
        <v>462.42176000000001</v>
      </c>
      <c r="BH18" s="45">
        <f t="shared" si="12"/>
        <v>115.60544</v>
      </c>
      <c r="BI18" s="3"/>
      <c r="BJ18" s="23" t="s">
        <v>141</v>
      </c>
      <c r="BK18" s="3"/>
      <c r="BL18" s="30">
        <f>BH31</f>
        <v>2000.8825600000007</v>
      </c>
      <c r="BO18" s="23" t="s">
        <v>141</v>
      </c>
      <c r="BP18" s="3"/>
      <c r="BQ18" s="30">
        <f ca="1">BQ7*$BH$5</f>
        <v>76848.934800000017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5.0599999999999996</v>
      </c>
      <c r="Y19" s="49"/>
      <c r="Z19" s="75"/>
      <c r="AA19" s="283"/>
      <c r="AB19" s="68"/>
      <c r="AC19" s="69">
        <f t="shared" si="0"/>
        <v>20.239999999999998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150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150</v>
      </c>
      <c r="AV19" s="192">
        <f t="shared" si="3"/>
        <v>600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20.239999999999998</v>
      </c>
      <c r="BB19" s="46">
        <f t="shared" si="8"/>
        <v>0</v>
      </c>
      <c r="BC19" s="46"/>
      <c r="BD19" s="46">
        <f t="shared" si="9"/>
        <v>578.02719999999999</v>
      </c>
      <c r="BE19" s="65"/>
      <c r="BF19" s="45">
        <f t="shared" si="10"/>
        <v>578.02719999999999</v>
      </c>
      <c r="BG19" s="45">
        <f t="shared" si="11"/>
        <v>462.42176000000001</v>
      </c>
      <c r="BH19" s="45">
        <f t="shared" si="12"/>
        <v>115.60544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5.0599999999999996</v>
      </c>
      <c r="Y20" s="49"/>
      <c r="Z20" s="75"/>
      <c r="AA20" s="283"/>
      <c r="AB20" s="68"/>
      <c r="AC20" s="69">
        <f t="shared" si="0"/>
        <v>20.239999999999998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150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150</v>
      </c>
      <c r="AV20" s="192">
        <f t="shared" si="3"/>
        <v>600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20.239999999999998</v>
      </c>
      <c r="BB20" s="46">
        <f t="shared" si="8"/>
        <v>0</v>
      </c>
      <c r="BC20" s="46"/>
      <c r="BD20" s="46">
        <f t="shared" si="9"/>
        <v>578.02719999999999</v>
      </c>
      <c r="BE20" s="65"/>
      <c r="BF20" s="45">
        <f t="shared" si="10"/>
        <v>578.02719999999999</v>
      </c>
      <c r="BG20" s="45">
        <f t="shared" si="11"/>
        <v>462.42176000000001</v>
      </c>
      <c r="BH20" s="45">
        <f t="shared" si="12"/>
        <v>115.60544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5.0599999999999996</v>
      </c>
      <c r="Y21" s="49"/>
      <c r="Z21" s="75"/>
      <c r="AA21" s="283"/>
      <c r="AB21" s="68"/>
      <c r="AC21" s="69">
        <f t="shared" si="0"/>
        <v>20.239999999999998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150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150</v>
      </c>
      <c r="AV21" s="192">
        <f t="shared" si="3"/>
        <v>600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20.239999999999998</v>
      </c>
      <c r="BB21" s="46">
        <f t="shared" si="8"/>
        <v>0</v>
      </c>
      <c r="BC21" s="46"/>
      <c r="BD21" s="46">
        <f t="shared" si="9"/>
        <v>578.02719999999999</v>
      </c>
      <c r="BE21" s="65"/>
      <c r="BF21" s="45">
        <f t="shared" si="10"/>
        <v>578.02719999999999</v>
      </c>
      <c r="BG21" s="45">
        <f t="shared" si="11"/>
        <v>462.42176000000001</v>
      </c>
      <c r="BH21" s="45">
        <f t="shared" si="12"/>
        <v>115.60544</v>
      </c>
      <c r="BI21" s="3"/>
      <c r="BJ21" s="66" t="s">
        <v>142</v>
      </c>
      <c r="BK21" s="67"/>
      <c r="BL21" s="24">
        <f>BL11-BL16-BL18-BL19+BL20</f>
        <v>8003.5302399999991</v>
      </c>
      <c r="BO21" s="66" t="s">
        <v>148</v>
      </c>
      <c r="BP21" s="67"/>
      <c r="BQ21" s="24">
        <f ca="1">BQ11-BQ16-BQ18-BQ19</f>
        <v>307395.73919999995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6.8" x14ac:dyDescent="0.55000000000000004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5.0599999999999996</v>
      </c>
      <c r="Y22" s="49"/>
      <c r="Z22" s="75"/>
      <c r="AA22" s="283"/>
      <c r="AB22" s="68"/>
      <c r="AC22" s="69">
        <f t="shared" si="0"/>
        <v>20.239999999999998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150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150</v>
      </c>
      <c r="AV22" s="192">
        <f t="shared" si="3"/>
        <v>600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20.239999999999998</v>
      </c>
      <c r="BB22" s="46">
        <f t="shared" si="8"/>
        <v>0</v>
      </c>
      <c r="BC22" s="46"/>
      <c r="BD22" s="46">
        <f t="shared" si="9"/>
        <v>578.02719999999999</v>
      </c>
      <c r="BE22" s="65"/>
      <c r="BF22" s="45">
        <f t="shared" si="10"/>
        <v>578.02719999999999</v>
      </c>
      <c r="BG22" s="45">
        <f t="shared" si="11"/>
        <v>462.42176000000001</v>
      </c>
      <c r="BH22" s="45">
        <f t="shared" si="12"/>
        <v>115.60544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5.0599999999999996</v>
      </c>
      <c r="Y23" s="49"/>
      <c r="Z23" s="75"/>
      <c r="AA23" s="283"/>
      <c r="AB23" s="68"/>
      <c r="AC23" s="69">
        <f t="shared" si="0"/>
        <v>20.239999999999998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150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150</v>
      </c>
      <c r="AV23" s="192">
        <f t="shared" si="3"/>
        <v>600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20.239999999999998</v>
      </c>
      <c r="BB23" s="46">
        <f t="shared" si="8"/>
        <v>0</v>
      </c>
      <c r="BC23" s="46"/>
      <c r="BD23" s="46">
        <f t="shared" si="9"/>
        <v>578.02719999999999</v>
      </c>
      <c r="BE23" s="65"/>
      <c r="BF23" s="45">
        <f t="shared" si="10"/>
        <v>578.02719999999999</v>
      </c>
      <c r="BG23" s="45">
        <f t="shared" si="11"/>
        <v>462.42176000000001</v>
      </c>
      <c r="BH23" s="45">
        <f t="shared" si="12"/>
        <v>115.60544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5.0599999999999996</v>
      </c>
      <c r="Y24" s="49"/>
      <c r="Z24" s="75"/>
      <c r="AA24" s="283"/>
      <c r="AB24" s="68"/>
      <c r="AC24" s="69">
        <f t="shared" si="0"/>
        <v>20.239999999999998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150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150</v>
      </c>
      <c r="AV24" s="192">
        <f t="shared" si="3"/>
        <v>600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20.239999999999998</v>
      </c>
      <c r="BB24" s="46">
        <f t="shared" si="8"/>
        <v>0</v>
      </c>
      <c r="BC24" s="46"/>
      <c r="BD24" s="46">
        <f t="shared" si="9"/>
        <v>578.02719999999999</v>
      </c>
      <c r="BE24" s="65"/>
      <c r="BF24" s="45">
        <f t="shared" si="10"/>
        <v>578.02719999999999</v>
      </c>
      <c r="BG24" s="45">
        <f t="shared" si="11"/>
        <v>462.42176000000001</v>
      </c>
      <c r="BH24" s="45">
        <f t="shared" si="12"/>
        <v>115.60544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5.0599999999999996</v>
      </c>
      <c r="Y25" s="49"/>
      <c r="Z25" s="75"/>
      <c r="AA25" s="283"/>
      <c r="AB25" s="68"/>
      <c r="AC25" s="69">
        <f t="shared" si="0"/>
        <v>20.239999999999998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150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150</v>
      </c>
      <c r="AV25" s="192">
        <f t="shared" si="3"/>
        <v>600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20.239999999999998</v>
      </c>
      <c r="BB25" s="46">
        <f t="shared" si="8"/>
        <v>0</v>
      </c>
      <c r="BC25" s="46"/>
      <c r="BD25" s="46">
        <f t="shared" si="9"/>
        <v>578.02719999999999</v>
      </c>
      <c r="BE25" s="65"/>
      <c r="BF25" s="45">
        <f t="shared" si="10"/>
        <v>578.02719999999999</v>
      </c>
      <c r="BG25" s="45">
        <f t="shared" si="11"/>
        <v>462.42176000000001</v>
      </c>
      <c r="BH25" s="45">
        <f t="shared" si="12"/>
        <v>115.60544</v>
      </c>
      <c r="BI25" s="3"/>
      <c r="BJ25" s="10" t="s">
        <v>67</v>
      </c>
      <c r="BK25" s="11"/>
      <c r="BL25" s="12">
        <f>BL21</f>
        <v>8003.5302399999991</v>
      </c>
      <c r="BO25" s="10" t="s">
        <v>67</v>
      </c>
      <c r="BP25" s="11"/>
      <c r="BQ25" s="12">
        <f ca="1">(INDIRECT(TEXT((DAY($A$1)-1),"0")&amp;"!Bq25"))+BL25</f>
        <v>307395.73919999989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5.0599999999999996</v>
      </c>
      <c r="Y26" s="49"/>
      <c r="Z26" s="75"/>
      <c r="AA26" s="283"/>
      <c r="AB26" s="68"/>
      <c r="AC26" s="69">
        <f t="shared" si="0"/>
        <v>20.239999999999998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150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150</v>
      </c>
      <c r="AV26" s="192">
        <f t="shared" si="3"/>
        <v>600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20.239999999999998</v>
      </c>
      <c r="BB26" s="46">
        <f t="shared" si="8"/>
        <v>0</v>
      </c>
      <c r="BC26" s="46"/>
      <c r="BD26" s="46">
        <f t="shared" si="9"/>
        <v>578.02719999999999</v>
      </c>
      <c r="BE26" s="65"/>
      <c r="BF26" s="45">
        <f t="shared" si="10"/>
        <v>578.02719999999999</v>
      </c>
      <c r="BG26" s="45">
        <f t="shared" si="11"/>
        <v>462.42176000000001</v>
      </c>
      <c r="BH26" s="45">
        <f t="shared" si="12"/>
        <v>115.60544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5.0599999999999996</v>
      </c>
      <c r="Y27" s="49"/>
      <c r="Z27" s="75"/>
      <c r="AA27" s="283"/>
      <c r="AB27" s="68"/>
      <c r="AC27" s="69">
        <f t="shared" si="0"/>
        <v>20.239999999999998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150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150</v>
      </c>
      <c r="AV27" s="192">
        <f t="shared" si="3"/>
        <v>600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20.239999999999998</v>
      </c>
      <c r="BB27" s="46">
        <f t="shared" si="8"/>
        <v>0</v>
      </c>
      <c r="BC27" s="46"/>
      <c r="BD27" s="46">
        <f t="shared" si="9"/>
        <v>578.02719999999999</v>
      </c>
      <c r="BE27" s="65"/>
      <c r="BF27" s="45">
        <f t="shared" si="10"/>
        <v>578.02719999999999</v>
      </c>
      <c r="BG27" s="45">
        <f t="shared" si="11"/>
        <v>462.42176000000001</v>
      </c>
      <c r="BH27" s="45">
        <f t="shared" si="12"/>
        <v>115.60544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5.0599999999999996</v>
      </c>
      <c r="Y28" s="49"/>
      <c r="Z28" s="75"/>
      <c r="AA28" s="283"/>
      <c r="AB28" s="68"/>
      <c r="AC28" s="69">
        <f t="shared" si="0"/>
        <v>20.239999999999998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150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150</v>
      </c>
      <c r="AV28" s="192">
        <f t="shared" si="3"/>
        <v>600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20.239999999999998</v>
      </c>
      <c r="BB28" s="46">
        <f t="shared" si="8"/>
        <v>0</v>
      </c>
      <c r="BC28" s="46"/>
      <c r="BD28" s="46">
        <f t="shared" si="9"/>
        <v>578.02719999999999</v>
      </c>
      <c r="BE28" s="65"/>
      <c r="BF28" s="45">
        <f t="shared" si="10"/>
        <v>578.02719999999999</v>
      </c>
      <c r="BG28" s="45">
        <f t="shared" si="11"/>
        <v>462.42176000000001</v>
      </c>
      <c r="BH28" s="45">
        <f t="shared" si="12"/>
        <v>115.60544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5.0599999999999996</v>
      </c>
      <c r="Y29" s="49"/>
      <c r="Z29" s="75"/>
      <c r="AA29" s="283"/>
      <c r="AB29" s="68"/>
      <c r="AC29" s="69">
        <f t="shared" si="0"/>
        <v>20.239999999999998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110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110</v>
      </c>
      <c r="AV29" s="192">
        <f t="shared" si="3"/>
        <v>440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20.239999999999998</v>
      </c>
      <c r="BB29" s="46">
        <f t="shared" si="8"/>
        <v>0</v>
      </c>
      <c r="BC29" s="46"/>
      <c r="BD29" s="46">
        <f t="shared" si="9"/>
        <v>418.02719999999999</v>
      </c>
      <c r="BE29" s="65"/>
      <c r="BF29" s="45">
        <f t="shared" si="10"/>
        <v>418.02719999999999</v>
      </c>
      <c r="BG29" s="45">
        <f t="shared" si="11"/>
        <v>334.42176000000001</v>
      </c>
      <c r="BH29" s="45">
        <f t="shared" si="12"/>
        <v>83.605440000000002</v>
      </c>
      <c r="BI29" s="3"/>
      <c r="BJ29" s="23" t="s">
        <v>144</v>
      </c>
      <c r="BK29" s="3"/>
      <c r="BL29" s="30">
        <f>BL25-BL27</f>
        <v>8003.5302399999991</v>
      </c>
      <c r="BO29" s="23" t="s">
        <v>144</v>
      </c>
      <c r="BP29" s="3"/>
      <c r="BQ29" s="30">
        <f ca="1">BQ25-BQ27</f>
        <v>307395.73919999989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5.0599999999999996</v>
      </c>
      <c r="Y30" s="49"/>
      <c r="Z30" s="194"/>
      <c r="AA30" s="254"/>
      <c r="AB30" s="78"/>
      <c r="AC30" s="79">
        <f t="shared" si="0"/>
        <v>20.239999999999998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75">
        <v>110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110</v>
      </c>
      <c r="AV30" s="192">
        <f t="shared" si="3"/>
        <v>440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20.239999999999998</v>
      </c>
      <c r="BB30" s="46">
        <f t="shared" si="8"/>
        <v>0</v>
      </c>
      <c r="BC30" s="46"/>
      <c r="BD30" s="46">
        <f t="shared" si="9"/>
        <v>418.02719999999999</v>
      </c>
      <c r="BE30" s="65"/>
      <c r="BF30" s="45">
        <f t="shared" si="10"/>
        <v>418.02719999999999</v>
      </c>
      <c r="BG30" s="45">
        <f t="shared" si="11"/>
        <v>334.42176000000001</v>
      </c>
      <c r="BH30" s="45">
        <f t="shared" si="12"/>
        <v>83.605440000000002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84">
        <f>SUM(AN7:AN30)</f>
        <v>0</v>
      </c>
      <c r="AO31" s="3"/>
      <c r="AP31" s="3"/>
      <c r="AT31" s="93">
        <f>SUM(AT7:AT30)</f>
        <v>96</v>
      </c>
      <c r="AU31" s="94">
        <f t="shared" si="2"/>
        <v>108.54166666666667</v>
      </c>
      <c r="AV31" s="94">
        <f t="shared" ref="AV31:BD31" si="30">SUM(AV7:AV30)</f>
        <v>10420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374.00000000000011</v>
      </c>
      <c r="BB31" s="95">
        <f t="shared" si="30"/>
        <v>0</v>
      </c>
      <c r="BC31" s="95">
        <f t="shared" si="30"/>
        <v>0</v>
      </c>
      <c r="BD31" s="95">
        <f t="shared" si="30"/>
        <v>10004.412800000004</v>
      </c>
      <c r="BF31" s="87">
        <f>SUM(BF7:BF30)</f>
        <v>10004.412800000004</v>
      </c>
      <c r="BG31" s="87">
        <f>SUM(BG7:BG30)</f>
        <v>8003.5302400000028</v>
      </c>
      <c r="BH31" s="87">
        <f>SUM(BH7:BH30)</f>
        <v>2000.8825600000007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5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8003.5302399999991</v>
      </c>
      <c r="BO35" s="66" t="s">
        <v>146</v>
      </c>
      <c r="BP35" s="67"/>
      <c r="BQ35" s="105">
        <f ca="1">BQ29-SUM(BQ32:BQ33)</f>
        <v>307395.73919999989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108.54166666666667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36976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1705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108.54166666666667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36976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D1" zoomScale="75" workbookViewId="0">
      <selection activeCell="AL33" sqref="AL33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5546875" customWidth="1"/>
    <col min="60" max="60" width="15" customWidth="1"/>
    <col min="61" max="61" width="16.88671875" customWidth="1"/>
    <col min="62" max="62" width="16.44140625" customWidth="1"/>
    <col min="63" max="63" width="16.6640625" customWidth="1"/>
    <col min="64" max="64" width="13.33203125" customWidth="1"/>
    <col min="66" max="66" width="11" customWidth="1"/>
    <col min="67" max="67" width="17" customWidth="1"/>
    <col min="69" max="69" width="16.44140625" customWidth="1"/>
  </cols>
  <sheetData>
    <row r="1" spans="1:103" ht="21" x14ac:dyDescent="0.4">
      <c r="A1" s="1">
        <f ca="1">DATE(YEAR($A$4),MONTH($A$4),DAY(RIGHT(CELL("filename",A2),2)))</f>
        <v>36975</v>
      </c>
      <c r="K1" s="2" t="s">
        <v>0</v>
      </c>
      <c r="L1" s="2"/>
      <c r="N1" s="2"/>
      <c r="AQ1" s="349">
        <f ca="1">A1</f>
        <v>36975</v>
      </c>
      <c r="AR1" s="349"/>
      <c r="BC1" s="349">
        <f ca="1">A1</f>
        <v>36975</v>
      </c>
      <c r="BD1" s="349"/>
    </row>
    <row r="2" spans="1:103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8196.4928000000036</v>
      </c>
      <c r="BM3" s="4"/>
      <c r="BO3" s="10" t="s">
        <v>7</v>
      </c>
      <c r="BP3" s="11"/>
      <c r="BQ3" s="12">
        <f ca="1">(INDIRECT(TEXT((DAY($A$1)-1),"0")&amp;"!Bq3"))+BL3</f>
        <v>374240.26120000007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8196.4928000000036</v>
      </c>
      <c r="BO5" s="23" t="s">
        <v>138</v>
      </c>
      <c r="BP5" s="3"/>
      <c r="BQ5" s="30">
        <f ca="1">BQ3-BQ4</f>
        <v>374240.26120000007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22" t="s">
        <v>54</v>
      </c>
      <c r="AJ6" s="20" t="s">
        <v>55</v>
      </c>
      <c r="AK6" s="26" t="s">
        <v>52</v>
      </c>
      <c r="AL6" s="22" t="s">
        <v>54</v>
      </c>
      <c r="AM6" s="20" t="s">
        <v>55</v>
      </c>
      <c r="AN6" s="26" t="s">
        <v>52</v>
      </c>
      <c r="AO6" s="22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105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105</v>
      </c>
      <c r="AV7" s="192">
        <f t="shared" ref="AV7:AV30" si="3">SUM(AE7*AF7)+(AH7*AI7)+(AN7*AO7)+(AK7*AL7)</f>
        <v>420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408.18720000000002</v>
      </c>
      <c r="BE7" s="65"/>
      <c r="BF7" s="45">
        <f t="shared" ref="BF7:BF30" si="10">BD7</f>
        <v>408.18720000000002</v>
      </c>
      <c r="BG7" s="45">
        <f t="shared" ref="BG7:BG30" si="11">BF7*$BG$5</f>
        <v>326.54976000000005</v>
      </c>
      <c r="BH7" s="45">
        <f t="shared" ref="BH7:BH30" si="12">BF7*$BH$5</f>
        <v>81.637440000000012</v>
      </c>
      <c r="BI7" s="3"/>
      <c r="BJ7" s="66" t="s">
        <v>139</v>
      </c>
      <c r="BK7" s="67"/>
      <c r="BL7" s="24">
        <f>BL5+BL6</f>
        <v>8196.4928000000036</v>
      </c>
      <c r="BO7" s="66" t="s">
        <v>139</v>
      </c>
      <c r="BP7" s="67"/>
      <c r="BQ7" s="24">
        <f ca="1">BQ5+BQ6</f>
        <v>374240.26120000007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105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105</v>
      </c>
      <c r="AV8" s="192">
        <f t="shared" si="3"/>
        <v>420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408.18720000000002</v>
      </c>
      <c r="BE8" s="65"/>
      <c r="BF8" s="45">
        <f t="shared" si="10"/>
        <v>408.18720000000002</v>
      </c>
      <c r="BG8" s="45">
        <f t="shared" si="11"/>
        <v>326.54976000000005</v>
      </c>
      <c r="BH8" s="45">
        <f t="shared" si="12"/>
        <v>81.637440000000012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105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105</v>
      </c>
      <c r="AV9" s="192">
        <f t="shared" si="3"/>
        <v>420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408.18720000000002</v>
      </c>
      <c r="BE9" s="65"/>
      <c r="BF9" s="45">
        <f t="shared" si="10"/>
        <v>408.18720000000002</v>
      </c>
      <c r="BG9" s="45">
        <f t="shared" si="11"/>
        <v>326.54976000000005</v>
      </c>
      <c r="BH9" s="45">
        <f t="shared" si="12"/>
        <v>81.637440000000012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105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105</v>
      </c>
      <c r="AV10" s="192">
        <f t="shared" si="3"/>
        <v>420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408.18720000000002</v>
      </c>
      <c r="BE10" s="65"/>
      <c r="BF10" s="45">
        <f t="shared" si="10"/>
        <v>408.18720000000002</v>
      </c>
      <c r="BG10" s="45">
        <f t="shared" si="11"/>
        <v>326.54976000000005</v>
      </c>
      <c r="BH10" s="45">
        <f t="shared" si="12"/>
        <v>81.637440000000012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105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105</v>
      </c>
      <c r="AV11" s="192">
        <f t="shared" si="3"/>
        <v>420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408.18720000000002</v>
      </c>
      <c r="BE11" s="65"/>
      <c r="BF11" s="45">
        <f t="shared" si="10"/>
        <v>408.18720000000002</v>
      </c>
      <c r="BG11" s="45">
        <f t="shared" si="11"/>
        <v>326.54976000000005</v>
      </c>
      <c r="BH11" s="45">
        <f t="shared" si="12"/>
        <v>81.637440000000012</v>
      </c>
      <c r="BI11" s="3"/>
      <c r="BJ11" s="10" t="s">
        <v>61</v>
      </c>
      <c r="BK11" s="11"/>
      <c r="BL11" s="12">
        <f>AV31</f>
        <v>8480</v>
      </c>
      <c r="BO11" s="10" t="s">
        <v>61</v>
      </c>
      <c r="BP11" s="11"/>
      <c r="BQ11" s="12">
        <f ca="1">(INDIRECT(TEXT((DAY($A$1)-1),"0")&amp;"!Bq11"))+BL11</f>
        <v>379060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105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105</v>
      </c>
      <c r="AV12" s="192">
        <f t="shared" si="3"/>
        <v>420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408.18720000000002</v>
      </c>
      <c r="BE12" s="65"/>
      <c r="BF12" s="45">
        <f t="shared" si="10"/>
        <v>408.18720000000002</v>
      </c>
      <c r="BG12" s="45">
        <f t="shared" si="11"/>
        <v>326.54976000000005</v>
      </c>
      <c r="BH12" s="45">
        <f t="shared" si="12"/>
        <v>81.637440000000012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105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105</v>
      </c>
      <c r="AV13" s="192">
        <f t="shared" si="3"/>
        <v>420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408.18720000000002</v>
      </c>
      <c r="BE13" s="65"/>
      <c r="BF13" s="45">
        <f t="shared" si="10"/>
        <v>408.18720000000002</v>
      </c>
      <c r="BG13" s="45">
        <f t="shared" si="11"/>
        <v>326.54976000000005</v>
      </c>
      <c r="BH13" s="45">
        <f t="shared" si="12"/>
        <v>81.637440000000012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4122.7200000000012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105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105</v>
      </c>
      <c r="AV14" s="192">
        <f t="shared" si="3"/>
        <v>420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408.18720000000002</v>
      </c>
      <c r="BE14" s="65"/>
      <c r="BF14" s="45">
        <f t="shared" si="10"/>
        <v>408.18720000000002</v>
      </c>
      <c r="BG14" s="45">
        <f t="shared" si="11"/>
        <v>326.54976000000005</v>
      </c>
      <c r="BH14" s="45">
        <f t="shared" si="12"/>
        <v>81.637440000000012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697.01880000000028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80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80</v>
      </c>
      <c r="AV15" s="192">
        <f t="shared" si="3"/>
        <v>320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308.18720000000002</v>
      </c>
      <c r="BE15" s="65"/>
      <c r="BF15" s="45">
        <f t="shared" si="10"/>
        <v>308.18720000000002</v>
      </c>
      <c r="BG15" s="45">
        <f t="shared" si="11"/>
        <v>246.54976000000002</v>
      </c>
      <c r="BH15" s="45">
        <f t="shared" si="12"/>
        <v>61.637440000000005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80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80</v>
      </c>
      <c r="AV16" s="192">
        <f t="shared" si="3"/>
        <v>320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308.18720000000002</v>
      </c>
      <c r="BE16" s="65"/>
      <c r="BF16" s="45">
        <f t="shared" si="10"/>
        <v>308.18720000000002</v>
      </c>
      <c r="BG16" s="45">
        <f t="shared" si="11"/>
        <v>246.54976000000002</v>
      </c>
      <c r="BH16" s="45">
        <f t="shared" si="12"/>
        <v>61.637440000000005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4819.738800000001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80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80</v>
      </c>
      <c r="AV17" s="192">
        <f t="shared" si="3"/>
        <v>320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308.18720000000002</v>
      </c>
      <c r="BE17" s="65"/>
      <c r="BF17" s="45">
        <f t="shared" si="10"/>
        <v>308.18720000000002</v>
      </c>
      <c r="BG17" s="45">
        <f t="shared" si="11"/>
        <v>246.54976000000002</v>
      </c>
      <c r="BH17" s="45">
        <f t="shared" si="12"/>
        <v>61.637440000000005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80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80</v>
      </c>
      <c r="AV18" s="192">
        <f t="shared" si="3"/>
        <v>320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308.18720000000002</v>
      </c>
      <c r="BE18" s="65"/>
      <c r="BF18" s="45">
        <f t="shared" si="10"/>
        <v>308.18720000000002</v>
      </c>
      <c r="BG18" s="45">
        <f t="shared" si="11"/>
        <v>246.54976000000002</v>
      </c>
      <c r="BH18" s="45">
        <f t="shared" si="12"/>
        <v>61.637440000000005</v>
      </c>
      <c r="BI18" s="3"/>
      <c r="BJ18" s="23" t="s">
        <v>141</v>
      </c>
      <c r="BK18" s="3"/>
      <c r="BL18" s="30">
        <f>BH31</f>
        <v>1639.2985599999997</v>
      </c>
      <c r="BO18" s="23" t="s">
        <v>141</v>
      </c>
      <c r="BP18" s="3"/>
      <c r="BQ18" s="30">
        <f ca="1">BQ7*$BH$5</f>
        <v>74848.052240000019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80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80</v>
      </c>
      <c r="AV19" s="192">
        <f t="shared" si="3"/>
        <v>320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308.18720000000002</v>
      </c>
      <c r="BE19" s="65"/>
      <c r="BF19" s="45">
        <f t="shared" si="10"/>
        <v>308.18720000000002</v>
      </c>
      <c r="BG19" s="45">
        <f t="shared" si="11"/>
        <v>246.54976000000002</v>
      </c>
      <c r="BH19" s="45">
        <f t="shared" si="12"/>
        <v>61.637440000000005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80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80</v>
      </c>
      <c r="AV20" s="192">
        <f t="shared" si="3"/>
        <v>320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308.18720000000002</v>
      </c>
      <c r="BE20" s="65"/>
      <c r="BF20" s="45">
        <f t="shared" si="10"/>
        <v>308.18720000000002</v>
      </c>
      <c r="BG20" s="45">
        <f t="shared" si="11"/>
        <v>246.54976000000002</v>
      </c>
      <c r="BH20" s="45">
        <f t="shared" si="12"/>
        <v>61.637440000000005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80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80</v>
      </c>
      <c r="AV21" s="192">
        <f t="shared" si="3"/>
        <v>320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308.18720000000002</v>
      </c>
      <c r="BE21" s="65"/>
      <c r="BF21" s="45">
        <f t="shared" si="10"/>
        <v>308.18720000000002</v>
      </c>
      <c r="BG21" s="45">
        <f t="shared" si="11"/>
        <v>246.54976000000002</v>
      </c>
      <c r="BH21" s="45">
        <f t="shared" si="12"/>
        <v>61.637440000000005</v>
      </c>
      <c r="BI21" s="3"/>
      <c r="BJ21" s="66" t="s">
        <v>142</v>
      </c>
      <c r="BK21" s="67"/>
      <c r="BL21" s="24">
        <f>BL11-BL16-BL18-BL19+BL20</f>
        <v>6557.1942400000007</v>
      </c>
      <c r="BO21" s="66" t="s">
        <v>148</v>
      </c>
      <c r="BP21" s="67"/>
      <c r="BQ21" s="24">
        <f ca="1">BQ11-BQ16-BQ18-BQ19</f>
        <v>299392.20895999996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6.8" x14ac:dyDescent="0.55000000000000004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80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80</v>
      </c>
      <c r="AV22" s="192">
        <f t="shared" si="3"/>
        <v>320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308.18720000000002</v>
      </c>
      <c r="BE22" s="65"/>
      <c r="BF22" s="45">
        <f t="shared" si="10"/>
        <v>308.18720000000002</v>
      </c>
      <c r="BG22" s="45">
        <f t="shared" si="11"/>
        <v>246.54976000000002</v>
      </c>
      <c r="BH22" s="45">
        <f t="shared" si="12"/>
        <v>61.637440000000005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80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80</v>
      </c>
      <c r="AV23" s="192">
        <f t="shared" si="3"/>
        <v>320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308.18720000000002</v>
      </c>
      <c r="BE23" s="65"/>
      <c r="BF23" s="45">
        <f t="shared" si="10"/>
        <v>308.18720000000002</v>
      </c>
      <c r="BG23" s="45">
        <f t="shared" si="11"/>
        <v>246.54976000000002</v>
      </c>
      <c r="BH23" s="45">
        <f t="shared" si="12"/>
        <v>61.637440000000005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80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80</v>
      </c>
      <c r="AV24" s="192">
        <f t="shared" si="3"/>
        <v>320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308.18720000000002</v>
      </c>
      <c r="BE24" s="65"/>
      <c r="BF24" s="45">
        <f t="shared" si="10"/>
        <v>308.18720000000002</v>
      </c>
      <c r="BG24" s="45">
        <f t="shared" si="11"/>
        <v>246.54976000000002</v>
      </c>
      <c r="BH24" s="45">
        <f t="shared" si="12"/>
        <v>61.637440000000005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80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80</v>
      </c>
      <c r="AV25" s="192">
        <f t="shared" si="3"/>
        <v>320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308.18720000000002</v>
      </c>
      <c r="BE25" s="65"/>
      <c r="BF25" s="45">
        <f t="shared" si="10"/>
        <v>308.18720000000002</v>
      </c>
      <c r="BG25" s="45">
        <f t="shared" si="11"/>
        <v>246.54976000000002</v>
      </c>
      <c r="BH25" s="45">
        <f t="shared" si="12"/>
        <v>61.637440000000005</v>
      </c>
      <c r="BI25" s="3"/>
      <c r="BJ25" s="10" t="s">
        <v>67</v>
      </c>
      <c r="BK25" s="11"/>
      <c r="BL25" s="12">
        <f>BL21</f>
        <v>6557.1942400000007</v>
      </c>
      <c r="BO25" s="10" t="s">
        <v>67</v>
      </c>
      <c r="BP25" s="11"/>
      <c r="BQ25" s="12">
        <f ca="1">(INDIRECT(TEXT((DAY($A$1)-1),"0")&amp;"!Bq25"))+BL25</f>
        <v>299392.2089599999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80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80</v>
      </c>
      <c r="AV26" s="192">
        <f t="shared" si="3"/>
        <v>320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308.18720000000002</v>
      </c>
      <c r="BE26" s="65"/>
      <c r="BF26" s="45">
        <f t="shared" si="10"/>
        <v>308.18720000000002</v>
      </c>
      <c r="BG26" s="45">
        <f t="shared" si="11"/>
        <v>246.54976000000002</v>
      </c>
      <c r="BH26" s="45">
        <f t="shared" si="12"/>
        <v>61.637440000000005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80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80</v>
      </c>
      <c r="AV27" s="192">
        <f t="shared" si="3"/>
        <v>320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308.18720000000002</v>
      </c>
      <c r="BE27" s="65"/>
      <c r="BF27" s="45">
        <f t="shared" si="10"/>
        <v>308.18720000000002</v>
      </c>
      <c r="BG27" s="45">
        <f t="shared" si="11"/>
        <v>246.54976000000002</v>
      </c>
      <c r="BH27" s="45">
        <f t="shared" si="12"/>
        <v>61.637440000000005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80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80</v>
      </c>
      <c r="AV28" s="192">
        <f t="shared" si="3"/>
        <v>320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308.18720000000002</v>
      </c>
      <c r="BE28" s="65"/>
      <c r="BF28" s="45">
        <f t="shared" si="10"/>
        <v>308.18720000000002</v>
      </c>
      <c r="BG28" s="45">
        <f t="shared" si="11"/>
        <v>246.54976000000002</v>
      </c>
      <c r="BH28" s="45">
        <f t="shared" si="12"/>
        <v>61.637440000000005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80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80</v>
      </c>
      <c r="AV29" s="192">
        <f t="shared" si="3"/>
        <v>320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308.18720000000002</v>
      </c>
      <c r="BE29" s="65"/>
      <c r="BF29" s="45">
        <f t="shared" si="10"/>
        <v>308.18720000000002</v>
      </c>
      <c r="BG29" s="45">
        <f t="shared" si="11"/>
        <v>246.54976000000002</v>
      </c>
      <c r="BH29" s="45">
        <f t="shared" si="12"/>
        <v>61.637440000000005</v>
      </c>
      <c r="BI29" s="3"/>
      <c r="BJ29" s="23" t="s">
        <v>144</v>
      </c>
      <c r="BK29" s="3"/>
      <c r="BL29" s="30">
        <f>BL25-BL27</f>
        <v>6557.1942400000007</v>
      </c>
      <c r="BO29" s="23" t="s">
        <v>144</v>
      </c>
      <c r="BP29" s="3"/>
      <c r="BQ29" s="30">
        <f ca="1">BQ25-BQ27</f>
        <v>299392.2089599999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75">
        <v>80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80</v>
      </c>
      <c r="AV30" s="192">
        <f t="shared" si="3"/>
        <v>320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308.18720000000002</v>
      </c>
      <c r="BE30" s="65"/>
      <c r="BF30" s="45">
        <f t="shared" si="10"/>
        <v>308.18720000000002</v>
      </c>
      <c r="BG30" s="45">
        <f t="shared" si="11"/>
        <v>246.54976000000002</v>
      </c>
      <c r="BH30" s="45">
        <f t="shared" si="12"/>
        <v>61.637440000000005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84">
        <f>SUM(AN7:AN30)</f>
        <v>0</v>
      </c>
      <c r="AO31" s="3"/>
      <c r="AP31" s="3"/>
      <c r="AT31" s="93">
        <f>SUM(AT7:AT30)</f>
        <v>96</v>
      </c>
      <c r="AU31" s="94">
        <f t="shared" si="2"/>
        <v>88.333333333333329</v>
      </c>
      <c r="AV31" s="94">
        <f t="shared" ref="AV31:BD31" si="30">SUM(AV7:AV30)</f>
        <v>8480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8196.4928000000036</v>
      </c>
      <c r="BF31" s="87">
        <f>SUM(BF7:BF30)</f>
        <v>8196.4928000000036</v>
      </c>
      <c r="BG31" s="87">
        <f>SUM(BG7:BG30)</f>
        <v>6557.1942399999989</v>
      </c>
      <c r="BH31" s="87">
        <f>SUM(BH7:BH30)</f>
        <v>1639.2985599999997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5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6557.1942400000007</v>
      </c>
      <c r="BO35" s="66" t="s">
        <v>146</v>
      </c>
      <c r="BP35" s="67"/>
      <c r="BQ35" s="105">
        <f ca="1">BQ29-SUM(BQ32:BQ33)</f>
        <v>299392.2089599999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88.333333333333329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36975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1609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88.333333333333329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36975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T1" zoomScale="75" workbookViewId="0">
      <selection activeCell="AL31" sqref="AL31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5546875" customWidth="1"/>
    <col min="60" max="60" width="15" customWidth="1"/>
    <col min="61" max="61" width="16.88671875" customWidth="1"/>
    <col min="62" max="62" width="16.44140625" customWidth="1"/>
    <col min="63" max="63" width="16.6640625" customWidth="1"/>
    <col min="64" max="64" width="13.33203125" customWidth="1"/>
    <col min="66" max="66" width="11" customWidth="1"/>
    <col min="67" max="67" width="17" customWidth="1"/>
    <col min="69" max="69" width="16.44140625" customWidth="1"/>
  </cols>
  <sheetData>
    <row r="1" spans="1:103" ht="21" x14ac:dyDescent="0.4">
      <c r="A1" s="1">
        <f ca="1">DATE(YEAR($A$4),MONTH($A$4),DAY(RIGHT(CELL("filename",A2),2)))</f>
        <v>36974</v>
      </c>
      <c r="K1" s="2" t="s">
        <v>0</v>
      </c>
      <c r="L1" s="2"/>
      <c r="N1" s="2"/>
      <c r="AQ1" s="349">
        <f ca="1">A1</f>
        <v>36974</v>
      </c>
      <c r="AR1" s="349"/>
      <c r="BC1" s="349">
        <f ca="1">A1</f>
        <v>36974</v>
      </c>
      <c r="BD1" s="349"/>
    </row>
    <row r="2" spans="1:103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10956.492800000004</v>
      </c>
      <c r="BM3" s="4"/>
      <c r="BO3" s="10" t="s">
        <v>7</v>
      </c>
      <c r="BP3" s="11"/>
      <c r="BQ3" s="12">
        <f ca="1">(INDIRECT(TEXT((DAY($A$1)-1),"0")&amp;"!Bq3"))+BL3</f>
        <v>366043.76840000006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10956.492800000004</v>
      </c>
      <c r="BO5" s="23" t="s">
        <v>138</v>
      </c>
      <c r="BP5" s="3"/>
      <c r="BQ5" s="30">
        <f ca="1">BQ3-BQ4</f>
        <v>366043.76840000006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22" t="s">
        <v>54</v>
      </c>
      <c r="AJ6" s="20" t="s">
        <v>55</v>
      </c>
      <c r="AK6" s="26" t="s">
        <v>52</v>
      </c>
      <c r="AL6" s="22" t="s">
        <v>54</v>
      </c>
      <c r="AM6" s="20" t="s">
        <v>55</v>
      </c>
      <c r="AN6" s="26" t="s">
        <v>52</v>
      </c>
      <c r="AO6" s="22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150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150</v>
      </c>
      <c r="AV7" s="192">
        <f t="shared" ref="AV7:AV30" si="3">SUM(AE7*AF7)+(AH7*AI7)+(AN7*AO7)+(AK7*AL7)</f>
        <v>600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588.18719999999996</v>
      </c>
      <c r="BE7" s="65"/>
      <c r="BF7" s="45">
        <f t="shared" ref="BF7:BF30" si="10">BD7</f>
        <v>588.18719999999996</v>
      </c>
      <c r="BG7" s="45">
        <f t="shared" ref="BG7:BG30" si="11">BF7*$BG$5</f>
        <v>470.54975999999999</v>
      </c>
      <c r="BH7" s="45">
        <f t="shared" ref="BH7:BH30" si="12">BF7*$BH$5</f>
        <v>117.63744</v>
      </c>
      <c r="BI7" s="3"/>
      <c r="BJ7" s="66" t="s">
        <v>139</v>
      </c>
      <c r="BK7" s="67"/>
      <c r="BL7" s="24">
        <f>BL5+BL6</f>
        <v>10956.492800000004</v>
      </c>
      <c r="BO7" s="66" t="s">
        <v>139</v>
      </c>
      <c r="BP7" s="67"/>
      <c r="BQ7" s="24">
        <f ca="1">BQ5+BQ6</f>
        <v>366043.76840000006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150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150</v>
      </c>
      <c r="AV8" s="192">
        <f t="shared" si="3"/>
        <v>600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588.18719999999996</v>
      </c>
      <c r="BE8" s="65"/>
      <c r="BF8" s="45">
        <f t="shared" si="10"/>
        <v>588.18719999999996</v>
      </c>
      <c r="BG8" s="45">
        <f t="shared" si="11"/>
        <v>470.54975999999999</v>
      </c>
      <c r="BH8" s="45">
        <f t="shared" si="12"/>
        <v>117.63744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150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150</v>
      </c>
      <c r="AV9" s="192">
        <f t="shared" si="3"/>
        <v>600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588.18719999999996</v>
      </c>
      <c r="BE9" s="65"/>
      <c r="BF9" s="45">
        <f t="shared" si="10"/>
        <v>588.18719999999996</v>
      </c>
      <c r="BG9" s="45">
        <f t="shared" si="11"/>
        <v>470.54975999999999</v>
      </c>
      <c r="BH9" s="45">
        <f t="shared" si="12"/>
        <v>117.63744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150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150</v>
      </c>
      <c r="AV10" s="192">
        <f>SUM(AE10*AF10)+(AH10*AI10)+(AN10*AO10)+(AK10*AL10)</f>
        <v>600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588.18719999999996</v>
      </c>
      <c r="BE10" s="65"/>
      <c r="BF10" s="45">
        <f t="shared" si="10"/>
        <v>588.18719999999996</v>
      </c>
      <c r="BG10" s="45">
        <f t="shared" si="11"/>
        <v>470.54975999999999</v>
      </c>
      <c r="BH10" s="45">
        <f t="shared" si="12"/>
        <v>117.63744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150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150</v>
      </c>
      <c r="AV11" s="192">
        <f t="shared" si="3"/>
        <v>600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588.18719999999996</v>
      </c>
      <c r="BE11" s="65"/>
      <c r="BF11" s="45">
        <f t="shared" si="10"/>
        <v>588.18719999999996</v>
      </c>
      <c r="BG11" s="45">
        <f t="shared" si="11"/>
        <v>470.54975999999999</v>
      </c>
      <c r="BH11" s="45">
        <f t="shared" si="12"/>
        <v>117.63744</v>
      </c>
      <c r="BI11" s="3"/>
      <c r="BJ11" s="10" t="s">
        <v>61</v>
      </c>
      <c r="BK11" s="11"/>
      <c r="BL11" s="12">
        <f>AV31</f>
        <v>11240</v>
      </c>
      <c r="BO11" s="10" t="s">
        <v>61</v>
      </c>
      <c r="BP11" s="11"/>
      <c r="BQ11" s="12">
        <f ca="1">(INDIRECT(TEXT((DAY($A$1)-1),"0")&amp;"!Bq11"))+BL11</f>
        <v>370580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150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150</v>
      </c>
      <c r="AV12" s="192">
        <f t="shared" si="3"/>
        <v>600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588.18719999999996</v>
      </c>
      <c r="BE12" s="65"/>
      <c r="BF12" s="45">
        <f t="shared" si="10"/>
        <v>588.18719999999996</v>
      </c>
      <c r="BG12" s="45">
        <f t="shared" si="11"/>
        <v>470.54975999999999</v>
      </c>
      <c r="BH12" s="45">
        <f t="shared" si="12"/>
        <v>117.63744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5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5</v>
      </c>
      <c r="AV13" s="192">
        <f t="shared" si="3"/>
        <v>20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8.1872000000000007</v>
      </c>
      <c r="BE13" s="65"/>
      <c r="BF13" s="45">
        <f t="shared" si="10"/>
        <v>8.1872000000000007</v>
      </c>
      <c r="BG13" s="45">
        <f t="shared" si="11"/>
        <v>6.5497600000000009</v>
      </c>
      <c r="BH13" s="45">
        <f t="shared" si="12"/>
        <v>1.6374400000000002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3880.8000000000011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5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5</v>
      </c>
      <c r="AV14" s="192">
        <f t="shared" si="3"/>
        <v>20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8.1872000000000007</v>
      </c>
      <c r="BE14" s="65"/>
      <c r="BF14" s="45">
        <f t="shared" si="10"/>
        <v>8.1872000000000007</v>
      </c>
      <c r="BG14" s="45">
        <f t="shared" si="11"/>
        <v>6.5497600000000009</v>
      </c>
      <c r="BH14" s="45">
        <f t="shared" si="12"/>
        <v>1.6374400000000002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655.43160000000023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30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30</v>
      </c>
      <c r="AV15" s="192">
        <f t="shared" si="3"/>
        <v>120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108.1872</v>
      </c>
      <c r="BE15" s="65"/>
      <c r="BF15" s="45">
        <f t="shared" si="10"/>
        <v>108.1872</v>
      </c>
      <c r="BG15" s="45">
        <f t="shared" si="11"/>
        <v>86.549760000000006</v>
      </c>
      <c r="BH15" s="45">
        <f t="shared" si="12"/>
        <v>21.637440000000002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125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125</v>
      </c>
      <c r="AV16" s="192">
        <f t="shared" si="3"/>
        <v>500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488.18720000000002</v>
      </c>
      <c r="BE16" s="65"/>
      <c r="BF16" s="45">
        <f t="shared" si="10"/>
        <v>488.18720000000002</v>
      </c>
      <c r="BG16" s="45">
        <f t="shared" si="11"/>
        <v>390.54976000000005</v>
      </c>
      <c r="BH16" s="45">
        <f t="shared" si="12"/>
        <v>97.637440000000012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4536.231600000001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125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125</v>
      </c>
      <c r="AV17" s="192">
        <f t="shared" si="3"/>
        <v>500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488.18720000000002</v>
      </c>
      <c r="BE17" s="65"/>
      <c r="BF17" s="45">
        <f t="shared" si="10"/>
        <v>488.18720000000002</v>
      </c>
      <c r="BG17" s="45">
        <f t="shared" si="11"/>
        <v>390.54976000000005</v>
      </c>
      <c r="BH17" s="45">
        <f t="shared" si="12"/>
        <v>97.637440000000012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125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125</v>
      </c>
      <c r="AV18" s="192">
        <f t="shared" si="3"/>
        <v>500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488.18720000000002</v>
      </c>
      <c r="BE18" s="65"/>
      <c r="BF18" s="45">
        <f t="shared" si="10"/>
        <v>488.18720000000002</v>
      </c>
      <c r="BG18" s="45">
        <f t="shared" si="11"/>
        <v>390.54976000000005</v>
      </c>
      <c r="BH18" s="45">
        <f t="shared" si="12"/>
        <v>97.637440000000012</v>
      </c>
      <c r="BI18" s="3"/>
      <c r="BJ18" s="23" t="s">
        <v>141</v>
      </c>
      <c r="BK18" s="3"/>
      <c r="BL18" s="30">
        <f>BH31</f>
        <v>2191.2985599999997</v>
      </c>
      <c r="BO18" s="23" t="s">
        <v>141</v>
      </c>
      <c r="BP18" s="3"/>
      <c r="BQ18" s="30">
        <f ca="1">BQ7*$BH$5</f>
        <v>73208.753680000009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125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125</v>
      </c>
      <c r="AV19" s="192">
        <f t="shared" si="3"/>
        <v>500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488.18720000000002</v>
      </c>
      <c r="BE19" s="65"/>
      <c r="BF19" s="45">
        <f t="shared" si="10"/>
        <v>488.18720000000002</v>
      </c>
      <c r="BG19" s="45">
        <f t="shared" si="11"/>
        <v>390.54976000000005</v>
      </c>
      <c r="BH19" s="45">
        <f t="shared" si="12"/>
        <v>97.637440000000012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125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125</v>
      </c>
      <c r="AV20" s="192">
        <f t="shared" si="3"/>
        <v>500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488.18720000000002</v>
      </c>
      <c r="BE20" s="65"/>
      <c r="BF20" s="45">
        <f t="shared" si="10"/>
        <v>488.18720000000002</v>
      </c>
      <c r="BG20" s="45">
        <f t="shared" si="11"/>
        <v>390.54976000000005</v>
      </c>
      <c r="BH20" s="45">
        <f t="shared" si="12"/>
        <v>97.637440000000012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125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125</v>
      </c>
      <c r="AV21" s="192">
        <f t="shared" si="3"/>
        <v>500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488.18720000000002</v>
      </c>
      <c r="BE21" s="65"/>
      <c r="BF21" s="45">
        <f t="shared" si="10"/>
        <v>488.18720000000002</v>
      </c>
      <c r="BG21" s="45">
        <f t="shared" si="11"/>
        <v>390.54976000000005</v>
      </c>
      <c r="BH21" s="45">
        <f t="shared" si="12"/>
        <v>97.637440000000012</v>
      </c>
      <c r="BI21" s="3"/>
      <c r="BJ21" s="66" t="s">
        <v>142</v>
      </c>
      <c r="BK21" s="67"/>
      <c r="BL21" s="24">
        <f>BL11-BL16-BL18-BL19+BL20</f>
        <v>8765.1942400000007</v>
      </c>
      <c r="BO21" s="66" t="s">
        <v>148</v>
      </c>
      <c r="BP21" s="67"/>
      <c r="BQ21" s="24">
        <f ca="1">BQ11-BQ16-BQ18-BQ19</f>
        <v>292835.01471999998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6.8" x14ac:dyDescent="0.55000000000000004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125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125</v>
      </c>
      <c r="AV22" s="192">
        <f t="shared" si="3"/>
        <v>500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488.18720000000002</v>
      </c>
      <c r="BE22" s="65"/>
      <c r="BF22" s="45">
        <f t="shared" si="10"/>
        <v>488.18720000000002</v>
      </c>
      <c r="BG22" s="45">
        <f t="shared" si="11"/>
        <v>390.54976000000005</v>
      </c>
      <c r="BH22" s="45">
        <f t="shared" si="12"/>
        <v>97.637440000000012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125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125</v>
      </c>
      <c r="AV23" s="192">
        <f t="shared" si="3"/>
        <v>500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488.18720000000002</v>
      </c>
      <c r="BE23" s="65"/>
      <c r="BF23" s="45">
        <f t="shared" si="10"/>
        <v>488.18720000000002</v>
      </c>
      <c r="BG23" s="45">
        <f t="shared" si="11"/>
        <v>390.54976000000005</v>
      </c>
      <c r="BH23" s="45">
        <f t="shared" si="12"/>
        <v>97.637440000000012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125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125</v>
      </c>
      <c r="AV24" s="192">
        <f t="shared" si="3"/>
        <v>500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488.18720000000002</v>
      </c>
      <c r="BE24" s="65"/>
      <c r="BF24" s="45">
        <f t="shared" si="10"/>
        <v>488.18720000000002</v>
      </c>
      <c r="BG24" s="45">
        <f t="shared" si="11"/>
        <v>390.54976000000005</v>
      </c>
      <c r="BH24" s="45">
        <f t="shared" si="12"/>
        <v>97.637440000000012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125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125</v>
      </c>
      <c r="AV25" s="192">
        <f t="shared" si="3"/>
        <v>500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488.18720000000002</v>
      </c>
      <c r="BE25" s="65"/>
      <c r="BF25" s="45">
        <f t="shared" si="10"/>
        <v>488.18720000000002</v>
      </c>
      <c r="BG25" s="45">
        <f t="shared" si="11"/>
        <v>390.54976000000005</v>
      </c>
      <c r="BH25" s="45">
        <f t="shared" si="12"/>
        <v>97.637440000000012</v>
      </c>
      <c r="BI25" s="3"/>
      <c r="BJ25" s="10" t="s">
        <v>67</v>
      </c>
      <c r="BK25" s="11"/>
      <c r="BL25" s="12">
        <f>BL21</f>
        <v>8765.1942400000007</v>
      </c>
      <c r="BO25" s="10" t="s">
        <v>67</v>
      </c>
      <c r="BP25" s="11"/>
      <c r="BQ25" s="12">
        <f ca="1">(INDIRECT(TEXT((DAY($A$1)-1),"0")&amp;"!Bq25"))+BL25</f>
        <v>292835.01471999992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180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180</v>
      </c>
      <c r="AV26" s="192">
        <f t="shared" si="3"/>
        <v>720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708.18719999999996</v>
      </c>
      <c r="BE26" s="65"/>
      <c r="BF26" s="45">
        <f t="shared" si="10"/>
        <v>708.18719999999996</v>
      </c>
      <c r="BG26" s="45">
        <f t="shared" si="11"/>
        <v>566.54975999999999</v>
      </c>
      <c r="BH26" s="45">
        <f t="shared" si="12"/>
        <v>141.63744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180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180</v>
      </c>
      <c r="AV27" s="192">
        <f t="shared" si="3"/>
        <v>720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708.18719999999996</v>
      </c>
      <c r="BE27" s="65"/>
      <c r="BF27" s="45">
        <f t="shared" si="10"/>
        <v>708.18719999999996</v>
      </c>
      <c r="BG27" s="45">
        <f t="shared" si="11"/>
        <v>566.54975999999999</v>
      </c>
      <c r="BH27" s="45">
        <f t="shared" si="12"/>
        <v>141.63744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50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50</v>
      </c>
      <c r="AV28" s="192">
        <f t="shared" si="3"/>
        <v>200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188.18719999999999</v>
      </c>
      <c r="BE28" s="65"/>
      <c r="BF28" s="45">
        <f t="shared" si="10"/>
        <v>188.18719999999999</v>
      </c>
      <c r="BG28" s="45">
        <f t="shared" si="11"/>
        <v>150.54975999999999</v>
      </c>
      <c r="BH28" s="45">
        <f t="shared" si="12"/>
        <v>37.637439999999998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105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105</v>
      </c>
      <c r="AV29" s="192">
        <f t="shared" si="3"/>
        <v>420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408.18720000000002</v>
      </c>
      <c r="BE29" s="65"/>
      <c r="BF29" s="45">
        <f t="shared" si="10"/>
        <v>408.18720000000002</v>
      </c>
      <c r="BG29" s="45">
        <f t="shared" si="11"/>
        <v>326.54976000000005</v>
      </c>
      <c r="BH29" s="45">
        <f t="shared" si="12"/>
        <v>81.637440000000012</v>
      </c>
      <c r="BI29" s="3"/>
      <c r="BJ29" s="23" t="s">
        <v>144</v>
      </c>
      <c r="BK29" s="3"/>
      <c r="BL29" s="30">
        <f>BL25-BL27</f>
        <v>8765.1942400000007</v>
      </c>
      <c r="BO29" s="23" t="s">
        <v>144</v>
      </c>
      <c r="BP29" s="3"/>
      <c r="BQ29" s="30">
        <f ca="1">BQ25-BQ27</f>
        <v>292835.01471999992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194">
        <v>105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105</v>
      </c>
      <c r="AV30" s="192">
        <f t="shared" si="3"/>
        <v>420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408.18720000000002</v>
      </c>
      <c r="BE30" s="65"/>
      <c r="BF30" s="45">
        <f t="shared" si="10"/>
        <v>408.18720000000002</v>
      </c>
      <c r="BG30" s="45">
        <f t="shared" si="11"/>
        <v>326.54976000000005</v>
      </c>
      <c r="BH30" s="45">
        <f t="shared" si="12"/>
        <v>81.637440000000012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84">
        <f>SUM(AN7:AN30)</f>
        <v>0</v>
      </c>
      <c r="AO31" s="3"/>
      <c r="AP31" s="3"/>
      <c r="AT31" s="93">
        <f>SUM(AT7:AT30)</f>
        <v>96</v>
      </c>
      <c r="AU31" s="94">
        <f t="shared" si="2"/>
        <v>117.08333333333333</v>
      </c>
      <c r="AV31" s="94">
        <f t="shared" ref="AV31:BD31" si="30">SUM(AV7:AV30)</f>
        <v>11240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10956.492800000004</v>
      </c>
      <c r="BF31" s="87">
        <f>SUM(BF7:BF30)</f>
        <v>10956.492800000004</v>
      </c>
      <c r="BG31" s="87">
        <f>SUM(BG7:BG30)</f>
        <v>8765.1942399999989</v>
      </c>
      <c r="BH31" s="87">
        <f>SUM(BH7:BH30)</f>
        <v>2191.2985599999997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5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8765.1942400000007</v>
      </c>
      <c r="BO35" s="66" t="s">
        <v>146</v>
      </c>
      <c r="BP35" s="67"/>
      <c r="BQ35" s="105">
        <f ca="1">BQ29-SUM(BQ32:BQ33)</f>
        <v>292835.01471999992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117.08333333333333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36974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1513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117.08333333333333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36974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D1" zoomScale="75" workbookViewId="0">
      <selection activeCell="AO34" sqref="AO34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5546875" customWidth="1"/>
    <col min="60" max="60" width="15" customWidth="1"/>
    <col min="61" max="61" width="16.88671875" customWidth="1"/>
    <col min="62" max="62" width="16.44140625" customWidth="1"/>
    <col min="63" max="63" width="16.6640625" customWidth="1"/>
    <col min="64" max="64" width="13.33203125" customWidth="1"/>
    <col min="66" max="66" width="11" customWidth="1"/>
    <col min="67" max="67" width="17" customWidth="1"/>
    <col min="69" max="69" width="16.44140625" customWidth="1"/>
  </cols>
  <sheetData>
    <row r="1" spans="1:103" ht="21" x14ac:dyDescent="0.4">
      <c r="A1" s="1">
        <f ca="1">DATE(YEAR($A$4),MONTH($A$4),DAY(RIGHT(CELL("filename",A2),2)))</f>
        <v>36973</v>
      </c>
      <c r="K1" s="2" t="s">
        <v>0</v>
      </c>
      <c r="L1" s="2"/>
      <c r="N1" s="2"/>
      <c r="AQ1" s="349">
        <f ca="1">A1</f>
        <v>36973</v>
      </c>
      <c r="AR1" s="349"/>
      <c r="BC1" s="349">
        <f ca="1">A1</f>
        <v>36973</v>
      </c>
      <c r="BD1" s="349"/>
    </row>
    <row r="2" spans="1:103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28336.492800000004</v>
      </c>
      <c r="BM3" s="4"/>
      <c r="BO3" s="10" t="s">
        <v>7</v>
      </c>
      <c r="BP3" s="11"/>
      <c r="BQ3" s="12">
        <f ca="1">(INDIRECT(TEXT((DAY($A$1)-1),"0")&amp;"!Bq3"))+BL3</f>
        <v>355087.27560000005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28336.492800000004</v>
      </c>
      <c r="BO5" s="23" t="s">
        <v>138</v>
      </c>
      <c r="BP5" s="3"/>
      <c r="BQ5" s="30">
        <f ca="1">BQ3-BQ4</f>
        <v>355087.27560000005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22" t="s">
        <v>54</v>
      </c>
      <c r="AJ6" s="20" t="s">
        <v>55</v>
      </c>
      <c r="AK6" s="26" t="s">
        <v>52</v>
      </c>
      <c r="AL6" s="22" t="s">
        <v>54</v>
      </c>
      <c r="AM6" s="20" t="s">
        <v>55</v>
      </c>
      <c r="AN6" s="26" t="s">
        <v>52</v>
      </c>
      <c r="AO6" s="22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175</v>
      </c>
      <c r="AM7" s="19"/>
      <c r="AN7" s="330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175</v>
      </c>
      <c r="AV7" s="192">
        <f t="shared" ref="AV7:AV30" si="3">SUM(AE7*AF7)+(AH7*AI7)+(AN7*AO7)+(AK7*AL7)</f>
        <v>700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688.18719999999996</v>
      </c>
      <c r="BE7" s="65"/>
      <c r="BF7" s="45">
        <f t="shared" ref="BF7:BF30" si="10">BD7</f>
        <v>688.18719999999996</v>
      </c>
      <c r="BG7" s="45">
        <f t="shared" ref="BG7:BG30" si="11">BF7*$BG$5</f>
        <v>550.54975999999999</v>
      </c>
      <c r="BH7" s="45">
        <f t="shared" ref="BH7:BH30" si="12">BF7*$BH$5</f>
        <v>137.63744</v>
      </c>
      <c r="BI7" s="3"/>
      <c r="BJ7" s="66" t="s">
        <v>139</v>
      </c>
      <c r="BK7" s="67"/>
      <c r="BL7" s="24">
        <f>BL5+BL6</f>
        <v>28336.492800000004</v>
      </c>
      <c r="BO7" s="66" t="s">
        <v>139</v>
      </c>
      <c r="BP7" s="67"/>
      <c r="BQ7" s="24">
        <f ca="1">BQ5+BQ6</f>
        <v>355087.27560000005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175</v>
      </c>
      <c r="AM8" s="28"/>
      <c r="AN8" s="47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175</v>
      </c>
      <c r="AV8" s="192">
        <f t="shared" si="3"/>
        <v>700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688.18719999999996</v>
      </c>
      <c r="BE8" s="65"/>
      <c r="BF8" s="45">
        <f t="shared" si="10"/>
        <v>688.18719999999996</v>
      </c>
      <c r="BG8" s="45">
        <f t="shared" si="11"/>
        <v>550.54975999999999</v>
      </c>
      <c r="BH8" s="45">
        <f t="shared" si="12"/>
        <v>137.63744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175</v>
      </c>
      <c r="AM9" s="28"/>
      <c r="AN9" s="47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175</v>
      </c>
      <c r="AV9" s="192">
        <f t="shared" si="3"/>
        <v>700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688.18719999999996</v>
      </c>
      <c r="BE9" s="65"/>
      <c r="BF9" s="45">
        <f t="shared" si="10"/>
        <v>688.18719999999996</v>
      </c>
      <c r="BG9" s="45">
        <f t="shared" si="11"/>
        <v>550.54975999999999</v>
      </c>
      <c r="BH9" s="45">
        <f t="shared" si="12"/>
        <v>137.63744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175</v>
      </c>
      <c r="AM10" s="28"/>
      <c r="AN10" s="47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175</v>
      </c>
      <c r="AV10" s="192">
        <f t="shared" si="3"/>
        <v>700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688.18719999999996</v>
      </c>
      <c r="BE10" s="65"/>
      <c r="BF10" s="45">
        <f t="shared" si="10"/>
        <v>688.18719999999996</v>
      </c>
      <c r="BG10" s="45">
        <f t="shared" si="11"/>
        <v>550.54975999999999</v>
      </c>
      <c r="BH10" s="45">
        <f t="shared" si="12"/>
        <v>137.63744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175</v>
      </c>
      <c r="AM11" s="28"/>
      <c r="AN11" s="47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175</v>
      </c>
      <c r="AV11" s="192">
        <f t="shared" si="3"/>
        <v>700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688.18719999999996</v>
      </c>
      <c r="BE11" s="65"/>
      <c r="BF11" s="45">
        <f t="shared" si="10"/>
        <v>688.18719999999996</v>
      </c>
      <c r="BG11" s="45">
        <f t="shared" si="11"/>
        <v>550.54975999999999</v>
      </c>
      <c r="BH11" s="45">
        <f t="shared" si="12"/>
        <v>137.63744</v>
      </c>
      <c r="BI11" s="3"/>
      <c r="BJ11" s="10" t="s">
        <v>61</v>
      </c>
      <c r="BK11" s="11"/>
      <c r="BL11" s="12">
        <f>AV31</f>
        <v>28620</v>
      </c>
      <c r="BO11" s="10" t="s">
        <v>61</v>
      </c>
      <c r="BP11" s="11"/>
      <c r="BQ11" s="12">
        <f ca="1">(INDIRECT(TEXT((DAY($A$1)-1),"0")&amp;"!Bq11"))+BL11</f>
        <v>359340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175</v>
      </c>
      <c r="AM12" s="28"/>
      <c r="AN12" s="47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175</v>
      </c>
      <c r="AV12" s="192">
        <f t="shared" si="3"/>
        <v>700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688.18719999999996</v>
      </c>
      <c r="BE12" s="65"/>
      <c r="BF12" s="45">
        <f t="shared" si="10"/>
        <v>688.18719999999996</v>
      </c>
      <c r="BG12" s="45">
        <f t="shared" si="11"/>
        <v>550.54975999999999</v>
      </c>
      <c r="BH12" s="45">
        <f t="shared" si="12"/>
        <v>137.63744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200</v>
      </c>
      <c r="AM13" s="28"/>
      <c r="AN13" s="47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200</v>
      </c>
      <c r="AV13" s="192">
        <f t="shared" si="3"/>
        <v>800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788.18719999999996</v>
      </c>
      <c r="BE13" s="65"/>
      <c r="BF13" s="45">
        <f t="shared" si="10"/>
        <v>788.18719999999996</v>
      </c>
      <c r="BG13" s="45">
        <f t="shared" si="11"/>
        <v>630.54975999999999</v>
      </c>
      <c r="BH13" s="45">
        <f t="shared" si="12"/>
        <v>157.63744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3638.880000000001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200</v>
      </c>
      <c r="AM14" s="28"/>
      <c r="AN14" s="47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200</v>
      </c>
      <c r="AV14" s="192">
        <f t="shared" si="3"/>
        <v>800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788.18719999999996</v>
      </c>
      <c r="BE14" s="65"/>
      <c r="BF14" s="45">
        <f t="shared" si="10"/>
        <v>788.18719999999996</v>
      </c>
      <c r="BG14" s="45">
        <f t="shared" si="11"/>
        <v>630.54975999999999</v>
      </c>
      <c r="BH14" s="45">
        <f t="shared" si="12"/>
        <v>157.63744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613.84440000000018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275</v>
      </c>
      <c r="AM15" s="28"/>
      <c r="AN15" s="47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275</v>
      </c>
      <c r="AV15" s="192">
        <f t="shared" si="3"/>
        <v>1100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1088.1872000000001</v>
      </c>
      <c r="BE15" s="65"/>
      <c r="BF15" s="45">
        <f t="shared" si="10"/>
        <v>1088.1872000000001</v>
      </c>
      <c r="BG15" s="45">
        <f t="shared" si="11"/>
        <v>870.54976000000011</v>
      </c>
      <c r="BH15" s="45">
        <f t="shared" si="12"/>
        <v>217.63744000000003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275</v>
      </c>
      <c r="AM16" s="28"/>
      <c r="AN16" s="47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275</v>
      </c>
      <c r="AV16" s="192">
        <f t="shared" si="3"/>
        <v>1100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1088.1872000000001</v>
      </c>
      <c r="BE16" s="65"/>
      <c r="BF16" s="45">
        <f t="shared" si="10"/>
        <v>1088.1872000000001</v>
      </c>
      <c r="BG16" s="45">
        <f t="shared" si="11"/>
        <v>870.54976000000011</v>
      </c>
      <c r="BH16" s="45">
        <f t="shared" si="12"/>
        <v>217.63744000000003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4252.724400000001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385</v>
      </c>
      <c r="AM17" s="28"/>
      <c r="AN17" s="47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385</v>
      </c>
      <c r="AV17" s="192">
        <f t="shared" si="3"/>
        <v>1540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1528.1872000000001</v>
      </c>
      <c r="BE17" s="65"/>
      <c r="BF17" s="45">
        <f t="shared" si="10"/>
        <v>1528.1872000000001</v>
      </c>
      <c r="BG17" s="45">
        <f t="shared" si="11"/>
        <v>1222.5497600000001</v>
      </c>
      <c r="BH17" s="45">
        <f t="shared" si="12"/>
        <v>305.63744000000003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390</v>
      </c>
      <c r="AM18" s="28"/>
      <c r="AN18" s="47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390</v>
      </c>
      <c r="AV18" s="192">
        <f t="shared" si="3"/>
        <v>1560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1548.1872000000001</v>
      </c>
      <c r="BE18" s="65"/>
      <c r="BF18" s="45">
        <f t="shared" si="10"/>
        <v>1548.1872000000001</v>
      </c>
      <c r="BG18" s="45">
        <f t="shared" si="11"/>
        <v>1238.5497600000001</v>
      </c>
      <c r="BH18" s="45">
        <f t="shared" si="12"/>
        <v>309.63744000000003</v>
      </c>
      <c r="BI18" s="3"/>
      <c r="BJ18" s="23" t="s">
        <v>141</v>
      </c>
      <c r="BK18" s="3"/>
      <c r="BL18" s="30">
        <f>BH31</f>
        <v>5667.298560000002</v>
      </c>
      <c r="BO18" s="23" t="s">
        <v>141</v>
      </c>
      <c r="BP18" s="3"/>
      <c r="BQ18" s="30">
        <f ca="1">BQ7*$BH$5</f>
        <v>71017.455120000013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390</v>
      </c>
      <c r="AM19" s="28"/>
      <c r="AN19" s="47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390</v>
      </c>
      <c r="AV19" s="192">
        <f t="shared" si="3"/>
        <v>1560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1548.1872000000001</v>
      </c>
      <c r="BE19" s="65"/>
      <c r="BF19" s="45">
        <f t="shared" si="10"/>
        <v>1548.1872000000001</v>
      </c>
      <c r="BG19" s="45">
        <f t="shared" si="11"/>
        <v>1238.5497600000001</v>
      </c>
      <c r="BH19" s="45">
        <f t="shared" si="12"/>
        <v>309.63744000000003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390</v>
      </c>
      <c r="AM20" s="28"/>
      <c r="AN20" s="47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390</v>
      </c>
      <c r="AV20" s="192">
        <f t="shared" si="3"/>
        <v>1560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1548.1872000000001</v>
      </c>
      <c r="BE20" s="65"/>
      <c r="BF20" s="45">
        <f t="shared" si="10"/>
        <v>1548.1872000000001</v>
      </c>
      <c r="BG20" s="45">
        <f t="shared" si="11"/>
        <v>1238.5497600000001</v>
      </c>
      <c r="BH20" s="45">
        <f t="shared" si="12"/>
        <v>309.63744000000003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390</v>
      </c>
      <c r="AM21" s="28"/>
      <c r="AN21" s="47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390</v>
      </c>
      <c r="AV21" s="192">
        <f t="shared" si="3"/>
        <v>1560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1548.1872000000001</v>
      </c>
      <c r="BE21" s="65"/>
      <c r="BF21" s="45">
        <f t="shared" si="10"/>
        <v>1548.1872000000001</v>
      </c>
      <c r="BG21" s="45">
        <f t="shared" si="11"/>
        <v>1238.5497600000001</v>
      </c>
      <c r="BH21" s="45">
        <f t="shared" si="12"/>
        <v>309.63744000000003</v>
      </c>
      <c r="BI21" s="3"/>
      <c r="BJ21" s="66" t="s">
        <v>142</v>
      </c>
      <c r="BK21" s="67"/>
      <c r="BL21" s="24">
        <f>BL11-BL16-BL18-BL19+BL20</f>
        <v>22669.194239999997</v>
      </c>
      <c r="BO21" s="66" t="s">
        <v>148</v>
      </c>
      <c r="BP21" s="67"/>
      <c r="BQ21" s="24">
        <f ca="1">BQ11-BQ16-BQ18-BQ19</f>
        <v>284069.82047999999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6.8" x14ac:dyDescent="0.55000000000000004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390</v>
      </c>
      <c r="AM22" s="28"/>
      <c r="AN22" s="47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390</v>
      </c>
      <c r="AV22" s="192">
        <f t="shared" si="3"/>
        <v>1560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1548.1872000000001</v>
      </c>
      <c r="BE22" s="65"/>
      <c r="BF22" s="45">
        <f t="shared" si="10"/>
        <v>1548.1872000000001</v>
      </c>
      <c r="BG22" s="45">
        <f t="shared" si="11"/>
        <v>1238.5497600000001</v>
      </c>
      <c r="BH22" s="45">
        <f t="shared" si="12"/>
        <v>309.63744000000003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390</v>
      </c>
      <c r="AM23" s="28"/>
      <c r="AN23" s="47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390</v>
      </c>
      <c r="AV23" s="192">
        <f t="shared" si="3"/>
        <v>1560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1548.1872000000001</v>
      </c>
      <c r="BE23" s="65"/>
      <c r="BF23" s="45">
        <f t="shared" si="10"/>
        <v>1548.1872000000001</v>
      </c>
      <c r="BG23" s="45">
        <f t="shared" si="11"/>
        <v>1238.5497600000001</v>
      </c>
      <c r="BH23" s="45">
        <f t="shared" si="12"/>
        <v>309.63744000000003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390</v>
      </c>
      <c r="AM24" s="28"/>
      <c r="AN24" s="47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390</v>
      </c>
      <c r="AV24" s="192">
        <f t="shared" si="3"/>
        <v>1560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1548.1872000000001</v>
      </c>
      <c r="BE24" s="65"/>
      <c r="BF24" s="45">
        <f t="shared" si="10"/>
        <v>1548.1872000000001</v>
      </c>
      <c r="BG24" s="45">
        <f t="shared" si="11"/>
        <v>1238.5497600000001</v>
      </c>
      <c r="BH24" s="45">
        <f t="shared" si="12"/>
        <v>309.63744000000003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390</v>
      </c>
      <c r="AM25" s="28"/>
      <c r="AN25" s="47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390</v>
      </c>
      <c r="AV25" s="192">
        <f t="shared" si="3"/>
        <v>1560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1548.1872000000001</v>
      </c>
      <c r="BE25" s="65"/>
      <c r="BF25" s="45">
        <f t="shared" si="10"/>
        <v>1548.1872000000001</v>
      </c>
      <c r="BG25" s="45">
        <f t="shared" si="11"/>
        <v>1238.5497600000001</v>
      </c>
      <c r="BH25" s="45">
        <f t="shared" si="12"/>
        <v>309.63744000000003</v>
      </c>
      <c r="BI25" s="3"/>
      <c r="BJ25" s="10" t="s">
        <v>67</v>
      </c>
      <c r="BK25" s="11"/>
      <c r="BL25" s="12">
        <f>BL21</f>
        <v>22669.194239999997</v>
      </c>
      <c r="BO25" s="10" t="s">
        <v>67</v>
      </c>
      <c r="BP25" s="11"/>
      <c r="BQ25" s="12">
        <f ca="1">(INDIRECT(TEXT((DAY($A$1)-1),"0")&amp;"!Bq25"))+BL25</f>
        <v>284069.82047999994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390</v>
      </c>
      <c r="AM26" s="28"/>
      <c r="AN26" s="47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390</v>
      </c>
      <c r="AV26" s="192">
        <f t="shared" si="3"/>
        <v>1560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1548.1872000000001</v>
      </c>
      <c r="BE26" s="65"/>
      <c r="BF26" s="45">
        <f t="shared" si="10"/>
        <v>1548.1872000000001</v>
      </c>
      <c r="BG26" s="45">
        <f t="shared" si="11"/>
        <v>1238.5497600000001</v>
      </c>
      <c r="BH26" s="45">
        <f t="shared" si="12"/>
        <v>309.63744000000003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350</v>
      </c>
      <c r="AM27" s="28"/>
      <c r="AN27" s="47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350</v>
      </c>
      <c r="AV27" s="192">
        <f t="shared" si="3"/>
        <v>1400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1388.1872000000001</v>
      </c>
      <c r="BE27" s="65"/>
      <c r="BF27" s="45">
        <f t="shared" si="10"/>
        <v>1388.1872000000001</v>
      </c>
      <c r="BG27" s="45">
        <f t="shared" si="11"/>
        <v>1110.5497600000001</v>
      </c>
      <c r="BH27" s="45">
        <f t="shared" si="12"/>
        <v>277.63744000000003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325</v>
      </c>
      <c r="AM28" s="28"/>
      <c r="AN28" s="47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325</v>
      </c>
      <c r="AV28" s="192">
        <f t="shared" si="3"/>
        <v>1300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1288.1872000000001</v>
      </c>
      <c r="BE28" s="65"/>
      <c r="BF28" s="45">
        <f t="shared" si="10"/>
        <v>1288.1872000000001</v>
      </c>
      <c r="BG28" s="45">
        <f t="shared" si="11"/>
        <v>1030.5497600000001</v>
      </c>
      <c r="BH28" s="45">
        <f t="shared" si="12"/>
        <v>257.63744000000003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300</v>
      </c>
      <c r="AM29" s="28"/>
      <c r="AN29" s="47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300</v>
      </c>
      <c r="AV29" s="192">
        <f t="shared" si="3"/>
        <v>1200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1188.1872000000001</v>
      </c>
      <c r="BE29" s="65"/>
      <c r="BF29" s="45">
        <f t="shared" si="10"/>
        <v>1188.1872000000001</v>
      </c>
      <c r="BG29" s="45">
        <f t="shared" si="11"/>
        <v>950.54976000000011</v>
      </c>
      <c r="BH29" s="45">
        <f t="shared" si="12"/>
        <v>237.63744000000003</v>
      </c>
      <c r="BI29" s="3"/>
      <c r="BJ29" s="23" t="s">
        <v>144</v>
      </c>
      <c r="BK29" s="3"/>
      <c r="BL29" s="30">
        <f>BL25-BL27</f>
        <v>22669.194239999997</v>
      </c>
      <c r="BO29" s="23" t="s">
        <v>144</v>
      </c>
      <c r="BP29" s="3"/>
      <c r="BQ29" s="30">
        <f ca="1">BQ25-BQ27</f>
        <v>284069.82047999994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194">
        <v>285</v>
      </c>
      <c r="AM30" s="193"/>
      <c r="AN30" s="331"/>
      <c r="AO30" s="298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285</v>
      </c>
      <c r="AV30" s="192">
        <f t="shared" si="3"/>
        <v>1140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1128.1872000000001</v>
      </c>
      <c r="BE30" s="65"/>
      <c r="BF30" s="45">
        <f t="shared" si="10"/>
        <v>1128.1872000000001</v>
      </c>
      <c r="BG30" s="45">
        <f t="shared" si="11"/>
        <v>902.54976000000011</v>
      </c>
      <c r="BH30" s="45">
        <f t="shared" si="12"/>
        <v>225.63744000000003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84">
        <f>SUM(AN7:AN30)</f>
        <v>0</v>
      </c>
      <c r="AO31" s="3"/>
      <c r="AP31" s="3"/>
      <c r="AT31" s="93">
        <f>SUM(AT7:AT30)</f>
        <v>96</v>
      </c>
      <c r="AU31" s="94">
        <f t="shared" si="2"/>
        <v>298.125</v>
      </c>
      <c r="AV31" s="94">
        <f t="shared" ref="AV31:BD31" si="30">SUM(AV7:AV30)</f>
        <v>28620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28336.492800000004</v>
      </c>
      <c r="BF31" s="87">
        <f>SUM(BF7:BF30)</f>
        <v>28336.492800000004</v>
      </c>
      <c r="BG31" s="87">
        <f>SUM(BG7:BG30)</f>
        <v>22669.194240000008</v>
      </c>
      <c r="BH31" s="87">
        <f>SUM(BH7:BH30)</f>
        <v>5667.298560000002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5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22669.194239999997</v>
      </c>
      <c r="BO35" s="66" t="s">
        <v>146</v>
      </c>
      <c r="BP35" s="67"/>
      <c r="BQ35" s="105">
        <f ca="1">BQ29-SUM(BQ32:BQ33)</f>
        <v>284069.82047999994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298.125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36973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1417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298.125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36973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A1" zoomScale="75" workbookViewId="0">
      <selection activeCell="AL17" sqref="AL17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5546875" customWidth="1"/>
    <col min="60" max="60" width="15" customWidth="1"/>
    <col min="61" max="61" width="16.88671875" customWidth="1"/>
    <col min="62" max="62" width="16.44140625" customWidth="1"/>
    <col min="63" max="63" width="16.6640625" customWidth="1"/>
    <col min="64" max="64" width="13.33203125" customWidth="1"/>
    <col min="66" max="66" width="11" customWidth="1"/>
    <col min="67" max="67" width="17" customWidth="1"/>
    <col min="69" max="69" width="16.44140625" customWidth="1"/>
  </cols>
  <sheetData>
    <row r="1" spans="1:103" ht="21" x14ac:dyDescent="0.4">
      <c r="A1" s="1">
        <f ca="1">DATE(YEAR($A$4),MONTH($A$4),DAY(RIGHT(CELL("filename",A2),2)))</f>
        <v>36972</v>
      </c>
      <c r="K1" s="2" t="s">
        <v>0</v>
      </c>
      <c r="L1" s="2"/>
      <c r="N1" s="2"/>
      <c r="AQ1" s="349">
        <f ca="1">A1</f>
        <v>36972</v>
      </c>
      <c r="AR1" s="349"/>
      <c r="BC1" s="349">
        <f ca="1">A1</f>
        <v>36972</v>
      </c>
      <c r="BD1" s="349"/>
    </row>
    <row r="2" spans="1:103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26196.492800000004</v>
      </c>
      <c r="BM3" s="4"/>
      <c r="BO3" s="10" t="s">
        <v>7</v>
      </c>
      <c r="BP3" s="11"/>
      <c r="BQ3" s="12">
        <f ca="1">(INDIRECT(TEXT((DAY($A$1)-1),"0")&amp;"!Bq3"))+BL3</f>
        <v>326750.78280000004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26196.492800000004</v>
      </c>
      <c r="BO5" s="23" t="s">
        <v>138</v>
      </c>
      <c r="BP5" s="3"/>
      <c r="BQ5" s="30">
        <f ca="1">BQ3-BQ4</f>
        <v>326750.78280000004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x14ac:dyDescent="0.25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22" t="s">
        <v>54</v>
      </c>
      <c r="AJ6" s="20" t="s">
        <v>55</v>
      </c>
      <c r="AK6" s="26" t="s">
        <v>52</v>
      </c>
      <c r="AL6" s="22" t="s">
        <v>54</v>
      </c>
      <c r="AM6" s="20" t="s">
        <v>55</v>
      </c>
      <c r="AN6" s="26" t="s">
        <v>52</v>
      </c>
      <c r="AO6" s="22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190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190</v>
      </c>
      <c r="AV7" s="192">
        <f t="shared" ref="AV7:AV30" si="3">SUM(AE7*AF7)+(AH7*AI7)+(AN7*AO7)+(AK7*AL7)</f>
        <v>760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748.18719999999996</v>
      </c>
      <c r="BE7" s="65"/>
      <c r="BF7" s="45">
        <f t="shared" ref="BF7:BF30" si="10">BD7</f>
        <v>748.18719999999996</v>
      </c>
      <c r="BG7" s="45">
        <f t="shared" ref="BG7:BG30" si="11">BF7*$BG$5</f>
        <v>598.54975999999999</v>
      </c>
      <c r="BH7" s="45">
        <f t="shared" ref="BH7:BH30" si="12">BF7*$BH$5</f>
        <v>149.63744</v>
      </c>
      <c r="BI7" s="3"/>
      <c r="BJ7" s="66" t="s">
        <v>139</v>
      </c>
      <c r="BK7" s="67"/>
      <c r="BL7" s="24">
        <f>BL5+BL6</f>
        <v>26196.492800000004</v>
      </c>
      <c r="BO7" s="66" t="s">
        <v>139</v>
      </c>
      <c r="BP7" s="67"/>
      <c r="BQ7" s="24">
        <f ca="1">BQ5+BQ6</f>
        <v>326750.78280000004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190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190</v>
      </c>
      <c r="AV8" s="192">
        <f t="shared" si="3"/>
        <v>760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748.18719999999996</v>
      </c>
      <c r="BE8" s="65"/>
      <c r="BF8" s="45">
        <f t="shared" si="10"/>
        <v>748.18719999999996</v>
      </c>
      <c r="BG8" s="45">
        <f t="shared" si="11"/>
        <v>598.54975999999999</v>
      </c>
      <c r="BH8" s="45">
        <f t="shared" si="12"/>
        <v>149.63744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190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190</v>
      </c>
      <c r="AV9" s="192">
        <f t="shared" si="3"/>
        <v>760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748.18719999999996</v>
      </c>
      <c r="BE9" s="65"/>
      <c r="BF9" s="45">
        <f t="shared" si="10"/>
        <v>748.18719999999996</v>
      </c>
      <c r="BG9" s="45">
        <f t="shared" si="11"/>
        <v>598.54975999999999</v>
      </c>
      <c r="BH9" s="45">
        <f t="shared" si="12"/>
        <v>149.63744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190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190</v>
      </c>
      <c r="AV10" s="192">
        <f t="shared" si="3"/>
        <v>760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748.18719999999996</v>
      </c>
      <c r="BE10" s="65"/>
      <c r="BF10" s="45">
        <f t="shared" si="10"/>
        <v>748.18719999999996</v>
      </c>
      <c r="BG10" s="45">
        <f t="shared" si="11"/>
        <v>598.54975999999999</v>
      </c>
      <c r="BH10" s="45">
        <f t="shared" si="12"/>
        <v>149.63744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190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190</v>
      </c>
      <c r="AV11" s="192">
        <f t="shared" si="3"/>
        <v>760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748.18719999999996</v>
      </c>
      <c r="BE11" s="65"/>
      <c r="BF11" s="45">
        <f t="shared" si="10"/>
        <v>748.18719999999996</v>
      </c>
      <c r="BG11" s="45">
        <f t="shared" si="11"/>
        <v>598.54975999999999</v>
      </c>
      <c r="BH11" s="45">
        <f t="shared" si="12"/>
        <v>149.63744</v>
      </c>
      <c r="BI11" s="3"/>
      <c r="BJ11" s="10" t="s">
        <v>61</v>
      </c>
      <c r="BK11" s="11"/>
      <c r="BL11" s="12">
        <f>AV31</f>
        <v>26480</v>
      </c>
      <c r="BO11" s="10" t="s">
        <v>61</v>
      </c>
      <c r="BP11" s="11"/>
      <c r="BQ11" s="12">
        <f ca="1">(INDIRECT(TEXT((DAY($A$1)-1),"0")&amp;"!Bq11"))+BL11</f>
        <v>330720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190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190</v>
      </c>
      <c r="AV12" s="192">
        <f t="shared" si="3"/>
        <v>760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748.18719999999996</v>
      </c>
      <c r="BE12" s="65"/>
      <c r="BF12" s="45">
        <f t="shared" si="10"/>
        <v>748.18719999999996</v>
      </c>
      <c r="BG12" s="45">
        <f t="shared" si="11"/>
        <v>598.54975999999999</v>
      </c>
      <c r="BH12" s="45">
        <f t="shared" si="12"/>
        <v>149.63744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200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200</v>
      </c>
      <c r="AV13" s="192">
        <f t="shared" si="3"/>
        <v>800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788.18719999999996</v>
      </c>
      <c r="BE13" s="65"/>
      <c r="BF13" s="45">
        <f t="shared" si="10"/>
        <v>788.18719999999996</v>
      </c>
      <c r="BG13" s="45">
        <f t="shared" si="11"/>
        <v>630.54975999999999</v>
      </c>
      <c r="BH13" s="45">
        <f t="shared" si="12"/>
        <v>157.63744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3396.9600000000009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200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200</v>
      </c>
      <c r="AV14" s="192">
        <f t="shared" si="3"/>
        <v>800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788.18719999999996</v>
      </c>
      <c r="BE14" s="65"/>
      <c r="BF14" s="45">
        <f t="shared" si="10"/>
        <v>788.18719999999996</v>
      </c>
      <c r="BG14" s="45">
        <f t="shared" si="11"/>
        <v>630.54975999999999</v>
      </c>
      <c r="BH14" s="45">
        <f t="shared" si="12"/>
        <v>157.63744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572.25720000000013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380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380</v>
      </c>
      <c r="AV15" s="192">
        <f t="shared" si="3"/>
        <v>1520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1508.1872000000001</v>
      </c>
      <c r="BE15" s="65"/>
      <c r="BF15" s="45">
        <f t="shared" si="10"/>
        <v>1508.1872000000001</v>
      </c>
      <c r="BG15" s="45">
        <f t="shared" si="11"/>
        <v>1206.5497600000001</v>
      </c>
      <c r="BH15" s="45">
        <f t="shared" si="12"/>
        <v>301.63744000000003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390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390</v>
      </c>
      <c r="AV16" s="192">
        <f t="shared" si="3"/>
        <v>1560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1548.1872000000001</v>
      </c>
      <c r="BE16" s="65"/>
      <c r="BF16" s="45">
        <f t="shared" si="10"/>
        <v>1548.1872000000001</v>
      </c>
      <c r="BG16" s="45">
        <f t="shared" si="11"/>
        <v>1238.5497600000001</v>
      </c>
      <c r="BH16" s="45">
        <f t="shared" si="12"/>
        <v>309.63744000000003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3969.2172000000005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360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360</v>
      </c>
      <c r="AV17" s="192">
        <f t="shared" si="3"/>
        <v>1440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1428.1872000000001</v>
      </c>
      <c r="BE17" s="65"/>
      <c r="BF17" s="45">
        <f t="shared" si="10"/>
        <v>1428.1872000000001</v>
      </c>
      <c r="BG17" s="45">
        <f t="shared" si="11"/>
        <v>1142.5497600000001</v>
      </c>
      <c r="BH17" s="45">
        <f t="shared" si="12"/>
        <v>285.63744000000003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390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390</v>
      </c>
      <c r="AV18" s="192">
        <f t="shared" si="3"/>
        <v>1560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1548.1872000000001</v>
      </c>
      <c r="BE18" s="65"/>
      <c r="BF18" s="45">
        <f t="shared" si="10"/>
        <v>1548.1872000000001</v>
      </c>
      <c r="BG18" s="45">
        <f t="shared" si="11"/>
        <v>1238.5497600000001</v>
      </c>
      <c r="BH18" s="45">
        <f t="shared" si="12"/>
        <v>309.63744000000003</v>
      </c>
      <c r="BI18" s="3"/>
      <c r="BJ18" s="23" t="s">
        <v>141</v>
      </c>
      <c r="BK18" s="3"/>
      <c r="BL18" s="30">
        <f>BH31</f>
        <v>5239.298560000002</v>
      </c>
      <c r="BO18" s="23" t="s">
        <v>141</v>
      </c>
      <c r="BP18" s="3"/>
      <c r="BQ18" s="30">
        <f ca="1">BQ7*$BH$5</f>
        <v>65350.15656000001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390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390</v>
      </c>
      <c r="AV19" s="192">
        <f t="shared" si="3"/>
        <v>1560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1548.1872000000001</v>
      </c>
      <c r="BE19" s="65"/>
      <c r="BF19" s="45">
        <f t="shared" si="10"/>
        <v>1548.1872000000001</v>
      </c>
      <c r="BG19" s="45">
        <f t="shared" si="11"/>
        <v>1238.5497600000001</v>
      </c>
      <c r="BH19" s="45">
        <f t="shared" si="12"/>
        <v>309.63744000000003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390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390</v>
      </c>
      <c r="AV20" s="192">
        <f t="shared" si="3"/>
        <v>1560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1548.1872000000001</v>
      </c>
      <c r="BE20" s="65"/>
      <c r="BF20" s="45">
        <f t="shared" si="10"/>
        <v>1548.1872000000001</v>
      </c>
      <c r="BG20" s="45">
        <f t="shared" si="11"/>
        <v>1238.5497600000001</v>
      </c>
      <c r="BH20" s="45">
        <f t="shared" si="12"/>
        <v>309.63744000000003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380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380</v>
      </c>
      <c r="AV21" s="192">
        <f t="shared" si="3"/>
        <v>1520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1508.1872000000001</v>
      </c>
      <c r="BE21" s="65"/>
      <c r="BF21" s="45">
        <f t="shared" si="10"/>
        <v>1508.1872000000001</v>
      </c>
      <c r="BG21" s="45">
        <f t="shared" si="11"/>
        <v>1206.5497600000001</v>
      </c>
      <c r="BH21" s="45">
        <f t="shared" si="12"/>
        <v>301.63744000000003</v>
      </c>
      <c r="BI21" s="3"/>
      <c r="BJ21" s="66" t="s">
        <v>142</v>
      </c>
      <c r="BK21" s="67"/>
      <c r="BL21" s="24">
        <f>BL11-BL16-BL18-BL19+BL20</f>
        <v>20957.194239999997</v>
      </c>
      <c r="BO21" s="66" t="s">
        <v>148</v>
      </c>
      <c r="BP21" s="67"/>
      <c r="BQ21" s="24">
        <f ca="1">BQ11-BQ16-BQ18-BQ19</f>
        <v>261400.62623999998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6.8" x14ac:dyDescent="0.55000000000000004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380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380</v>
      </c>
      <c r="AV22" s="192">
        <f t="shared" si="3"/>
        <v>1520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1508.1872000000001</v>
      </c>
      <c r="BE22" s="65"/>
      <c r="BF22" s="45">
        <f t="shared" si="10"/>
        <v>1508.1872000000001</v>
      </c>
      <c r="BG22" s="45">
        <f t="shared" si="11"/>
        <v>1206.5497600000001</v>
      </c>
      <c r="BH22" s="45">
        <f t="shared" si="12"/>
        <v>301.63744000000003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390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390</v>
      </c>
      <c r="AV23" s="192">
        <f t="shared" si="3"/>
        <v>1560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1548.1872000000001</v>
      </c>
      <c r="BE23" s="65"/>
      <c r="BF23" s="45">
        <f t="shared" si="10"/>
        <v>1548.1872000000001</v>
      </c>
      <c r="BG23" s="45">
        <f t="shared" si="11"/>
        <v>1238.5497600000001</v>
      </c>
      <c r="BH23" s="45">
        <f t="shared" si="12"/>
        <v>309.63744000000003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150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150</v>
      </c>
      <c r="AV24" s="192">
        <f t="shared" si="3"/>
        <v>600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588.18719999999996</v>
      </c>
      <c r="BE24" s="65"/>
      <c r="BF24" s="45">
        <f t="shared" si="10"/>
        <v>588.18719999999996</v>
      </c>
      <c r="BG24" s="45">
        <f t="shared" si="11"/>
        <v>470.54975999999999</v>
      </c>
      <c r="BH24" s="45">
        <f t="shared" si="12"/>
        <v>117.63744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360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360</v>
      </c>
      <c r="AV25" s="192">
        <f t="shared" si="3"/>
        <v>1440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1428.1872000000001</v>
      </c>
      <c r="BE25" s="65"/>
      <c r="BF25" s="45">
        <f t="shared" si="10"/>
        <v>1428.1872000000001</v>
      </c>
      <c r="BG25" s="45">
        <f t="shared" si="11"/>
        <v>1142.5497600000001</v>
      </c>
      <c r="BH25" s="45">
        <f t="shared" si="12"/>
        <v>285.63744000000003</v>
      </c>
      <c r="BI25" s="3"/>
      <c r="BJ25" s="10" t="s">
        <v>67</v>
      </c>
      <c r="BK25" s="11"/>
      <c r="BL25" s="12">
        <f>BL21</f>
        <v>20957.194239999997</v>
      </c>
      <c r="BO25" s="10" t="s">
        <v>67</v>
      </c>
      <c r="BP25" s="11"/>
      <c r="BQ25" s="12">
        <f ca="1">(INDIRECT(TEXT((DAY($A$1)-1),"0")&amp;"!Bq25"))+BL25</f>
        <v>261400.62623999995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360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360</v>
      </c>
      <c r="AV26" s="192">
        <f t="shared" si="3"/>
        <v>1440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1428.1872000000001</v>
      </c>
      <c r="BE26" s="65"/>
      <c r="BF26" s="45">
        <f t="shared" si="10"/>
        <v>1428.1872000000001</v>
      </c>
      <c r="BG26" s="45">
        <f t="shared" si="11"/>
        <v>1142.5497600000001</v>
      </c>
      <c r="BH26" s="45">
        <f t="shared" si="12"/>
        <v>285.63744000000003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190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190</v>
      </c>
      <c r="AV27" s="192">
        <f t="shared" si="3"/>
        <v>760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748.18719999999996</v>
      </c>
      <c r="BE27" s="65"/>
      <c r="BF27" s="45">
        <f t="shared" si="10"/>
        <v>748.18719999999996</v>
      </c>
      <c r="BG27" s="45">
        <f t="shared" si="11"/>
        <v>598.54975999999999</v>
      </c>
      <c r="BH27" s="45">
        <f t="shared" si="12"/>
        <v>149.63744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190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190</v>
      </c>
      <c r="AV28" s="192">
        <f t="shared" si="3"/>
        <v>760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748.18719999999996</v>
      </c>
      <c r="BE28" s="65"/>
      <c r="BF28" s="45">
        <f t="shared" si="10"/>
        <v>748.18719999999996</v>
      </c>
      <c r="BG28" s="45">
        <f t="shared" si="11"/>
        <v>598.54975999999999</v>
      </c>
      <c r="BH28" s="45">
        <f t="shared" si="12"/>
        <v>149.63744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190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190</v>
      </c>
      <c r="AV29" s="192">
        <f t="shared" si="3"/>
        <v>760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748.18719999999996</v>
      </c>
      <c r="BE29" s="65"/>
      <c r="BF29" s="45">
        <f t="shared" si="10"/>
        <v>748.18719999999996</v>
      </c>
      <c r="BG29" s="45">
        <f t="shared" si="11"/>
        <v>598.54975999999999</v>
      </c>
      <c r="BH29" s="45">
        <f t="shared" si="12"/>
        <v>149.63744</v>
      </c>
      <c r="BI29" s="3"/>
      <c r="BJ29" s="23" t="s">
        <v>144</v>
      </c>
      <c r="BK29" s="3"/>
      <c r="BL29" s="30">
        <f>BL25-BL27</f>
        <v>20957.194239999997</v>
      </c>
      <c r="BO29" s="23" t="s">
        <v>144</v>
      </c>
      <c r="BP29" s="3"/>
      <c r="BQ29" s="30">
        <f ca="1">BQ25-BQ27</f>
        <v>261400.62623999995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75">
        <v>190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190</v>
      </c>
      <c r="AV30" s="192">
        <f t="shared" si="3"/>
        <v>760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748.18719999999996</v>
      </c>
      <c r="BE30" s="65"/>
      <c r="BF30" s="45">
        <f t="shared" si="10"/>
        <v>748.18719999999996</v>
      </c>
      <c r="BG30" s="45">
        <f t="shared" si="11"/>
        <v>598.54975999999999</v>
      </c>
      <c r="BH30" s="45">
        <f t="shared" si="12"/>
        <v>149.63744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84">
        <f>SUM(AN7:AN30)</f>
        <v>0</v>
      </c>
      <c r="AO31" s="3"/>
      <c r="AP31" s="3"/>
      <c r="AT31" s="93">
        <f>SUM(AT7:AT30)</f>
        <v>96</v>
      </c>
      <c r="AU31" s="94">
        <f t="shared" si="2"/>
        <v>275.83333333333331</v>
      </c>
      <c r="AV31" s="94">
        <f t="shared" ref="AV31:BD31" si="30">SUM(AV7:AV30)</f>
        <v>26480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26196.492800000004</v>
      </c>
      <c r="BF31" s="87">
        <f>SUM(BF7:BF30)</f>
        <v>26196.492800000004</v>
      </c>
      <c r="BG31" s="87">
        <f>SUM(BG7:BG30)</f>
        <v>20957.194240000008</v>
      </c>
      <c r="BH31" s="87">
        <f>SUM(BH7:BH30)</f>
        <v>5239.298560000002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5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20957.194239999997</v>
      </c>
      <c r="BO35" s="66" t="s">
        <v>146</v>
      </c>
      <c r="BP35" s="67"/>
      <c r="BQ35" s="105">
        <f ca="1">BQ29-SUM(BQ32:BQ33)</f>
        <v>261400.62623999995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275.83333333333331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36972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1321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275.83333333333331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36972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D1" zoomScale="75" workbookViewId="0">
      <selection activeCell="AL32" sqref="AL32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5546875" customWidth="1"/>
    <col min="60" max="60" width="15" customWidth="1"/>
    <col min="61" max="61" width="16.88671875" customWidth="1"/>
    <col min="62" max="62" width="16.44140625" customWidth="1"/>
    <col min="63" max="63" width="16.6640625" customWidth="1"/>
    <col min="64" max="64" width="13.33203125" customWidth="1"/>
    <col min="66" max="66" width="11" customWidth="1"/>
    <col min="67" max="67" width="17" customWidth="1"/>
    <col min="69" max="69" width="16.44140625" customWidth="1"/>
  </cols>
  <sheetData>
    <row r="1" spans="1:103" ht="21" x14ac:dyDescent="0.4">
      <c r="A1" s="1">
        <f ca="1">DATE(YEAR($A$4),MONTH($A$4),DAY(RIGHT(CELL("filename",A2),2)))</f>
        <v>36971</v>
      </c>
      <c r="K1" s="2" t="s">
        <v>0</v>
      </c>
      <c r="L1" s="2"/>
      <c r="N1" s="2"/>
      <c r="AQ1" s="349">
        <f ca="1">A1</f>
        <v>36971</v>
      </c>
      <c r="AR1" s="349"/>
      <c r="BC1" s="349">
        <f ca="1">A1</f>
        <v>36971</v>
      </c>
      <c r="BD1" s="349"/>
    </row>
    <row r="2" spans="1:103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35336.4928</v>
      </c>
      <c r="BM3" s="4"/>
      <c r="BO3" s="10" t="s">
        <v>7</v>
      </c>
      <c r="BP3" s="11"/>
      <c r="BQ3" s="12">
        <f ca="1">(INDIRECT(TEXT((DAY($A$1)-1),"0")&amp;"!Bq3"))+BL3</f>
        <v>300554.29000000004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35336.4928</v>
      </c>
      <c r="BO5" s="23" t="s">
        <v>138</v>
      </c>
      <c r="BP5" s="3"/>
      <c r="BQ5" s="30">
        <f ca="1">BQ3-BQ4</f>
        <v>300554.29000000004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3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232">
        <v>210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210</v>
      </c>
      <c r="AV7" s="192">
        <f t="shared" ref="AV7:AV30" si="3">SUM(AE7*AF7)+(AH7*AI7)+(AN7*AO7)+(AK7*AL7)</f>
        <v>840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828.18719999999996</v>
      </c>
      <c r="BE7" s="65"/>
      <c r="BF7" s="45">
        <f t="shared" ref="BF7:BF30" si="10">BD7</f>
        <v>828.18719999999996</v>
      </c>
      <c r="BG7" s="45">
        <f t="shared" ref="BG7:BG30" si="11">BF7*$BG$5</f>
        <v>662.54975999999999</v>
      </c>
      <c r="BH7" s="45">
        <f t="shared" ref="BH7:BH30" si="12">BF7*$BH$5</f>
        <v>165.63744</v>
      </c>
      <c r="BI7" s="3"/>
      <c r="BJ7" s="66" t="s">
        <v>139</v>
      </c>
      <c r="BK7" s="67"/>
      <c r="BL7" s="24">
        <f>BL5+BL6</f>
        <v>35336.4928</v>
      </c>
      <c r="BO7" s="66" t="s">
        <v>139</v>
      </c>
      <c r="BP7" s="67"/>
      <c r="BQ7" s="24">
        <f ca="1">BQ5+BQ6</f>
        <v>300554.29000000004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7">
        <v>205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205</v>
      </c>
      <c r="AV8" s="192">
        <f t="shared" si="3"/>
        <v>820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808.18719999999996</v>
      </c>
      <c r="BE8" s="65"/>
      <c r="BF8" s="45">
        <f t="shared" si="10"/>
        <v>808.18719999999996</v>
      </c>
      <c r="BG8" s="45">
        <f t="shared" si="11"/>
        <v>646.54975999999999</v>
      </c>
      <c r="BH8" s="45">
        <f t="shared" si="12"/>
        <v>161.63744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7">
        <v>205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205</v>
      </c>
      <c r="AV9" s="192">
        <f t="shared" si="3"/>
        <v>820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808.18719999999996</v>
      </c>
      <c r="BE9" s="65"/>
      <c r="BF9" s="45">
        <f t="shared" si="10"/>
        <v>808.18719999999996</v>
      </c>
      <c r="BG9" s="45">
        <f t="shared" si="11"/>
        <v>646.54975999999999</v>
      </c>
      <c r="BH9" s="45">
        <f t="shared" si="12"/>
        <v>161.63744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7">
        <v>205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205</v>
      </c>
      <c r="AV10" s="192">
        <f t="shared" si="3"/>
        <v>820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808.18719999999996</v>
      </c>
      <c r="BE10" s="65"/>
      <c r="BF10" s="45">
        <f t="shared" si="10"/>
        <v>808.18719999999996</v>
      </c>
      <c r="BG10" s="45">
        <f t="shared" si="11"/>
        <v>646.54975999999999</v>
      </c>
      <c r="BH10" s="45">
        <f t="shared" si="12"/>
        <v>161.63744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7">
        <v>205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205</v>
      </c>
      <c r="AV11" s="192">
        <f t="shared" si="3"/>
        <v>820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808.18719999999996</v>
      </c>
      <c r="BE11" s="65"/>
      <c r="BF11" s="45">
        <f t="shared" si="10"/>
        <v>808.18719999999996</v>
      </c>
      <c r="BG11" s="45">
        <f t="shared" si="11"/>
        <v>646.54975999999999</v>
      </c>
      <c r="BH11" s="45">
        <f t="shared" si="12"/>
        <v>161.63744</v>
      </c>
      <c r="BI11" s="3"/>
      <c r="BJ11" s="10" t="s">
        <v>61</v>
      </c>
      <c r="BK11" s="11"/>
      <c r="BL11" s="12">
        <f>AV31</f>
        <v>35620</v>
      </c>
      <c r="BO11" s="10" t="s">
        <v>61</v>
      </c>
      <c r="BP11" s="11"/>
      <c r="BQ11" s="12">
        <f ca="1">(INDIRECT(TEXT((DAY($A$1)-1),"0")&amp;"!Bq11"))+BL11</f>
        <v>304240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7">
        <v>205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205</v>
      </c>
      <c r="AV12" s="192">
        <f t="shared" si="3"/>
        <v>820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808.18719999999996</v>
      </c>
      <c r="BE12" s="65"/>
      <c r="BF12" s="45">
        <f t="shared" si="10"/>
        <v>808.18719999999996</v>
      </c>
      <c r="BG12" s="45">
        <f t="shared" si="11"/>
        <v>646.54975999999999</v>
      </c>
      <c r="BH12" s="45">
        <f t="shared" si="12"/>
        <v>161.63744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7">
        <v>380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380</v>
      </c>
      <c r="AV13" s="192">
        <f t="shared" si="3"/>
        <v>1520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1508.1872000000001</v>
      </c>
      <c r="BE13" s="65"/>
      <c r="BF13" s="45">
        <f t="shared" si="10"/>
        <v>1508.1872000000001</v>
      </c>
      <c r="BG13" s="45">
        <f t="shared" si="11"/>
        <v>1206.5497600000001</v>
      </c>
      <c r="BH13" s="45">
        <f t="shared" si="12"/>
        <v>301.63744000000003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3155.0400000000009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7">
        <v>425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425</v>
      </c>
      <c r="AV14" s="192">
        <f t="shared" si="3"/>
        <v>1700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1688.1872000000001</v>
      </c>
      <c r="BE14" s="65"/>
      <c r="BF14" s="45">
        <f t="shared" si="10"/>
        <v>1688.1872000000001</v>
      </c>
      <c r="BG14" s="45">
        <f t="shared" si="11"/>
        <v>1350.5497600000001</v>
      </c>
      <c r="BH14" s="45">
        <f t="shared" si="12"/>
        <v>337.63744000000003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530.67000000000007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7">
        <v>450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450</v>
      </c>
      <c r="AV15" s="192">
        <f t="shared" si="3"/>
        <v>1800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1788.1872000000001</v>
      </c>
      <c r="BE15" s="65"/>
      <c r="BF15" s="45">
        <f t="shared" si="10"/>
        <v>1788.1872000000001</v>
      </c>
      <c r="BG15" s="45">
        <f t="shared" si="11"/>
        <v>1430.5497600000001</v>
      </c>
      <c r="BH15" s="45">
        <f t="shared" si="12"/>
        <v>357.63744000000003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7">
        <v>450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450</v>
      </c>
      <c r="AV16" s="192">
        <f t="shared" si="3"/>
        <v>1800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1788.1872000000001</v>
      </c>
      <c r="BE16" s="65"/>
      <c r="BF16" s="45">
        <f t="shared" si="10"/>
        <v>1788.1872000000001</v>
      </c>
      <c r="BG16" s="45">
        <f t="shared" si="11"/>
        <v>1430.5497600000001</v>
      </c>
      <c r="BH16" s="45">
        <f t="shared" si="12"/>
        <v>357.63744000000003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3685.7100000000005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7">
        <v>450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450</v>
      </c>
      <c r="AV17" s="192">
        <f t="shared" si="3"/>
        <v>1800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1788.1872000000001</v>
      </c>
      <c r="BE17" s="65"/>
      <c r="BF17" s="45">
        <f t="shared" si="10"/>
        <v>1788.1872000000001</v>
      </c>
      <c r="BG17" s="45">
        <f t="shared" si="11"/>
        <v>1430.5497600000001</v>
      </c>
      <c r="BH17" s="45">
        <f t="shared" si="12"/>
        <v>357.63744000000003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7">
        <v>450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450</v>
      </c>
      <c r="AV18" s="192">
        <f t="shared" si="3"/>
        <v>1800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1788.1872000000001</v>
      </c>
      <c r="BE18" s="65"/>
      <c r="BF18" s="45">
        <f t="shared" si="10"/>
        <v>1788.1872000000001</v>
      </c>
      <c r="BG18" s="45">
        <f t="shared" si="11"/>
        <v>1430.5497600000001</v>
      </c>
      <c r="BH18" s="45">
        <f t="shared" si="12"/>
        <v>357.63744000000003</v>
      </c>
      <c r="BI18" s="3"/>
      <c r="BJ18" s="23" t="s">
        <v>141</v>
      </c>
      <c r="BK18" s="3"/>
      <c r="BL18" s="30">
        <f>BH31</f>
        <v>7067.2985600000038</v>
      </c>
      <c r="BO18" s="23" t="s">
        <v>141</v>
      </c>
      <c r="BP18" s="3"/>
      <c r="BQ18" s="30">
        <f ca="1">BQ7*$BH$5</f>
        <v>60110.858000000007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7">
        <v>450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450</v>
      </c>
      <c r="AV19" s="192">
        <f t="shared" si="3"/>
        <v>1800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1788.1872000000001</v>
      </c>
      <c r="BE19" s="65"/>
      <c r="BF19" s="45">
        <f t="shared" si="10"/>
        <v>1788.1872000000001</v>
      </c>
      <c r="BG19" s="45">
        <f t="shared" si="11"/>
        <v>1430.5497600000001</v>
      </c>
      <c r="BH19" s="45">
        <f t="shared" si="12"/>
        <v>357.63744000000003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7">
        <v>450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450</v>
      </c>
      <c r="AV20" s="192">
        <f t="shared" si="3"/>
        <v>1800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1788.1872000000001</v>
      </c>
      <c r="BE20" s="65"/>
      <c r="BF20" s="45">
        <f t="shared" si="10"/>
        <v>1788.1872000000001</v>
      </c>
      <c r="BG20" s="45">
        <f t="shared" si="11"/>
        <v>1430.5497600000001</v>
      </c>
      <c r="BH20" s="45">
        <f t="shared" si="12"/>
        <v>357.63744000000003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7">
        <v>475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475</v>
      </c>
      <c r="AV21" s="192">
        <f t="shared" si="3"/>
        <v>1900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1888.1872000000001</v>
      </c>
      <c r="BE21" s="65"/>
      <c r="BF21" s="45">
        <f t="shared" si="10"/>
        <v>1888.1872000000001</v>
      </c>
      <c r="BG21" s="45">
        <f t="shared" si="11"/>
        <v>1510.5497600000001</v>
      </c>
      <c r="BH21" s="45">
        <f t="shared" si="12"/>
        <v>377.63744000000003</v>
      </c>
      <c r="BI21" s="3"/>
      <c r="BJ21" s="66" t="s">
        <v>142</v>
      </c>
      <c r="BK21" s="67"/>
      <c r="BL21" s="24">
        <f>BL11-BL16-BL18-BL19+BL20</f>
        <v>28269.194239999997</v>
      </c>
      <c r="BO21" s="66" t="s">
        <v>148</v>
      </c>
      <c r="BP21" s="67"/>
      <c r="BQ21" s="24">
        <f ca="1">BQ11-BQ16-BQ18-BQ19</f>
        <v>240443.43199999997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6.8" x14ac:dyDescent="0.55000000000000004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7">
        <v>475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475</v>
      </c>
      <c r="AV22" s="192">
        <f t="shared" si="3"/>
        <v>1900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1888.1872000000001</v>
      </c>
      <c r="BE22" s="65"/>
      <c r="BF22" s="45">
        <f t="shared" si="10"/>
        <v>1888.1872000000001</v>
      </c>
      <c r="BG22" s="45">
        <f t="shared" si="11"/>
        <v>1510.5497600000001</v>
      </c>
      <c r="BH22" s="45">
        <f t="shared" si="12"/>
        <v>377.63744000000003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7">
        <v>450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450</v>
      </c>
      <c r="AV23" s="192">
        <f t="shared" si="3"/>
        <v>1800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1788.1872000000001</v>
      </c>
      <c r="BE23" s="65"/>
      <c r="BF23" s="45">
        <f t="shared" si="10"/>
        <v>1788.1872000000001</v>
      </c>
      <c r="BG23" s="45">
        <f t="shared" si="11"/>
        <v>1430.5497600000001</v>
      </c>
      <c r="BH23" s="45">
        <f t="shared" si="12"/>
        <v>357.63744000000003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7">
        <v>450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450</v>
      </c>
      <c r="AV24" s="192">
        <f t="shared" si="3"/>
        <v>1800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1788.1872000000001</v>
      </c>
      <c r="BE24" s="65"/>
      <c r="BF24" s="45">
        <f t="shared" si="10"/>
        <v>1788.1872000000001</v>
      </c>
      <c r="BG24" s="45">
        <f t="shared" si="11"/>
        <v>1430.5497600000001</v>
      </c>
      <c r="BH24" s="45">
        <f t="shared" si="12"/>
        <v>357.63744000000003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7">
        <v>450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450</v>
      </c>
      <c r="AV25" s="192">
        <f t="shared" si="3"/>
        <v>1800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1788.1872000000001</v>
      </c>
      <c r="BE25" s="65"/>
      <c r="BF25" s="45">
        <f t="shared" si="10"/>
        <v>1788.1872000000001</v>
      </c>
      <c r="BG25" s="45">
        <f t="shared" si="11"/>
        <v>1430.5497600000001</v>
      </c>
      <c r="BH25" s="45">
        <f t="shared" si="12"/>
        <v>357.63744000000003</v>
      </c>
      <c r="BI25" s="3"/>
      <c r="BJ25" s="10" t="s">
        <v>67</v>
      </c>
      <c r="BK25" s="11"/>
      <c r="BL25" s="12">
        <f>BL21</f>
        <v>28269.194239999997</v>
      </c>
      <c r="BO25" s="10" t="s">
        <v>67</v>
      </c>
      <c r="BP25" s="11"/>
      <c r="BQ25" s="12">
        <f ca="1">(INDIRECT(TEXT((DAY($A$1)-1),"0")&amp;"!Bq25"))+BL25</f>
        <v>240443.43199999997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7">
        <v>475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475</v>
      </c>
      <c r="AV26" s="192">
        <f t="shared" si="3"/>
        <v>1900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1888.1872000000001</v>
      </c>
      <c r="BE26" s="65"/>
      <c r="BF26" s="45">
        <f t="shared" si="10"/>
        <v>1888.1872000000001</v>
      </c>
      <c r="BG26" s="45">
        <f t="shared" si="11"/>
        <v>1510.5497600000001</v>
      </c>
      <c r="BH26" s="45">
        <f t="shared" si="12"/>
        <v>377.63744000000003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7">
        <v>475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475</v>
      </c>
      <c r="AV27" s="192">
        <f t="shared" si="3"/>
        <v>1900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1888.1872000000001</v>
      </c>
      <c r="BE27" s="65"/>
      <c r="BF27" s="45">
        <f t="shared" si="10"/>
        <v>1888.1872000000001</v>
      </c>
      <c r="BG27" s="45">
        <f t="shared" si="11"/>
        <v>1510.5497600000001</v>
      </c>
      <c r="BH27" s="45">
        <f t="shared" si="12"/>
        <v>377.63744000000003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7">
        <v>475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475</v>
      </c>
      <c r="AV28" s="192">
        <f t="shared" si="3"/>
        <v>1900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1888.1872000000001</v>
      </c>
      <c r="BE28" s="65"/>
      <c r="BF28" s="45">
        <f t="shared" si="10"/>
        <v>1888.1872000000001</v>
      </c>
      <c r="BG28" s="45">
        <f t="shared" si="11"/>
        <v>1510.5497600000001</v>
      </c>
      <c r="BH28" s="45">
        <f t="shared" si="12"/>
        <v>377.63744000000003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7">
        <v>220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220</v>
      </c>
      <c r="AV29" s="192">
        <f t="shared" si="3"/>
        <v>880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868.18719999999996</v>
      </c>
      <c r="BE29" s="65"/>
      <c r="BF29" s="45">
        <f t="shared" si="10"/>
        <v>868.18719999999996</v>
      </c>
      <c r="BG29" s="45">
        <f t="shared" si="11"/>
        <v>694.54975999999999</v>
      </c>
      <c r="BH29" s="45">
        <f t="shared" si="12"/>
        <v>173.63744</v>
      </c>
      <c r="BI29" s="3"/>
      <c r="BJ29" s="23" t="s">
        <v>144</v>
      </c>
      <c r="BK29" s="3"/>
      <c r="BL29" s="30">
        <f>BL25-BL27</f>
        <v>28269.194239999997</v>
      </c>
      <c r="BO29" s="23" t="s">
        <v>144</v>
      </c>
      <c r="BP29" s="3"/>
      <c r="BQ29" s="30">
        <f ca="1">BQ25-BQ27</f>
        <v>240443.43199999997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84">
        <v>220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220</v>
      </c>
      <c r="AV30" s="192">
        <f t="shared" si="3"/>
        <v>880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868.18719999999996</v>
      </c>
      <c r="BE30" s="65"/>
      <c r="BF30" s="45">
        <f t="shared" si="10"/>
        <v>868.18719999999996</v>
      </c>
      <c r="BG30" s="45">
        <f t="shared" si="11"/>
        <v>694.54975999999999</v>
      </c>
      <c r="BH30" s="45">
        <f t="shared" si="12"/>
        <v>173.63744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91">
        <f>SUM(AN7:AN30)</f>
        <v>0</v>
      </c>
      <c r="AO31" s="11"/>
      <c r="AP31" s="3"/>
      <c r="AT31" s="93">
        <f>SUM(AT7:AT30)</f>
        <v>96</v>
      </c>
      <c r="AU31" s="94">
        <f t="shared" si="2"/>
        <v>371.04166666666669</v>
      </c>
      <c r="AV31" s="94">
        <f t="shared" ref="AV31:BD31" si="30">SUM(AV7:AV30)</f>
        <v>35620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35336.4928</v>
      </c>
      <c r="BF31" s="87">
        <f>SUM(BF7:BF30)</f>
        <v>35336.4928</v>
      </c>
      <c r="BG31" s="87">
        <f>SUM(BG7:BG30)</f>
        <v>28269.194240000015</v>
      </c>
      <c r="BH31" s="87">
        <f>SUM(BH7:BH30)</f>
        <v>7067.2985600000038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5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8" thickBot="1" x14ac:dyDescent="0.3">
      <c r="P34" s="3"/>
      <c r="AC34" s="100"/>
      <c r="AI34" s="99"/>
      <c r="AJ34" s="99"/>
      <c r="AK34" s="99"/>
      <c r="AN34" t="s">
        <v>133</v>
      </c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28269.194239999997</v>
      </c>
      <c r="BO35" s="66" t="s">
        <v>146</v>
      </c>
      <c r="BP35" s="67"/>
      <c r="BQ35" s="105">
        <f ca="1">BQ29-SUM(BQ32:BQ33)</f>
        <v>240443.43199999997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371.04166666666669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36971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1225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371.04166666666669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36971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C1" zoomScale="75" workbookViewId="0">
      <selection activeCell="AL26" sqref="AL26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5546875" customWidth="1"/>
    <col min="60" max="60" width="15" customWidth="1"/>
    <col min="61" max="61" width="16.88671875" customWidth="1"/>
    <col min="62" max="62" width="16.44140625" customWidth="1"/>
    <col min="63" max="63" width="16.6640625" customWidth="1"/>
    <col min="64" max="64" width="13.33203125" customWidth="1"/>
    <col min="66" max="66" width="11" customWidth="1"/>
    <col min="67" max="67" width="17" customWidth="1"/>
    <col min="69" max="69" width="16.44140625" customWidth="1"/>
  </cols>
  <sheetData>
    <row r="1" spans="1:103" ht="21" x14ac:dyDescent="0.4">
      <c r="A1" s="1">
        <f ca="1">DATE(YEAR($A$4),MONTH($A$4),DAY(RIGHT(CELL("filename",A2),2)))</f>
        <v>36970</v>
      </c>
      <c r="K1" s="2" t="s">
        <v>0</v>
      </c>
      <c r="L1" s="2"/>
      <c r="N1" s="2"/>
      <c r="AQ1" s="349">
        <f ca="1">A1</f>
        <v>36970</v>
      </c>
      <c r="AR1" s="349"/>
      <c r="BC1" s="349">
        <f ca="1">A1</f>
        <v>36970</v>
      </c>
      <c r="BD1" s="349"/>
    </row>
    <row r="2" spans="1:103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36230.391600000003</v>
      </c>
      <c r="BM3" s="4"/>
      <c r="BO3" s="10" t="s">
        <v>7</v>
      </c>
      <c r="BP3" s="11"/>
      <c r="BQ3" s="12">
        <f ca="1">(INDIRECT(TEXT((DAY($A$1)-1),"0")&amp;"!Bq3"))+BL3</f>
        <v>265217.79720000003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36230.391600000003</v>
      </c>
      <c r="BO5" s="23" t="s">
        <v>138</v>
      </c>
      <c r="BP5" s="3"/>
      <c r="BQ5" s="30">
        <f ca="1">BQ3-BQ4</f>
        <v>265217.79720000003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3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380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380</v>
      </c>
      <c r="AV7" s="192">
        <f t="shared" ref="AV7:AV30" si="3">SUM(AE7*AF7)+(AH7*AI7)+(AN7*AO7)+(AK7*AL7)</f>
        <v>1520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1508.1872000000001</v>
      </c>
      <c r="BE7" s="65"/>
      <c r="BF7" s="45">
        <f t="shared" ref="BF7:BF30" si="10">BD7</f>
        <v>1508.1872000000001</v>
      </c>
      <c r="BG7" s="45">
        <f t="shared" ref="BG7:BG30" si="11">BF7*$BG$5</f>
        <v>1206.5497600000001</v>
      </c>
      <c r="BH7" s="45">
        <f t="shared" ref="BH7:BH30" si="12">BF7*$BH$5</f>
        <v>301.63744000000003</v>
      </c>
      <c r="BI7" s="3"/>
      <c r="BJ7" s="66" t="s">
        <v>139</v>
      </c>
      <c r="BK7" s="67"/>
      <c r="BL7" s="24">
        <f>BL5+BL6</f>
        <v>36230.391600000003</v>
      </c>
      <c r="BO7" s="66" t="s">
        <v>139</v>
      </c>
      <c r="BP7" s="67"/>
      <c r="BQ7" s="24">
        <f ca="1">BQ5+BQ6</f>
        <v>265217.79720000003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380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380</v>
      </c>
      <c r="AV8" s="192">
        <f t="shared" si="3"/>
        <v>1520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1508.1872000000001</v>
      </c>
      <c r="BE8" s="65"/>
      <c r="BF8" s="45">
        <f t="shared" si="10"/>
        <v>1508.1872000000001</v>
      </c>
      <c r="BG8" s="45">
        <f t="shared" si="11"/>
        <v>1206.5497600000001</v>
      </c>
      <c r="BH8" s="45">
        <f t="shared" si="12"/>
        <v>301.63744000000003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380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380</v>
      </c>
      <c r="AV9" s="192">
        <f t="shared" si="3"/>
        <v>1520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1508.1872000000001</v>
      </c>
      <c r="BE9" s="65"/>
      <c r="BF9" s="45">
        <f t="shared" si="10"/>
        <v>1508.1872000000001</v>
      </c>
      <c r="BG9" s="45">
        <f t="shared" si="11"/>
        <v>1206.5497600000001</v>
      </c>
      <c r="BH9" s="45">
        <f t="shared" si="12"/>
        <v>301.63744000000003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380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380</v>
      </c>
      <c r="AV10" s="192">
        <f t="shared" si="3"/>
        <v>1520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1508.1872000000001</v>
      </c>
      <c r="BE10" s="65"/>
      <c r="BF10" s="45">
        <f t="shared" si="10"/>
        <v>1508.1872000000001</v>
      </c>
      <c r="BG10" s="45">
        <f t="shared" si="11"/>
        <v>1206.5497600000001</v>
      </c>
      <c r="BH10" s="45">
        <f t="shared" si="12"/>
        <v>301.63744000000003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380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380</v>
      </c>
      <c r="AV11" s="192">
        <f t="shared" si="3"/>
        <v>1520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1508.1872000000001</v>
      </c>
      <c r="BE11" s="65"/>
      <c r="BF11" s="45">
        <f t="shared" si="10"/>
        <v>1508.1872000000001</v>
      </c>
      <c r="BG11" s="45">
        <f t="shared" si="11"/>
        <v>1206.5497600000001</v>
      </c>
      <c r="BH11" s="45">
        <f t="shared" si="12"/>
        <v>301.63744000000003</v>
      </c>
      <c r="BI11" s="3"/>
      <c r="BJ11" s="10" t="s">
        <v>61</v>
      </c>
      <c r="BK11" s="11"/>
      <c r="BL11" s="12">
        <f>AV31</f>
        <v>36510</v>
      </c>
      <c r="BO11" s="10" t="s">
        <v>61</v>
      </c>
      <c r="BP11" s="11"/>
      <c r="BQ11" s="12">
        <f ca="1">(INDIRECT(TEXT((DAY($A$1)-1),"0")&amp;"!Bq11"))+BL11</f>
        <v>268620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380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380</v>
      </c>
      <c r="AV12" s="192">
        <f t="shared" si="3"/>
        <v>1520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1508.1872000000001</v>
      </c>
      <c r="BE12" s="65"/>
      <c r="BF12" s="45">
        <f t="shared" si="10"/>
        <v>1508.1872000000001</v>
      </c>
      <c r="BG12" s="45">
        <f t="shared" si="11"/>
        <v>1206.5497600000001</v>
      </c>
      <c r="BH12" s="45">
        <f t="shared" si="12"/>
        <v>301.63744000000003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325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325</v>
      </c>
      <c r="AV13" s="192">
        <f t="shared" si="3"/>
        <v>1300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1288.1872000000001</v>
      </c>
      <c r="BE13" s="65"/>
      <c r="BF13" s="45">
        <f t="shared" si="10"/>
        <v>1288.1872000000001</v>
      </c>
      <c r="BG13" s="45">
        <f t="shared" si="11"/>
        <v>1030.5497600000001</v>
      </c>
      <c r="BH13" s="45">
        <f t="shared" si="12"/>
        <v>257.63744000000003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2913.1200000000008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300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300</v>
      </c>
      <c r="AV14" s="192">
        <f t="shared" si="3"/>
        <v>1200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1188.1872000000001</v>
      </c>
      <c r="BE14" s="65"/>
      <c r="BF14" s="45">
        <f t="shared" si="10"/>
        <v>1188.1872000000001</v>
      </c>
      <c r="BG14" s="45">
        <f t="shared" si="11"/>
        <v>950.54976000000011</v>
      </c>
      <c r="BH14" s="45">
        <f t="shared" si="12"/>
        <v>237.63744000000003</v>
      </c>
      <c r="BI14" s="3"/>
      <c r="BJ14" s="23" t="s">
        <v>34</v>
      </c>
      <c r="BK14" s="3"/>
      <c r="BL14" s="30">
        <f>AZ31</f>
        <v>37.688399999999994</v>
      </c>
      <c r="BO14" s="23" t="s">
        <v>34</v>
      </c>
      <c r="BP14" s="3"/>
      <c r="BQ14" s="30">
        <f ca="1">(INDIRECT(TEXT((DAY($A$1)-1),"0")&amp;"!BQ14"))+BL14</f>
        <v>489.08280000000002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440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440</v>
      </c>
      <c r="AV15" s="192">
        <f t="shared" si="3"/>
        <v>1760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1748.1872000000001</v>
      </c>
      <c r="BE15" s="65"/>
      <c r="BF15" s="45">
        <f t="shared" si="10"/>
        <v>1748.1872000000001</v>
      </c>
      <c r="BG15" s="45">
        <f t="shared" si="11"/>
        <v>1398.5497600000001</v>
      </c>
      <c r="BH15" s="45">
        <f t="shared" si="12"/>
        <v>349.63744000000003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440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440</v>
      </c>
      <c r="AV16" s="192">
        <f t="shared" si="3"/>
        <v>1760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1748.1872000000001</v>
      </c>
      <c r="BE16" s="65"/>
      <c r="BF16" s="45">
        <f t="shared" si="10"/>
        <v>1748.1872000000001</v>
      </c>
      <c r="BG16" s="45">
        <f t="shared" si="11"/>
        <v>1398.5497600000001</v>
      </c>
      <c r="BH16" s="45">
        <f t="shared" si="12"/>
        <v>349.63744000000003</v>
      </c>
      <c r="BI16" s="3"/>
      <c r="BJ16" s="23" t="s">
        <v>65</v>
      </c>
      <c r="BK16" s="3"/>
      <c r="BL16" s="30">
        <f>SUM(BL13:BL15)</f>
        <v>279.60840000000013</v>
      </c>
      <c r="BO16" s="23" t="s">
        <v>65</v>
      </c>
      <c r="BP16" s="3"/>
      <c r="BQ16" s="30">
        <f ca="1">(INDIRECT(TEXT((DAY($A$1)-1),"0")&amp;"!Bq16"))+BL16</f>
        <v>3402.2028000000005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440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440</v>
      </c>
      <c r="AV17" s="192">
        <f t="shared" si="3"/>
        <v>1760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1748.1872000000001</v>
      </c>
      <c r="BE17" s="65"/>
      <c r="BF17" s="45">
        <f t="shared" si="10"/>
        <v>1748.1872000000001</v>
      </c>
      <c r="BG17" s="45">
        <f t="shared" si="11"/>
        <v>1398.5497600000001</v>
      </c>
      <c r="BH17" s="45">
        <f t="shared" si="12"/>
        <v>349.63744000000003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440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440</v>
      </c>
      <c r="AV18" s="192">
        <f t="shared" si="3"/>
        <v>1760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1748.1872000000001</v>
      </c>
      <c r="BE18" s="65"/>
      <c r="BF18" s="45">
        <f t="shared" si="10"/>
        <v>1748.1872000000001</v>
      </c>
      <c r="BG18" s="45">
        <f t="shared" si="11"/>
        <v>1398.5497600000001</v>
      </c>
      <c r="BH18" s="45">
        <f t="shared" si="12"/>
        <v>349.63744000000003</v>
      </c>
      <c r="BI18" s="3"/>
      <c r="BJ18" s="23" t="s">
        <v>141</v>
      </c>
      <c r="BK18" s="3"/>
      <c r="BL18" s="30">
        <f>BH31</f>
        <v>7246.0783200000005</v>
      </c>
      <c r="BO18" s="23" t="s">
        <v>141</v>
      </c>
      <c r="BP18" s="3"/>
      <c r="BQ18" s="30">
        <f ca="1">BQ7*$BH$5</f>
        <v>53043.559440000012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450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450</v>
      </c>
      <c r="AV19" s="192">
        <f t="shared" si="3"/>
        <v>1800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1788.1872000000001</v>
      </c>
      <c r="BE19" s="65"/>
      <c r="BF19" s="45">
        <f t="shared" si="10"/>
        <v>1788.1872000000001</v>
      </c>
      <c r="BG19" s="45">
        <f t="shared" si="11"/>
        <v>1430.5497600000001</v>
      </c>
      <c r="BH19" s="45">
        <f t="shared" si="12"/>
        <v>357.63744000000003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450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450</v>
      </c>
      <c r="AV20" s="192">
        <f t="shared" si="3"/>
        <v>1800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1788.1872000000001</v>
      </c>
      <c r="BE20" s="65"/>
      <c r="BF20" s="45">
        <f t="shared" si="10"/>
        <v>1788.1872000000001</v>
      </c>
      <c r="BG20" s="45">
        <f t="shared" si="11"/>
        <v>1430.5497600000001</v>
      </c>
      <c r="BH20" s="45">
        <f t="shared" si="12"/>
        <v>357.63744000000003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450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450</v>
      </c>
      <c r="AV21" s="192">
        <f t="shared" si="3"/>
        <v>1800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1788.1872000000001</v>
      </c>
      <c r="BE21" s="65"/>
      <c r="BF21" s="45">
        <f t="shared" si="10"/>
        <v>1788.1872000000001</v>
      </c>
      <c r="BG21" s="45">
        <f t="shared" si="11"/>
        <v>1430.5497600000001</v>
      </c>
      <c r="BH21" s="45">
        <f t="shared" si="12"/>
        <v>357.63744000000003</v>
      </c>
      <c r="BI21" s="3"/>
      <c r="BJ21" s="66" t="s">
        <v>142</v>
      </c>
      <c r="BK21" s="67"/>
      <c r="BL21" s="24">
        <f>BL11-BL16-BL18-BL19+BL20</f>
        <v>28984.313280000002</v>
      </c>
      <c r="BO21" s="66" t="s">
        <v>148</v>
      </c>
      <c r="BP21" s="67"/>
      <c r="BQ21" s="24">
        <f ca="1">BQ11-BQ16-BQ18-BQ19</f>
        <v>212174.23775999996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6.8" x14ac:dyDescent="0.55000000000000004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3</v>
      </c>
      <c r="AL22" s="75">
        <v>450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3</v>
      </c>
      <c r="AU22" s="64">
        <f t="shared" si="2"/>
        <v>450</v>
      </c>
      <c r="AV22" s="192">
        <f t="shared" si="3"/>
        <v>1350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1.2995999999999999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1338.6204</v>
      </c>
      <c r="BE22" s="65"/>
      <c r="BF22" s="45">
        <f t="shared" si="10"/>
        <v>1338.6204</v>
      </c>
      <c r="BG22" s="45">
        <f t="shared" si="11"/>
        <v>1070.8963200000001</v>
      </c>
      <c r="BH22" s="45">
        <f t="shared" si="12"/>
        <v>267.72408000000001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1.2995999999999999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3</v>
      </c>
      <c r="AL23" s="75">
        <v>450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3</v>
      </c>
      <c r="AU23" s="64">
        <f t="shared" si="2"/>
        <v>450</v>
      </c>
      <c r="AV23" s="192">
        <f t="shared" si="3"/>
        <v>1350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1.2995999999999999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1338.6204</v>
      </c>
      <c r="BE23" s="65"/>
      <c r="BF23" s="45">
        <f t="shared" si="10"/>
        <v>1338.6204</v>
      </c>
      <c r="BG23" s="45">
        <f t="shared" si="11"/>
        <v>1070.8963200000001</v>
      </c>
      <c r="BH23" s="45">
        <f t="shared" si="12"/>
        <v>267.72408000000001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1.2995999999999999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3</v>
      </c>
      <c r="AL24" s="75">
        <v>450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3</v>
      </c>
      <c r="AU24" s="64">
        <f t="shared" si="2"/>
        <v>450</v>
      </c>
      <c r="AV24" s="192">
        <f t="shared" si="3"/>
        <v>1350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1.2995999999999999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1338.6204</v>
      </c>
      <c r="BE24" s="65"/>
      <c r="BF24" s="45">
        <f t="shared" si="10"/>
        <v>1338.6204</v>
      </c>
      <c r="BG24" s="45">
        <f t="shared" si="11"/>
        <v>1070.8963200000001</v>
      </c>
      <c r="BH24" s="45">
        <f t="shared" si="12"/>
        <v>267.72408000000001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1.2995999999999999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3</v>
      </c>
      <c r="AL25" s="75">
        <v>450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3</v>
      </c>
      <c r="AU25" s="64">
        <f t="shared" si="2"/>
        <v>450</v>
      </c>
      <c r="AV25" s="192">
        <f t="shared" si="3"/>
        <v>1350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1.2995999999999999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1338.6204</v>
      </c>
      <c r="BE25" s="65"/>
      <c r="BF25" s="45">
        <f t="shared" si="10"/>
        <v>1338.6204</v>
      </c>
      <c r="BG25" s="45">
        <f t="shared" si="11"/>
        <v>1070.8963200000001</v>
      </c>
      <c r="BH25" s="45">
        <f t="shared" si="12"/>
        <v>267.72408000000001</v>
      </c>
      <c r="BI25" s="3"/>
      <c r="BJ25" s="10" t="s">
        <v>67</v>
      </c>
      <c r="BK25" s="11"/>
      <c r="BL25" s="12">
        <f>BL21</f>
        <v>28984.313280000002</v>
      </c>
      <c r="BO25" s="10" t="s">
        <v>67</v>
      </c>
      <c r="BP25" s="11"/>
      <c r="BQ25" s="12">
        <f ca="1">(INDIRECT(TEXT((DAY($A$1)-1),"0")&amp;"!Bq25"))+BL25</f>
        <v>212174.23775999999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1.2995999999999999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3</v>
      </c>
      <c r="AL26" s="75">
        <v>450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3</v>
      </c>
      <c r="AU26" s="64">
        <f t="shared" si="2"/>
        <v>450</v>
      </c>
      <c r="AV26" s="192">
        <f t="shared" si="3"/>
        <v>1350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1.2995999999999999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1338.6204</v>
      </c>
      <c r="BE26" s="65"/>
      <c r="BF26" s="45">
        <f t="shared" si="10"/>
        <v>1338.6204</v>
      </c>
      <c r="BG26" s="45">
        <f t="shared" si="11"/>
        <v>1070.8963200000001</v>
      </c>
      <c r="BH26" s="45">
        <f t="shared" si="12"/>
        <v>267.72408000000001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1.2995999999999999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3</v>
      </c>
      <c r="AL27" s="75">
        <v>500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3</v>
      </c>
      <c r="AU27" s="64">
        <f t="shared" si="2"/>
        <v>500</v>
      </c>
      <c r="AV27" s="192">
        <f t="shared" si="3"/>
        <v>1500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1.2995999999999999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1488.6204</v>
      </c>
      <c r="BE27" s="65"/>
      <c r="BF27" s="45">
        <f t="shared" si="10"/>
        <v>1488.6204</v>
      </c>
      <c r="BG27" s="45">
        <f t="shared" si="11"/>
        <v>1190.8963200000001</v>
      </c>
      <c r="BH27" s="45">
        <f t="shared" si="12"/>
        <v>297.72408000000001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1.2995999999999999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3</v>
      </c>
      <c r="AL28" s="75">
        <v>480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3</v>
      </c>
      <c r="AU28" s="64">
        <f t="shared" si="2"/>
        <v>480</v>
      </c>
      <c r="AV28" s="192">
        <f t="shared" si="3"/>
        <v>1440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1.2995999999999999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1428.6204</v>
      </c>
      <c r="BE28" s="65"/>
      <c r="BF28" s="45">
        <f t="shared" si="10"/>
        <v>1428.6204</v>
      </c>
      <c r="BG28" s="45">
        <f t="shared" si="11"/>
        <v>1142.8963200000001</v>
      </c>
      <c r="BH28" s="45">
        <f t="shared" si="12"/>
        <v>285.72408000000001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1.2995999999999999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3</v>
      </c>
      <c r="AL29" s="75">
        <v>460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3</v>
      </c>
      <c r="AU29" s="64">
        <f t="shared" si="2"/>
        <v>460</v>
      </c>
      <c r="AV29" s="192">
        <f t="shared" si="3"/>
        <v>1380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1.2995999999999999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1368.6204</v>
      </c>
      <c r="BE29" s="65"/>
      <c r="BF29" s="45">
        <f t="shared" si="10"/>
        <v>1368.6204</v>
      </c>
      <c r="BG29" s="45">
        <f t="shared" si="11"/>
        <v>1094.8963200000001</v>
      </c>
      <c r="BH29" s="45">
        <f t="shared" si="12"/>
        <v>273.72408000000001</v>
      </c>
      <c r="BI29" s="3"/>
      <c r="BJ29" s="23" t="s">
        <v>144</v>
      </c>
      <c r="BK29" s="3"/>
      <c r="BL29" s="30">
        <f>BL25-BL27</f>
        <v>28984.313280000002</v>
      </c>
      <c r="BO29" s="23" t="s">
        <v>144</v>
      </c>
      <c r="BP29" s="3"/>
      <c r="BQ29" s="30">
        <f ca="1">BQ25-BQ27</f>
        <v>212174.23775999999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1.2995999999999999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3</v>
      </c>
      <c r="AL30" s="194">
        <v>460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3</v>
      </c>
      <c r="AU30" s="64">
        <f t="shared" si="2"/>
        <v>460</v>
      </c>
      <c r="AV30" s="192">
        <f t="shared" si="3"/>
        <v>1380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1.2995999999999999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1368.6204</v>
      </c>
      <c r="BE30" s="65"/>
      <c r="BF30" s="45">
        <f t="shared" si="10"/>
        <v>1368.6204</v>
      </c>
      <c r="BG30" s="45">
        <f t="shared" si="11"/>
        <v>1094.8963200000001</v>
      </c>
      <c r="BH30" s="45">
        <f t="shared" si="12"/>
        <v>273.72408000000001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1.2995999999999999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87</v>
      </c>
      <c r="AL31" s="3"/>
      <c r="AM31" s="22"/>
      <c r="AN31" s="91">
        <f>SUM(AN7:AN30)</f>
        <v>0</v>
      </c>
      <c r="AO31" s="11"/>
      <c r="AP31" s="3"/>
      <c r="AT31" s="93">
        <f>SUM(AT7:AT30)</f>
        <v>87</v>
      </c>
      <c r="AU31" s="94">
        <f t="shared" si="2"/>
        <v>419.65517241379308</v>
      </c>
      <c r="AV31" s="94">
        <f t="shared" ref="AV31:BD31" si="30">SUM(AV7:AV30)</f>
        <v>36510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37.688399999999994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36230.391600000003</v>
      </c>
      <c r="BF31" s="87">
        <f>SUM(BF7:BF30)</f>
        <v>36230.391600000003</v>
      </c>
      <c r="BG31" s="87">
        <f>SUM(BG7:BG30)</f>
        <v>28984.313280000002</v>
      </c>
      <c r="BH31" s="87">
        <f>SUM(BH7:BH30)</f>
        <v>7246.0783200000005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5">
      <c r="P33" s="3"/>
      <c r="V33" s="3"/>
      <c r="AI33" s="98"/>
      <c r="AJ33" s="98"/>
      <c r="AK33" s="98"/>
      <c r="AL33" s="4" t="s">
        <v>155</v>
      </c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28984.313280000002</v>
      </c>
      <c r="BO35" s="66" t="s">
        <v>146</v>
      </c>
      <c r="BP35" s="67"/>
      <c r="BQ35" s="105">
        <f ca="1">BQ29-SUM(BQ32:BQ33)</f>
        <v>212174.23775999999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87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423.54166666666669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36970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1129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423.54166666666669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36970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3</v>
      </c>
      <c r="AU53" s="208">
        <f t="shared" si="32"/>
        <v>-3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100</v>
      </c>
      <c r="AZ53" s="243">
        <f t="shared" si="37"/>
        <v>-2</v>
      </c>
      <c r="BA53" s="247">
        <f t="shared" si="38"/>
        <v>100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3</v>
      </c>
      <c r="AU54" s="208">
        <f t="shared" si="32"/>
        <v>-3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100</v>
      </c>
      <c r="AZ54" s="243">
        <f t="shared" si="37"/>
        <v>-2</v>
      </c>
      <c r="BA54" s="247">
        <f t="shared" si="38"/>
        <v>100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3</v>
      </c>
      <c r="AU55" s="208">
        <f t="shared" si="32"/>
        <v>-3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100</v>
      </c>
      <c r="AZ55" s="243">
        <f t="shared" si="37"/>
        <v>-2</v>
      </c>
      <c r="BA55" s="247">
        <f t="shared" si="38"/>
        <v>100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3</v>
      </c>
      <c r="AU56" s="208">
        <f t="shared" si="32"/>
        <v>-3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100</v>
      </c>
      <c r="AZ56" s="243">
        <f t="shared" si="37"/>
        <v>-2</v>
      </c>
      <c r="BA56" s="247">
        <f t="shared" si="38"/>
        <v>100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3</v>
      </c>
      <c r="AU57" s="208">
        <f t="shared" si="32"/>
        <v>-3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100</v>
      </c>
      <c r="AZ57" s="243">
        <f t="shared" si="37"/>
        <v>-2</v>
      </c>
      <c r="BA57" s="247">
        <f t="shared" si="38"/>
        <v>100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3</v>
      </c>
      <c r="AU58" s="208">
        <f t="shared" si="32"/>
        <v>-3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100</v>
      </c>
      <c r="AZ58" s="243">
        <f t="shared" si="37"/>
        <v>-2</v>
      </c>
      <c r="BA58" s="247">
        <f t="shared" si="38"/>
        <v>100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3</v>
      </c>
      <c r="AU59" s="208">
        <f t="shared" si="32"/>
        <v>-3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100</v>
      </c>
      <c r="AZ59" s="243">
        <f t="shared" si="37"/>
        <v>-2</v>
      </c>
      <c r="BA59" s="247">
        <f t="shared" si="38"/>
        <v>100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3</v>
      </c>
      <c r="AU60" s="208">
        <f t="shared" si="32"/>
        <v>-3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100</v>
      </c>
      <c r="AZ60" s="243">
        <f t="shared" si="37"/>
        <v>-2</v>
      </c>
      <c r="BA60" s="247">
        <f t="shared" si="38"/>
        <v>100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3</v>
      </c>
      <c r="AU61" s="210">
        <f t="shared" si="32"/>
        <v>-3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100</v>
      </c>
      <c r="AZ61" s="245">
        <f t="shared" si="37"/>
        <v>-2</v>
      </c>
      <c r="BA61" s="248">
        <f t="shared" si="38"/>
        <v>100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87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3900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B1" zoomScale="75" workbookViewId="0">
      <selection activeCell="AI32" sqref="AI32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5546875" customWidth="1"/>
    <col min="60" max="60" width="15" customWidth="1"/>
    <col min="61" max="61" width="16.88671875" customWidth="1"/>
    <col min="62" max="62" width="16.44140625" customWidth="1"/>
    <col min="63" max="63" width="16.6640625" customWidth="1"/>
    <col min="64" max="64" width="13.33203125" customWidth="1"/>
    <col min="66" max="66" width="11" customWidth="1"/>
    <col min="67" max="67" width="17" customWidth="1"/>
    <col min="69" max="69" width="16.44140625" customWidth="1"/>
  </cols>
  <sheetData>
    <row r="1" spans="1:103" ht="21" x14ac:dyDescent="0.4">
      <c r="A1" s="1">
        <f ca="1">DATE(YEAR($A$4),MONTH($A$4),DAY(RIGHT(CELL("filename",A2),2)))</f>
        <v>36969</v>
      </c>
      <c r="K1" s="2" t="s">
        <v>0</v>
      </c>
      <c r="L1" s="2"/>
      <c r="N1" s="2"/>
      <c r="AQ1" s="349">
        <f ca="1">A1</f>
        <v>36969</v>
      </c>
      <c r="AR1" s="349"/>
      <c r="BC1" s="349">
        <f ca="1">A1</f>
        <v>36969</v>
      </c>
      <c r="BD1" s="349"/>
    </row>
    <row r="2" spans="1:103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24546.229200000002</v>
      </c>
      <c r="BM3" s="4"/>
      <c r="BO3" s="10" t="s">
        <v>7</v>
      </c>
      <c r="BP3" s="11"/>
      <c r="BQ3" s="12">
        <f ca="1">(INDIRECT(TEXT((DAY($A$1)-1),"0")&amp;"!Bq3"))+BL3</f>
        <v>228987.40560000006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24546.229200000002</v>
      </c>
      <c r="BO5" s="23" t="s">
        <v>138</v>
      </c>
      <c r="BP5" s="3"/>
      <c r="BQ5" s="30">
        <f ca="1">BQ3-BQ4</f>
        <v>228987.40560000006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3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1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2.52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1</v>
      </c>
      <c r="AL7" s="56">
        <v>185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1</v>
      </c>
      <c r="AU7" s="64">
        <f t="shared" ref="AU7:AU31" si="2">AV7/AT7</f>
        <v>185</v>
      </c>
      <c r="AV7" s="192">
        <f t="shared" ref="AV7:AV30" si="3">SUM(AE7*AF7)+(AH7*AI7)+(AN7*AO7)+(AK7*AL7)</f>
        <v>185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0.43320000000000003</v>
      </c>
      <c r="BA7" s="46">
        <f t="shared" ref="BA7:BA30" si="7">AC7</f>
        <v>2.52</v>
      </c>
      <c r="BB7" s="46">
        <f t="shared" ref="BB7:BB30" si="8">T8*AT8</f>
        <v>0</v>
      </c>
      <c r="BC7" s="46"/>
      <c r="BD7" s="46">
        <f t="shared" ref="BD7:BD30" si="9">AV7-SUM(AW7:BC7)</f>
        <v>182.04679999999999</v>
      </c>
      <c r="BE7" s="65"/>
      <c r="BF7" s="45">
        <f t="shared" ref="BF7:BF30" si="10">BD7</f>
        <v>182.04679999999999</v>
      </c>
      <c r="BG7" s="45">
        <f t="shared" ref="BG7:BG30" si="11">BF7*$BG$5</f>
        <v>145.63744</v>
      </c>
      <c r="BH7" s="45">
        <f t="shared" ref="BH7:BH30" si="12">BF7*$BH$5</f>
        <v>36.40936</v>
      </c>
      <c r="BI7" s="3"/>
      <c r="BJ7" s="66" t="s">
        <v>139</v>
      </c>
      <c r="BK7" s="67"/>
      <c r="BL7" s="24">
        <f>BL5+BL6</f>
        <v>24546.229200000002</v>
      </c>
      <c r="BO7" s="66" t="s">
        <v>139</v>
      </c>
      <c r="BP7" s="67"/>
      <c r="BQ7" s="24">
        <f ca="1">BQ5+BQ6</f>
        <v>228987.40560000006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0.43320000000000003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1</v>
      </c>
      <c r="X8" s="48">
        <v>2.52</v>
      </c>
      <c r="Y8" s="49"/>
      <c r="Z8" s="75"/>
      <c r="AA8" s="283"/>
      <c r="AB8" s="68"/>
      <c r="AC8" s="69">
        <f t="shared" si="0"/>
        <v>2.52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1</v>
      </c>
      <c r="AL8" s="75">
        <v>185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1</v>
      </c>
      <c r="AU8" s="64">
        <f t="shared" si="2"/>
        <v>185</v>
      </c>
      <c r="AV8" s="192">
        <f t="shared" si="3"/>
        <v>185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0.43320000000000003</v>
      </c>
      <c r="BA8" s="46">
        <f t="shared" si="7"/>
        <v>2.52</v>
      </c>
      <c r="BB8" s="46">
        <f t="shared" si="8"/>
        <v>0</v>
      </c>
      <c r="BC8" s="46"/>
      <c r="BD8" s="46">
        <f t="shared" si="9"/>
        <v>182.04679999999999</v>
      </c>
      <c r="BE8" s="65"/>
      <c r="BF8" s="45">
        <f t="shared" si="10"/>
        <v>182.04679999999999</v>
      </c>
      <c r="BG8" s="45">
        <f t="shared" si="11"/>
        <v>145.63744</v>
      </c>
      <c r="BH8" s="45">
        <f t="shared" si="12"/>
        <v>36.40936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0.43320000000000003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1</v>
      </c>
      <c r="X9" s="48">
        <v>2.52</v>
      </c>
      <c r="Y9" s="49"/>
      <c r="Z9" s="75"/>
      <c r="AA9" s="283"/>
      <c r="AB9" s="68"/>
      <c r="AC9" s="69">
        <f t="shared" si="0"/>
        <v>2.52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1</v>
      </c>
      <c r="AL9" s="75">
        <v>185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1</v>
      </c>
      <c r="AU9" s="64">
        <f t="shared" si="2"/>
        <v>185</v>
      </c>
      <c r="AV9" s="192">
        <f t="shared" si="3"/>
        <v>185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0.43320000000000003</v>
      </c>
      <c r="BA9" s="46">
        <f t="shared" si="7"/>
        <v>2.52</v>
      </c>
      <c r="BB9" s="46">
        <f t="shared" si="8"/>
        <v>0</v>
      </c>
      <c r="BC9" s="46"/>
      <c r="BD9" s="46">
        <f t="shared" si="9"/>
        <v>182.04679999999999</v>
      </c>
      <c r="BE9" s="65"/>
      <c r="BF9" s="45">
        <f t="shared" si="10"/>
        <v>182.04679999999999</v>
      </c>
      <c r="BG9" s="45">
        <f t="shared" si="11"/>
        <v>145.63744</v>
      </c>
      <c r="BH9" s="45">
        <f t="shared" si="12"/>
        <v>36.40936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0.43320000000000003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1</v>
      </c>
      <c r="X10" s="48">
        <v>2.52</v>
      </c>
      <c r="Y10" s="49"/>
      <c r="Z10" s="75"/>
      <c r="AA10" s="283"/>
      <c r="AB10" s="68"/>
      <c r="AC10" s="69">
        <f t="shared" si="0"/>
        <v>2.52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1</v>
      </c>
      <c r="AL10" s="75">
        <v>185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1</v>
      </c>
      <c r="AU10" s="64">
        <f t="shared" si="2"/>
        <v>185</v>
      </c>
      <c r="AV10" s="192">
        <f t="shared" si="3"/>
        <v>185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0.43320000000000003</v>
      </c>
      <c r="BA10" s="46">
        <f t="shared" si="7"/>
        <v>2.52</v>
      </c>
      <c r="BB10" s="46">
        <f t="shared" si="8"/>
        <v>0</v>
      </c>
      <c r="BC10" s="46"/>
      <c r="BD10" s="46">
        <f t="shared" si="9"/>
        <v>182.04679999999999</v>
      </c>
      <c r="BE10" s="65"/>
      <c r="BF10" s="45">
        <f t="shared" si="10"/>
        <v>182.04679999999999</v>
      </c>
      <c r="BG10" s="45">
        <f t="shared" si="11"/>
        <v>145.63744</v>
      </c>
      <c r="BH10" s="45">
        <f t="shared" si="12"/>
        <v>36.40936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0.43320000000000003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1</v>
      </c>
      <c r="X11" s="48">
        <v>2.52</v>
      </c>
      <c r="Y11" s="49"/>
      <c r="Z11" s="75"/>
      <c r="AA11" s="283"/>
      <c r="AB11" s="68"/>
      <c r="AC11" s="69">
        <f t="shared" si="0"/>
        <v>2.52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1</v>
      </c>
      <c r="AL11" s="75">
        <v>185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1</v>
      </c>
      <c r="AU11" s="64">
        <f t="shared" si="2"/>
        <v>185</v>
      </c>
      <c r="AV11" s="192">
        <f t="shared" si="3"/>
        <v>185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0.43320000000000003</v>
      </c>
      <c r="BA11" s="46">
        <f t="shared" si="7"/>
        <v>2.52</v>
      </c>
      <c r="BB11" s="46">
        <f t="shared" si="8"/>
        <v>0</v>
      </c>
      <c r="BC11" s="46"/>
      <c r="BD11" s="46">
        <f t="shared" si="9"/>
        <v>182.04679999999999</v>
      </c>
      <c r="BE11" s="65"/>
      <c r="BF11" s="45">
        <f t="shared" si="10"/>
        <v>182.04679999999999</v>
      </c>
      <c r="BG11" s="45">
        <f t="shared" si="11"/>
        <v>145.63744</v>
      </c>
      <c r="BH11" s="45">
        <f t="shared" si="12"/>
        <v>36.40936</v>
      </c>
      <c r="BI11" s="3"/>
      <c r="BJ11" s="10" t="s">
        <v>61</v>
      </c>
      <c r="BK11" s="11"/>
      <c r="BL11" s="12">
        <f>AV31</f>
        <v>24750</v>
      </c>
      <c r="BO11" s="10" t="s">
        <v>61</v>
      </c>
      <c r="BP11" s="11"/>
      <c r="BQ11" s="12">
        <f ca="1">(INDIRECT(TEXT((DAY($A$1)-1),"0")&amp;"!Bq11"))+BL11</f>
        <v>232110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0.43320000000000003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1</v>
      </c>
      <c r="X12" s="48">
        <v>2.52</v>
      </c>
      <c r="Y12" s="49"/>
      <c r="Z12" s="75"/>
      <c r="AA12" s="283"/>
      <c r="AB12" s="68"/>
      <c r="AC12" s="69">
        <f t="shared" si="0"/>
        <v>2.52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1</v>
      </c>
      <c r="AL12" s="75">
        <v>185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1</v>
      </c>
      <c r="AU12" s="64">
        <f t="shared" si="2"/>
        <v>185</v>
      </c>
      <c r="AV12" s="192">
        <f t="shared" si="3"/>
        <v>185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0.43320000000000003</v>
      </c>
      <c r="BA12" s="46">
        <f t="shared" si="7"/>
        <v>2.52</v>
      </c>
      <c r="BB12" s="46">
        <f t="shared" si="8"/>
        <v>0</v>
      </c>
      <c r="BC12" s="46"/>
      <c r="BD12" s="46">
        <f t="shared" si="9"/>
        <v>182.04679999999999</v>
      </c>
      <c r="BE12" s="65"/>
      <c r="BF12" s="45">
        <f t="shared" si="10"/>
        <v>182.04679999999999</v>
      </c>
      <c r="BG12" s="45">
        <f t="shared" si="11"/>
        <v>145.63744</v>
      </c>
      <c r="BH12" s="45">
        <f t="shared" si="12"/>
        <v>36.40936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0.43320000000000003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1</v>
      </c>
      <c r="X13" s="48">
        <v>2.52</v>
      </c>
      <c r="Y13" s="49"/>
      <c r="Z13" s="75"/>
      <c r="AA13" s="283"/>
      <c r="AB13" s="68"/>
      <c r="AC13" s="69">
        <f t="shared" si="0"/>
        <v>2.52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1</v>
      </c>
      <c r="AL13" s="75">
        <v>185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1</v>
      </c>
      <c r="AU13" s="64">
        <f t="shared" si="2"/>
        <v>185</v>
      </c>
      <c r="AV13" s="192">
        <f t="shared" si="3"/>
        <v>185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0.43320000000000003</v>
      </c>
      <c r="BA13" s="46">
        <f t="shared" si="7"/>
        <v>2.52</v>
      </c>
      <c r="BB13" s="46">
        <f t="shared" si="8"/>
        <v>0</v>
      </c>
      <c r="BC13" s="46"/>
      <c r="BD13" s="46">
        <f t="shared" si="9"/>
        <v>182.04679999999999</v>
      </c>
      <c r="BE13" s="65"/>
      <c r="BF13" s="45">
        <f t="shared" si="10"/>
        <v>182.04679999999999</v>
      </c>
      <c r="BG13" s="45">
        <f t="shared" si="11"/>
        <v>145.63744</v>
      </c>
      <c r="BH13" s="45">
        <f t="shared" si="12"/>
        <v>36.40936</v>
      </c>
      <c r="BI13" s="3"/>
      <c r="BJ13" s="23" t="s">
        <v>63</v>
      </c>
      <c r="BK13" s="3"/>
      <c r="BL13" s="30">
        <f>AY31+BA31</f>
        <v>173.88000000000005</v>
      </c>
      <c r="BO13" s="23" t="s">
        <v>63</v>
      </c>
      <c r="BP13" s="3"/>
      <c r="BQ13" s="30">
        <f ca="1">(INDIRECT(TEXT((DAY($A$1)-1),"0")&amp;"!Bq13"))+BL13</f>
        <v>2671.2000000000007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0.43320000000000003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1</v>
      </c>
      <c r="X14" s="48">
        <v>2.52</v>
      </c>
      <c r="Y14" s="49"/>
      <c r="Z14" s="75"/>
      <c r="AA14" s="283"/>
      <c r="AB14" s="68"/>
      <c r="AC14" s="69">
        <f t="shared" si="0"/>
        <v>2.52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1</v>
      </c>
      <c r="AL14" s="75">
        <v>185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1</v>
      </c>
      <c r="AU14" s="64">
        <f t="shared" si="2"/>
        <v>185</v>
      </c>
      <c r="AV14" s="192">
        <f t="shared" si="3"/>
        <v>185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0.43320000000000003</v>
      </c>
      <c r="BA14" s="46">
        <f t="shared" si="7"/>
        <v>2.52</v>
      </c>
      <c r="BB14" s="46">
        <f t="shared" si="8"/>
        <v>0</v>
      </c>
      <c r="BC14" s="46"/>
      <c r="BD14" s="46">
        <f t="shared" si="9"/>
        <v>182.04679999999999</v>
      </c>
      <c r="BE14" s="65"/>
      <c r="BF14" s="45">
        <f t="shared" si="10"/>
        <v>182.04679999999999</v>
      </c>
      <c r="BG14" s="45">
        <f t="shared" si="11"/>
        <v>145.63744</v>
      </c>
      <c r="BH14" s="45">
        <f t="shared" si="12"/>
        <v>36.40936</v>
      </c>
      <c r="BI14" s="3"/>
      <c r="BJ14" s="23" t="s">
        <v>34</v>
      </c>
      <c r="BK14" s="3"/>
      <c r="BL14" s="30">
        <f>AZ31</f>
        <v>29.890800000000013</v>
      </c>
      <c r="BO14" s="23" t="s">
        <v>34</v>
      </c>
      <c r="BP14" s="3"/>
      <c r="BQ14" s="30">
        <f ca="1">(INDIRECT(TEXT((DAY($A$1)-1),"0")&amp;"!BQ14"))+BL14</f>
        <v>451.39440000000002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0.43320000000000003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1</v>
      </c>
      <c r="X15" s="48">
        <v>2.52</v>
      </c>
      <c r="Y15" s="49"/>
      <c r="Z15" s="75"/>
      <c r="AA15" s="283"/>
      <c r="AB15" s="68"/>
      <c r="AC15" s="69">
        <f t="shared" si="0"/>
        <v>2.52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1</v>
      </c>
      <c r="AL15" s="75">
        <v>185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1</v>
      </c>
      <c r="AU15" s="64">
        <f t="shared" si="2"/>
        <v>185</v>
      </c>
      <c r="AV15" s="192">
        <f t="shared" si="3"/>
        <v>185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0.43320000000000003</v>
      </c>
      <c r="BA15" s="46">
        <f t="shared" si="7"/>
        <v>2.52</v>
      </c>
      <c r="BB15" s="46">
        <f t="shared" si="8"/>
        <v>0</v>
      </c>
      <c r="BC15" s="46"/>
      <c r="BD15" s="46">
        <f t="shared" si="9"/>
        <v>182.04679999999999</v>
      </c>
      <c r="BE15" s="65"/>
      <c r="BF15" s="45">
        <f t="shared" si="10"/>
        <v>182.04679999999999</v>
      </c>
      <c r="BG15" s="45">
        <f t="shared" si="11"/>
        <v>145.63744</v>
      </c>
      <c r="BH15" s="45">
        <f t="shared" si="12"/>
        <v>36.40936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0.43320000000000003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1</v>
      </c>
      <c r="X16" s="48">
        <v>2.52</v>
      </c>
      <c r="Y16" s="49">
        <v>3</v>
      </c>
      <c r="Z16" s="75">
        <v>2.52</v>
      </c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>
        <v>3</v>
      </c>
      <c r="AI16" s="74">
        <v>275</v>
      </c>
      <c r="AJ16" s="77"/>
      <c r="AK16" s="196">
        <v>1</v>
      </c>
      <c r="AL16" s="75">
        <v>185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252.5</v>
      </c>
      <c r="AV16" s="192">
        <f t="shared" si="3"/>
        <v>1010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998.18719999999996</v>
      </c>
      <c r="BE16" s="65"/>
      <c r="BF16" s="45">
        <f t="shared" si="10"/>
        <v>998.18719999999996</v>
      </c>
      <c r="BG16" s="45">
        <f t="shared" si="11"/>
        <v>798.54975999999999</v>
      </c>
      <c r="BH16" s="45">
        <f t="shared" si="12"/>
        <v>199.63744</v>
      </c>
      <c r="BI16" s="3"/>
      <c r="BJ16" s="23" t="s">
        <v>65</v>
      </c>
      <c r="BK16" s="3"/>
      <c r="BL16" s="30">
        <f>SUM(BL13:BL15)</f>
        <v>203.77080000000007</v>
      </c>
      <c r="BO16" s="23" t="s">
        <v>65</v>
      </c>
      <c r="BP16" s="3"/>
      <c r="BQ16" s="30">
        <f ca="1">(INDIRECT(TEXT((DAY($A$1)-1),"0")&amp;"!Bq16"))+BL16</f>
        <v>3122.5944000000004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1</v>
      </c>
      <c r="X17" s="48">
        <v>2.52</v>
      </c>
      <c r="Y17" s="49">
        <v>3</v>
      </c>
      <c r="Z17" s="75">
        <v>2.52</v>
      </c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>
        <v>3</v>
      </c>
      <c r="AI17" s="74">
        <v>275</v>
      </c>
      <c r="AJ17" s="77"/>
      <c r="AK17" s="196">
        <v>1</v>
      </c>
      <c r="AL17" s="75">
        <v>185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252.5</v>
      </c>
      <c r="AV17" s="192">
        <f t="shared" si="3"/>
        <v>1010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998.18719999999996</v>
      </c>
      <c r="BE17" s="65"/>
      <c r="BF17" s="45">
        <f t="shared" si="10"/>
        <v>998.18719999999996</v>
      </c>
      <c r="BG17" s="45">
        <f t="shared" si="11"/>
        <v>798.54975999999999</v>
      </c>
      <c r="BH17" s="45">
        <f t="shared" si="12"/>
        <v>199.63744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1</v>
      </c>
      <c r="X18" s="48">
        <v>2.52</v>
      </c>
      <c r="Y18" s="49">
        <v>3</v>
      </c>
      <c r="Z18" s="75">
        <v>2.52</v>
      </c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>
        <v>3</v>
      </c>
      <c r="AI18" s="74">
        <v>460</v>
      </c>
      <c r="AJ18" s="77"/>
      <c r="AK18" s="196">
        <v>1</v>
      </c>
      <c r="AL18" s="75">
        <v>185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391.25</v>
      </c>
      <c r="AV18" s="192">
        <f t="shared" si="3"/>
        <v>1565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1553.1872000000001</v>
      </c>
      <c r="BE18" s="65"/>
      <c r="BF18" s="45">
        <f t="shared" si="10"/>
        <v>1553.1872000000001</v>
      </c>
      <c r="BG18" s="45">
        <f t="shared" si="11"/>
        <v>1242.5497600000001</v>
      </c>
      <c r="BH18" s="45">
        <f t="shared" si="12"/>
        <v>310.63744000000003</v>
      </c>
      <c r="BI18" s="3"/>
      <c r="BJ18" s="23" t="s">
        <v>141</v>
      </c>
      <c r="BK18" s="3"/>
      <c r="BL18" s="30">
        <f>BH31</f>
        <v>4909.2458400000005</v>
      </c>
      <c r="BO18" s="23" t="s">
        <v>141</v>
      </c>
      <c r="BP18" s="3"/>
      <c r="BQ18" s="30">
        <f ca="1">BQ7*$BH$5</f>
        <v>45797.481120000011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1</v>
      </c>
      <c r="X19" s="48">
        <v>2.52</v>
      </c>
      <c r="Y19" s="49">
        <v>3</v>
      </c>
      <c r="Z19" s="75">
        <v>2.52</v>
      </c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>
        <v>3</v>
      </c>
      <c r="AI19" s="74">
        <v>460</v>
      </c>
      <c r="AJ19" s="77"/>
      <c r="AK19" s="196">
        <v>1</v>
      </c>
      <c r="AL19" s="75">
        <v>185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391.25</v>
      </c>
      <c r="AV19" s="192">
        <f t="shared" si="3"/>
        <v>1565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1553.1872000000001</v>
      </c>
      <c r="BE19" s="65"/>
      <c r="BF19" s="45">
        <f t="shared" si="10"/>
        <v>1553.1872000000001</v>
      </c>
      <c r="BG19" s="45">
        <f t="shared" si="11"/>
        <v>1242.5497600000001</v>
      </c>
      <c r="BH19" s="45">
        <f t="shared" si="12"/>
        <v>310.63744000000003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1</v>
      </c>
      <c r="X20" s="48">
        <v>2.52</v>
      </c>
      <c r="Y20" s="49">
        <v>3</v>
      </c>
      <c r="Z20" s="75">
        <v>2.52</v>
      </c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>
        <v>3</v>
      </c>
      <c r="AI20" s="74">
        <v>460</v>
      </c>
      <c r="AJ20" s="77"/>
      <c r="AK20" s="196">
        <v>1</v>
      </c>
      <c r="AL20" s="75">
        <v>185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391.25</v>
      </c>
      <c r="AV20" s="192">
        <f t="shared" si="3"/>
        <v>1565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1553.1872000000001</v>
      </c>
      <c r="BE20" s="65"/>
      <c r="BF20" s="45">
        <f t="shared" si="10"/>
        <v>1553.1872000000001</v>
      </c>
      <c r="BG20" s="45">
        <f t="shared" si="11"/>
        <v>1242.5497600000001</v>
      </c>
      <c r="BH20" s="45">
        <f t="shared" si="12"/>
        <v>310.63744000000003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1</v>
      </c>
      <c r="X21" s="48">
        <v>2.52</v>
      </c>
      <c r="Y21" s="49">
        <v>3</v>
      </c>
      <c r="Z21" s="75">
        <v>2.52</v>
      </c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>
        <v>3</v>
      </c>
      <c r="AI21" s="74">
        <v>500</v>
      </c>
      <c r="AJ21" s="77"/>
      <c r="AK21" s="196">
        <v>1</v>
      </c>
      <c r="AL21" s="75">
        <v>185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421.25</v>
      </c>
      <c r="AV21" s="192">
        <f t="shared" si="3"/>
        <v>1685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1673.1872000000001</v>
      </c>
      <c r="BE21" s="65"/>
      <c r="BF21" s="45">
        <f t="shared" si="10"/>
        <v>1673.1872000000001</v>
      </c>
      <c r="BG21" s="45">
        <f t="shared" si="11"/>
        <v>1338.5497600000001</v>
      </c>
      <c r="BH21" s="45">
        <f t="shared" si="12"/>
        <v>334.63744000000003</v>
      </c>
      <c r="BI21" s="3"/>
      <c r="BJ21" s="66" t="s">
        <v>142</v>
      </c>
      <c r="BK21" s="67"/>
      <c r="BL21" s="24">
        <f>BL11-BL16-BL18-BL19+BL20</f>
        <v>19636.983360000002</v>
      </c>
      <c r="BO21" s="66" t="s">
        <v>148</v>
      </c>
      <c r="BP21" s="67"/>
      <c r="BQ21" s="24">
        <f ca="1">BQ11-BQ16-BQ18-BQ19</f>
        <v>183189.92447999999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6.8" x14ac:dyDescent="0.55000000000000004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1</v>
      </c>
      <c r="X22" s="48">
        <v>2.52</v>
      </c>
      <c r="Y22" s="49">
        <v>3</v>
      </c>
      <c r="Z22" s="75">
        <v>2.52</v>
      </c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>
        <v>3</v>
      </c>
      <c r="AI22" s="74">
        <v>500</v>
      </c>
      <c r="AJ22" s="77"/>
      <c r="AK22" s="196">
        <v>1</v>
      </c>
      <c r="AL22" s="75">
        <v>185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421.25</v>
      </c>
      <c r="AV22" s="192">
        <f t="shared" si="3"/>
        <v>1685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1673.1872000000001</v>
      </c>
      <c r="BE22" s="65"/>
      <c r="BF22" s="45">
        <f t="shared" si="10"/>
        <v>1673.1872000000001</v>
      </c>
      <c r="BG22" s="45">
        <f t="shared" si="11"/>
        <v>1338.5497600000001</v>
      </c>
      <c r="BH22" s="45">
        <f t="shared" si="12"/>
        <v>334.63744000000003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1</v>
      </c>
      <c r="X23" s="48">
        <v>2.52</v>
      </c>
      <c r="Y23" s="49">
        <v>3</v>
      </c>
      <c r="Z23" s="75">
        <v>2.52</v>
      </c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>
        <v>3</v>
      </c>
      <c r="AI23" s="74">
        <v>500</v>
      </c>
      <c r="AJ23" s="77"/>
      <c r="AK23" s="196">
        <v>1</v>
      </c>
      <c r="AL23" s="75">
        <v>185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421.25</v>
      </c>
      <c r="AV23" s="192">
        <f t="shared" si="3"/>
        <v>1685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1673.1872000000001</v>
      </c>
      <c r="BE23" s="65"/>
      <c r="BF23" s="45">
        <f t="shared" si="10"/>
        <v>1673.1872000000001</v>
      </c>
      <c r="BG23" s="45">
        <f t="shared" si="11"/>
        <v>1338.5497600000001</v>
      </c>
      <c r="BH23" s="45">
        <f t="shared" si="12"/>
        <v>334.63744000000003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1</v>
      </c>
      <c r="X24" s="48">
        <v>2.52</v>
      </c>
      <c r="Y24" s="49">
        <v>3</v>
      </c>
      <c r="Z24" s="75">
        <v>2.52</v>
      </c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>
        <v>3</v>
      </c>
      <c r="AI24" s="74">
        <v>500</v>
      </c>
      <c r="AJ24" s="77"/>
      <c r="AK24" s="196">
        <v>1</v>
      </c>
      <c r="AL24" s="75">
        <v>185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421.25</v>
      </c>
      <c r="AV24" s="192">
        <f t="shared" si="3"/>
        <v>1685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1673.1872000000001</v>
      </c>
      <c r="BE24" s="65"/>
      <c r="BF24" s="45">
        <f t="shared" si="10"/>
        <v>1673.1872000000001</v>
      </c>
      <c r="BG24" s="45">
        <f t="shared" si="11"/>
        <v>1338.5497600000001</v>
      </c>
      <c r="BH24" s="45">
        <f t="shared" si="12"/>
        <v>334.63744000000003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1</v>
      </c>
      <c r="X25" s="48">
        <v>2.52</v>
      </c>
      <c r="Y25" s="49">
        <v>3</v>
      </c>
      <c r="Z25" s="75">
        <v>2.52</v>
      </c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>
        <v>3</v>
      </c>
      <c r="AI25" s="74">
        <v>500</v>
      </c>
      <c r="AJ25" s="77"/>
      <c r="AK25" s="196">
        <v>1</v>
      </c>
      <c r="AL25" s="75">
        <v>185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421.25</v>
      </c>
      <c r="AV25" s="192">
        <f t="shared" si="3"/>
        <v>1685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1673.1872000000001</v>
      </c>
      <c r="BE25" s="65"/>
      <c r="BF25" s="45">
        <f t="shared" si="10"/>
        <v>1673.1872000000001</v>
      </c>
      <c r="BG25" s="45">
        <f t="shared" si="11"/>
        <v>1338.5497600000001</v>
      </c>
      <c r="BH25" s="45">
        <f t="shared" si="12"/>
        <v>334.63744000000003</v>
      </c>
      <c r="BI25" s="3"/>
      <c r="BJ25" s="10" t="s">
        <v>67</v>
      </c>
      <c r="BK25" s="11"/>
      <c r="BL25" s="12">
        <f>BL21</f>
        <v>19636.983360000002</v>
      </c>
      <c r="BO25" s="10" t="s">
        <v>67</v>
      </c>
      <c r="BP25" s="11"/>
      <c r="BQ25" s="12">
        <f ca="1">(INDIRECT(TEXT((DAY($A$1)-1),"0")&amp;"!Bq25"))+BL25</f>
        <v>183189.92447999999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1</v>
      </c>
      <c r="X26" s="48">
        <v>2.52</v>
      </c>
      <c r="Y26" s="49">
        <v>3</v>
      </c>
      <c r="Z26" s="75">
        <v>2.52</v>
      </c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>
        <v>3</v>
      </c>
      <c r="AI26" s="74">
        <v>500</v>
      </c>
      <c r="AJ26" s="77"/>
      <c r="AK26" s="196">
        <v>1</v>
      </c>
      <c r="AL26" s="75">
        <v>185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421.25</v>
      </c>
      <c r="AV26" s="192">
        <f t="shared" si="3"/>
        <v>1685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1673.1872000000001</v>
      </c>
      <c r="BE26" s="65"/>
      <c r="BF26" s="45">
        <f t="shared" si="10"/>
        <v>1673.1872000000001</v>
      </c>
      <c r="BG26" s="45">
        <f t="shared" si="11"/>
        <v>1338.5497600000001</v>
      </c>
      <c r="BH26" s="45">
        <f t="shared" si="12"/>
        <v>334.63744000000003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1</v>
      </c>
      <c r="X27" s="48">
        <v>2.52</v>
      </c>
      <c r="Y27" s="49">
        <v>3</v>
      </c>
      <c r="Z27" s="75">
        <v>2.52</v>
      </c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>
        <v>3</v>
      </c>
      <c r="AI27" s="74">
        <v>500</v>
      </c>
      <c r="AJ27" s="77"/>
      <c r="AK27" s="196">
        <v>1</v>
      </c>
      <c r="AL27" s="75">
        <v>185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421.25</v>
      </c>
      <c r="AV27" s="192">
        <f t="shared" si="3"/>
        <v>1685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1673.1872000000001</v>
      </c>
      <c r="BE27" s="65"/>
      <c r="BF27" s="45">
        <f t="shared" si="10"/>
        <v>1673.1872000000001</v>
      </c>
      <c r="BG27" s="45">
        <f t="shared" si="11"/>
        <v>1338.5497600000001</v>
      </c>
      <c r="BH27" s="45">
        <f t="shared" si="12"/>
        <v>334.63744000000003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1</v>
      </c>
      <c r="X28" s="48">
        <v>2.52</v>
      </c>
      <c r="Y28" s="49">
        <v>3</v>
      </c>
      <c r="Z28" s="75">
        <v>2.52</v>
      </c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>
        <v>3</v>
      </c>
      <c r="AI28" s="74">
        <v>475</v>
      </c>
      <c r="AJ28" s="77"/>
      <c r="AK28" s="196">
        <v>1</v>
      </c>
      <c r="AL28" s="75">
        <v>185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402.5</v>
      </c>
      <c r="AV28" s="192">
        <f t="shared" si="3"/>
        <v>1610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1598.1872000000001</v>
      </c>
      <c r="BE28" s="65"/>
      <c r="BF28" s="45">
        <f t="shared" si="10"/>
        <v>1598.1872000000001</v>
      </c>
      <c r="BG28" s="45">
        <f t="shared" si="11"/>
        <v>1278.5497600000001</v>
      </c>
      <c r="BH28" s="45">
        <f t="shared" si="12"/>
        <v>319.63744000000003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1</v>
      </c>
      <c r="X29" s="48">
        <v>2.52</v>
      </c>
      <c r="Y29" s="49">
        <v>3</v>
      </c>
      <c r="Z29" s="75">
        <v>2.52</v>
      </c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>
        <v>3</v>
      </c>
      <c r="AI29" s="74">
        <v>450</v>
      </c>
      <c r="AJ29" s="77"/>
      <c r="AK29" s="196">
        <v>1</v>
      </c>
      <c r="AL29" s="75">
        <v>185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383.75</v>
      </c>
      <c r="AV29" s="192">
        <f t="shared" si="3"/>
        <v>1535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1523.1872000000001</v>
      </c>
      <c r="BE29" s="65"/>
      <c r="BF29" s="45">
        <f t="shared" si="10"/>
        <v>1523.1872000000001</v>
      </c>
      <c r="BG29" s="45">
        <f t="shared" si="11"/>
        <v>1218.5497600000001</v>
      </c>
      <c r="BH29" s="45">
        <f t="shared" si="12"/>
        <v>304.63744000000003</v>
      </c>
      <c r="BI29" s="3"/>
      <c r="BJ29" s="23" t="s">
        <v>144</v>
      </c>
      <c r="BK29" s="3"/>
      <c r="BL29" s="30">
        <f>BL25-BL27</f>
        <v>19636.983360000002</v>
      </c>
      <c r="BO29" s="23" t="s">
        <v>144</v>
      </c>
      <c r="BP29" s="3"/>
      <c r="BQ29" s="30">
        <f ca="1">BQ25-BQ27</f>
        <v>183189.92447999999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1</v>
      </c>
      <c r="X30" s="48">
        <v>2.52</v>
      </c>
      <c r="Y30" s="49">
        <v>3</v>
      </c>
      <c r="Z30" s="75">
        <v>2.52</v>
      </c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>
        <v>3</v>
      </c>
      <c r="AI30" s="74">
        <v>415</v>
      </c>
      <c r="AJ30" s="77"/>
      <c r="AK30" s="196">
        <v>1</v>
      </c>
      <c r="AL30" s="75">
        <v>185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357.5</v>
      </c>
      <c r="AV30" s="192">
        <f t="shared" si="3"/>
        <v>1430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1418.1872000000001</v>
      </c>
      <c r="BE30" s="65"/>
      <c r="BF30" s="45">
        <f t="shared" si="10"/>
        <v>1418.1872000000001</v>
      </c>
      <c r="BG30" s="45">
        <f t="shared" si="11"/>
        <v>1134.5497600000001</v>
      </c>
      <c r="BH30" s="45">
        <f t="shared" si="12"/>
        <v>283.63744000000003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24</v>
      </c>
      <c r="X31" s="11"/>
      <c r="Y31" s="88">
        <f>SUM(Y7:Y30)</f>
        <v>45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45</v>
      </c>
      <c r="AI31" s="92"/>
      <c r="AJ31" s="22"/>
      <c r="AK31" s="84">
        <f>SUM(AK7:AK30)</f>
        <v>24</v>
      </c>
      <c r="AL31" s="3"/>
      <c r="AM31" s="22"/>
      <c r="AN31" s="91">
        <f>SUM(AN7:AN30)</f>
        <v>0</v>
      </c>
      <c r="AO31" s="11"/>
      <c r="AP31" s="3"/>
      <c r="AT31" s="93">
        <f>SUM(AT7:AT30)</f>
        <v>69</v>
      </c>
      <c r="AU31" s="94">
        <f t="shared" si="2"/>
        <v>358.69565217391306</v>
      </c>
      <c r="AV31" s="94">
        <f t="shared" ref="AV31:BD31" si="30">SUM(AV7:AV30)</f>
        <v>24750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29.890800000000013</v>
      </c>
      <c r="BA31" s="95">
        <f t="shared" si="30"/>
        <v>173.88000000000005</v>
      </c>
      <c r="BB31" s="95">
        <f t="shared" si="30"/>
        <v>0</v>
      </c>
      <c r="BC31" s="95">
        <f t="shared" si="30"/>
        <v>0</v>
      </c>
      <c r="BD31" s="95">
        <f t="shared" si="30"/>
        <v>24546.229200000002</v>
      </c>
      <c r="BF31" s="87">
        <f>SUM(BF7:BF30)</f>
        <v>24546.229200000002</v>
      </c>
      <c r="BG31" s="87">
        <f>SUM(BG7:BG30)</f>
        <v>19636.983360000002</v>
      </c>
      <c r="BH31" s="87">
        <f>SUM(BH7:BH30)</f>
        <v>4909.2458400000005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5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19636.983360000002</v>
      </c>
      <c r="BO35" s="66" t="s">
        <v>146</v>
      </c>
      <c r="BP35" s="67"/>
      <c r="BQ35" s="105">
        <f ca="1">BQ29-SUM(BQ32:BQ33)</f>
        <v>183189.92447999999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1</v>
      </c>
      <c r="AU38" s="209">
        <f t="shared" ref="AU38:AU61" si="32">AS38-AT38</f>
        <v>-1</v>
      </c>
      <c r="AV38" s="225">
        <f t="shared" ref="AV38:AV61" si="33">IF(AND(AU38&lt;=0,AU38&gt;=-2),AU38,IF(AU38&lt;-2,-2,0))</f>
        <v>-1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0</v>
      </c>
      <c r="AZ38" s="244">
        <f t="shared" ref="AZ38:AZ61" si="37">AV38+AW38</f>
        <v>-1</v>
      </c>
      <c r="BA38" s="246">
        <f t="shared" ref="BA38:BA61" si="38">AX38+AY38</f>
        <v>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69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287.43589743589746</v>
      </c>
      <c r="AM39" s="213" t="e">
        <f>AVERAGE(AO7:AO30)</f>
        <v>#DIV/0!</v>
      </c>
      <c r="AS39" s="113"/>
      <c r="AT39" s="208">
        <f t="shared" si="31"/>
        <v>1</v>
      </c>
      <c r="AU39" s="208">
        <f t="shared" si="32"/>
        <v>-1</v>
      </c>
      <c r="AV39" s="227">
        <f t="shared" si="33"/>
        <v>-1</v>
      </c>
      <c r="AW39" s="228">
        <f t="shared" si="34"/>
        <v>0</v>
      </c>
      <c r="AX39" s="223">
        <f t="shared" si="35"/>
        <v>0</v>
      </c>
      <c r="AY39" s="223">
        <f t="shared" si="36"/>
        <v>0</v>
      </c>
      <c r="AZ39" s="243">
        <f t="shared" si="37"/>
        <v>-1</v>
      </c>
      <c r="BA39" s="247">
        <f t="shared" si="38"/>
        <v>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1</v>
      </c>
      <c r="AU40" s="208">
        <f t="shared" si="32"/>
        <v>-1</v>
      </c>
      <c r="AV40" s="227">
        <f t="shared" si="33"/>
        <v>-1</v>
      </c>
      <c r="AW40" s="228">
        <f t="shared" si="34"/>
        <v>0</v>
      </c>
      <c r="AX40" s="223">
        <f t="shared" si="35"/>
        <v>0</v>
      </c>
      <c r="AY40" s="223">
        <f t="shared" si="36"/>
        <v>0</v>
      </c>
      <c r="AZ40" s="243">
        <f t="shared" si="37"/>
        <v>-1</v>
      </c>
      <c r="BA40" s="247">
        <f t="shared" si="38"/>
        <v>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1</v>
      </c>
      <c r="AU41" s="208">
        <f t="shared" si="32"/>
        <v>-1</v>
      </c>
      <c r="AV41" s="227">
        <f t="shared" si="33"/>
        <v>-1</v>
      </c>
      <c r="AW41" s="228">
        <f t="shared" si="34"/>
        <v>0</v>
      </c>
      <c r="AX41" s="223">
        <f t="shared" si="35"/>
        <v>0</v>
      </c>
      <c r="AY41" s="223">
        <f t="shared" si="36"/>
        <v>0</v>
      </c>
      <c r="AZ41" s="243">
        <f t="shared" si="37"/>
        <v>-1</v>
      </c>
      <c r="BA41" s="247">
        <f t="shared" si="38"/>
        <v>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1</v>
      </c>
      <c r="AU42" s="208">
        <f t="shared" si="32"/>
        <v>-1</v>
      </c>
      <c r="AV42" s="227">
        <f t="shared" si="33"/>
        <v>-1</v>
      </c>
      <c r="AW42" s="228">
        <f t="shared" si="34"/>
        <v>0</v>
      </c>
      <c r="AX42" s="223">
        <f t="shared" si="35"/>
        <v>0</v>
      </c>
      <c r="AY42" s="223">
        <f t="shared" si="36"/>
        <v>0</v>
      </c>
      <c r="AZ42" s="243">
        <f t="shared" si="37"/>
        <v>-1</v>
      </c>
      <c r="BA42" s="247">
        <f t="shared" si="38"/>
        <v>0</v>
      </c>
      <c r="BJ42" s="23" t="s">
        <v>132</v>
      </c>
      <c r="BK42" s="117">
        <f ca="1">A1</f>
        <v>36969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1</v>
      </c>
      <c r="AU43" s="208">
        <f t="shared" si="32"/>
        <v>-1</v>
      </c>
      <c r="AV43" s="227">
        <f t="shared" si="33"/>
        <v>-1</v>
      </c>
      <c r="AW43" s="228">
        <f t="shared" si="34"/>
        <v>0</v>
      </c>
      <c r="AX43" s="223">
        <f t="shared" si="35"/>
        <v>0</v>
      </c>
      <c r="AY43" s="223">
        <f t="shared" si="36"/>
        <v>0</v>
      </c>
      <c r="AZ43" s="243">
        <f t="shared" si="37"/>
        <v>-1</v>
      </c>
      <c r="BA43" s="247">
        <f t="shared" si="38"/>
        <v>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1</v>
      </c>
      <c r="AU44" s="208">
        <f t="shared" si="32"/>
        <v>-1</v>
      </c>
      <c r="AV44" s="227">
        <f t="shared" si="33"/>
        <v>-1</v>
      </c>
      <c r="AW44" s="228">
        <f t="shared" si="34"/>
        <v>0</v>
      </c>
      <c r="AX44" s="223">
        <f t="shared" si="35"/>
        <v>0</v>
      </c>
      <c r="AY44" s="223">
        <f t="shared" si="36"/>
        <v>0</v>
      </c>
      <c r="AZ44" s="243">
        <f t="shared" si="37"/>
        <v>-1</v>
      </c>
      <c r="BA44" s="247">
        <f t="shared" si="38"/>
        <v>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1</v>
      </c>
      <c r="AU45" s="208">
        <f t="shared" si="32"/>
        <v>-1</v>
      </c>
      <c r="AV45" s="227">
        <f t="shared" si="33"/>
        <v>-1</v>
      </c>
      <c r="AW45" s="228">
        <f t="shared" si="34"/>
        <v>0</v>
      </c>
      <c r="AX45" s="223">
        <f t="shared" si="35"/>
        <v>0</v>
      </c>
      <c r="AY45" s="223">
        <f t="shared" si="36"/>
        <v>0</v>
      </c>
      <c r="AZ45" s="243">
        <f t="shared" si="37"/>
        <v>-1</v>
      </c>
      <c r="BA45" s="247">
        <f t="shared" si="38"/>
        <v>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1042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287.43589743589746</v>
      </c>
      <c r="AM46" s="231" t="e">
        <f ca="1">(INDIRECT(TEXT((DAY($A$1)-1),"0")&amp;"!Am46"))+AM39</f>
        <v>#DIV/0!</v>
      </c>
      <c r="AS46" s="113"/>
      <c r="AT46" s="208">
        <f t="shared" si="31"/>
        <v>1</v>
      </c>
      <c r="AU46" s="208">
        <f t="shared" si="32"/>
        <v>-1</v>
      </c>
      <c r="AV46" s="227">
        <f t="shared" si="33"/>
        <v>-1</v>
      </c>
      <c r="AW46" s="228">
        <f t="shared" si="34"/>
        <v>0</v>
      </c>
      <c r="AX46" s="223">
        <f t="shared" si="35"/>
        <v>0</v>
      </c>
      <c r="AY46" s="223">
        <f t="shared" si="36"/>
        <v>0</v>
      </c>
      <c r="AZ46" s="243">
        <f t="shared" si="37"/>
        <v>-1</v>
      </c>
      <c r="BA46" s="247">
        <f t="shared" si="38"/>
        <v>0</v>
      </c>
      <c r="BJ46" s="23" t="s">
        <v>87</v>
      </c>
      <c r="BK46" s="117">
        <f ca="1">BK42</f>
        <v>36969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69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-39</v>
      </c>
      <c r="BA63" s="249">
        <f>SUM(BA38:BA62)</f>
        <v>3000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D2" zoomScale="75" workbookViewId="0">
      <selection activeCell="AC37" sqref="AC37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5546875" customWidth="1"/>
    <col min="60" max="60" width="15" customWidth="1"/>
    <col min="61" max="61" width="16.88671875" customWidth="1"/>
    <col min="62" max="62" width="16.44140625" customWidth="1"/>
    <col min="63" max="63" width="16.6640625" customWidth="1"/>
    <col min="64" max="64" width="13.33203125" customWidth="1"/>
    <col min="66" max="66" width="11" customWidth="1"/>
    <col min="67" max="67" width="17" customWidth="1"/>
    <col min="69" max="69" width="16.44140625" customWidth="1"/>
  </cols>
  <sheetData>
    <row r="1" spans="1:103" ht="21" x14ac:dyDescent="0.4">
      <c r="A1" s="1">
        <f ca="1">DATE(YEAR($A$4),MONTH($A$4),DAY(RIGHT(CELL("filename",A2),2)))</f>
        <v>36968</v>
      </c>
      <c r="K1" s="2" t="s">
        <v>0</v>
      </c>
      <c r="L1" s="2"/>
      <c r="N1" s="2"/>
      <c r="AQ1" s="349">
        <f ca="1">A1</f>
        <v>36968</v>
      </c>
      <c r="AR1" s="349"/>
      <c r="BC1" s="349">
        <f ca="1">A1</f>
        <v>36968</v>
      </c>
      <c r="BD1" s="349"/>
    </row>
    <row r="2" spans="1:103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12135.088800000003</v>
      </c>
      <c r="BM3" s="4"/>
      <c r="BO3" s="10" t="s">
        <v>7</v>
      </c>
      <c r="BP3" s="11"/>
      <c r="BQ3" s="12">
        <f ca="1">(INDIRECT(TEXT((DAY($A$1)-1),"0")&amp;"!Bq3"))+BL3</f>
        <v>204441.17640000005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12135.088800000003</v>
      </c>
      <c r="BO5" s="23" t="s">
        <v>138</v>
      </c>
      <c r="BP5" s="3"/>
      <c r="BQ5" s="30">
        <f ca="1">BQ3-BQ4</f>
        <v>204441.17640000005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3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1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2.52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1</v>
      </c>
      <c r="AL7" s="56">
        <v>190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1</v>
      </c>
      <c r="AU7" s="64">
        <f t="shared" ref="AU7:AU31" si="2">AV7/AT7</f>
        <v>190</v>
      </c>
      <c r="AV7" s="192">
        <f t="shared" ref="AV7:AV30" si="3">SUM(AE7*AF7)+(AH7*AI7)+(AN7*AO7)+(AK7*AL7)</f>
        <v>190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0.43320000000000003</v>
      </c>
      <c r="BA7" s="46">
        <f t="shared" ref="BA7:BA30" si="7">AC7</f>
        <v>2.52</v>
      </c>
      <c r="BB7" s="46">
        <f t="shared" ref="BB7:BB30" si="8">T8*AT8</f>
        <v>0</v>
      </c>
      <c r="BC7" s="46"/>
      <c r="BD7" s="46">
        <f t="shared" ref="BD7:BD30" si="9">AV7-SUM(AW7:BC7)</f>
        <v>187.04679999999999</v>
      </c>
      <c r="BE7" s="65"/>
      <c r="BF7" s="45">
        <f t="shared" ref="BF7:BF30" si="10">BD7</f>
        <v>187.04679999999999</v>
      </c>
      <c r="BG7" s="45">
        <f t="shared" ref="BG7:BG30" si="11">BF7*$BG$5</f>
        <v>149.63744</v>
      </c>
      <c r="BH7" s="45">
        <f t="shared" ref="BH7:BH30" si="12">BF7*$BH$5</f>
        <v>37.40936</v>
      </c>
      <c r="BI7" s="3"/>
      <c r="BJ7" s="66" t="s">
        <v>139</v>
      </c>
      <c r="BK7" s="67"/>
      <c r="BL7" s="24">
        <f>BL5+BL6</f>
        <v>12135.088800000003</v>
      </c>
      <c r="BO7" s="66" t="s">
        <v>139</v>
      </c>
      <c r="BP7" s="67"/>
      <c r="BQ7" s="24">
        <f ca="1">BQ5+BQ6</f>
        <v>204441.17640000005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0.43320000000000003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1</v>
      </c>
      <c r="X8" s="48">
        <v>2.52</v>
      </c>
      <c r="Y8" s="49"/>
      <c r="Z8" s="75"/>
      <c r="AA8" s="283"/>
      <c r="AB8" s="68"/>
      <c r="AC8" s="69">
        <f t="shared" si="0"/>
        <v>2.52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1</v>
      </c>
      <c r="AL8" s="75">
        <v>190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1</v>
      </c>
      <c r="AU8" s="64">
        <f t="shared" si="2"/>
        <v>190</v>
      </c>
      <c r="AV8" s="192">
        <f t="shared" si="3"/>
        <v>190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0.43320000000000003</v>
      </c>
      <c r="BA8" s="46">
        <f t="shared" si="7"/>
        <v>2.52</v>
      </c>
      <c r="BB8" s="46">
        <f t="shared" si="8"/>
        <v>0</v>
      </c>
      <c r="BC8" s="46"/>
      <c r="BD8" s="46">
        <f t="shared" si="9"/>
        <v>187.04679999999999</v>
      </c>
      <c r="BE8" s="65"/>
      <c r="BF8" s="45">
        <f t="shared" si="10"/>
        <v>187.04679999999999</v>
      </c>
      <c r="BG8" s="45">
        <f t="shared" si="11"/>
        <v>149.63744</v>
      </c>
      <c r="BH8" s="45">
        <f t="shared" si="12"/>
        <v>37.40936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0.43320000000000003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1</v>
      </c>
      <c r="X9" s="48">
        <v>2.52</v>
      </c>
      <c r="Y9" s="49"/>
      <c r="Z9" s="75"/>
      <c r="AA9" s="283"/>
      <c r="AB9" s="68"/>
      <c r="AC9" s="69">
        <f t="shared" si="0"/>
        <v>2.52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1</v>
      </c>
      <c r="AL9" s="75">
        <v>190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1</v>
      </c>
      <c r="AU9" s="64">
        <f t="shared" si="2"/>
        <v>190</v>
      </c>
      <c r="AV9" s="192">
        <f t="shared" si="3"/>
        <v>190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0.43320000000000003</v>
      </c>
      <c r="BA9" s="46">
        <f t="shared" si="7"/>
        <v>2.52</v>
      </c>
      <c r="BB9" s="46">
        <f t="shared" si="8"/>
        <v>0</v>
      </c>
      <c r="BC9" s="46"/>
      <c r="BD9" s="46">
        <f t="shared" si="9"/>
        <v>187.04679999999999</v>
      </c>
      <c r="BE9" s="65"/>
      <c r="BF9" s="45">
        <f t="shared" si="10"/>
        <v>187.04679999999999</v>
      </c>
      <c r="BG9" s="45">
        <f t="shared" si="11"/>
        <v>149.63744</v>
      </c>
      <c r="BH9" s="45">
        <f t="shared" si="12"/>
        <v>37.40936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0.43320000000000003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1</v>
      </c>
      <c r="X10" s="48">
        <v>2.52</v>
      </c>
      <c r="Y10" s="49"/>
      <c r="Z10" s="75"/>
      <c r="AA10" s="283"/>
      <c r="AB10" s="68"/>
      <c r="AC10" s="69">
        <f t="shared" si="0"/>
        <v>2.52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1</v>
      </c>
      <c r="AL10" s="75">
        <v>190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1</v>
      </c>
      <c r="AU10" s="64">
        <f t="shared" si="2"/>
        <v>190</v>
      </c>
      <c r="AV10" s="192">
        <f t="shared" si="3"/>
        <v>190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0.43320000000000003</v>
      </c>
      <c r="BA10" s="46">
        <f t="shared" si="7"/>
        <v>2.52</v>
      </c>
      <c r="BB10" s="46">
        <f t="shared" si="8"/>
        <v>0</v>
      </c>
      <c r="BC10" s="46"/>
      <c r="BD10" s="46">
        <f t="shared" si="9"/>
        <v>187.04679999999999</v>
      </c>
      <c r="BE10" s="65"/>
      <c r="BF10" s="45">
        <f t="shared" si="10"/>
        <v>187.04679999999999</v>
      </c>
      <c r="BG10" s="45">
        <f t="shared" si="11"/>
        <v>149.63744</v>
      </c>
      <c r="BH10" s="45">
        <f t="shared" si="12"/>
        <v>37.40936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0.43320000000000003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1</v>
      </c>
      <c r="X11" s="48">
        <v>2.52</v>
      </c>
      <c r="Y11" s="49"/>
      <c r="Z11" s="75"/>
      <c r="AA11" s="283"/>
      <c r="AB11" s="68"/>
      <c r="AC11" s="69">
        <f t="shared" si="0"/>
        <v>2.52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1</v>
      </c>
      <c r="AL11" s="75">
        <v>190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1</v>
      </c>
      <c r="AU11" s="64">
        <f t="shared" si="2"/>
        <v>190</v>
      </c>
      <c r="AV11" s="192">
        <f t="shared" si="3"/>
        <v>190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0.43320000000000003</v>
      </c>
      <c r="BA11" s="46">
        <f t="shared" si="7"/>
        <v>2.52</v>
      </c>
      <c r="BB11" s="46">
        <f t="shared" si="8"/>
        <v>0</v>
      </c>
      <c r="BC11" s="46"/>
      <c r="BD11" s="46">
        <f t="shared" si="9"/>
        <v>187.04679999999999</v>
      </c>
      <c r="BE11" s="65"/>
      <c r="BF11" s="45">
        <f t="shared" si="10"/>
        <v>187.04679999999999</v>
      </c>
      <c r="BG11" s="45">
        <f t="shared" si="11"/>
        <v>149.63744</v>
      </c>
      <c r="BH11" s="45">
        <f t="shared" si="12"/>
        <v>37.40936</v>
      </c>
      <c r="BI11" s="3"/>
      <c r="BJ11" s="10" t="s">
        <v>61</v>
      </c>
      <c r="BK11" s="11"/>
      <c r="BL11" s="12">
        <f>AV31</f>
        <v>12330</v>
      </c>
      <c r="BO11" s="10" t="s">
        <v>61</v>
      </c>
      <c r="BP11" s="11"/>
      <c r="BQ11" s="12">
        <f ca="1">(INDIRECT(TEXT((DAY($A$1)-1),"0")&amp;"!Bq11"))+BL11</f>
        <v>207360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0.43320000000000003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1</v>
      </c>
      <c r="X12" s="48">
        <v>2.52</v>
      </c>
      <c r="Y12" s="49"/>
      <c r="Z12" s="75"/>
      <c r="AA12" s="283"/>
      <c r="AB12" s="68"/>
      <c r="AC12" s="69">
        <f t="shared" si="0"/>
        <v>2.52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1</v>
      </c>
      <c r="AL12" s="75">
        <v>190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1</v>
      </c>
      <c r="AU12" s="64">
        <f t="shared" si="2"/>
        <v>190</v>
      </c>
      <c r="AV12" s="192">
        <f t="shared" si="3"/>
        <v>190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0.43320000000000003</v>
      </c>
      <c r="BA12" s="46">
        <f t="shared" si="7"/>
        <v>2.52</v>
      </c>
      <c r="BB12" s="46">
        <f t="shared" si="8"/>
        <v>0</v>
      </c>
      <c r="BC12" s="46"/>
      <c r="BD12" s="46">
        <f t="shared" si="9"/>
        <v>187.04679999999999</v>
      </c>
      <c r="BE12" s="65"/>
      <c r="BF12" s="45">
        <f t="shared" si="10"/>
        <v>187.04679999999999</v>
      </c>
      <c r="BG12" s="45">
        <f t="shared" si="11"/>
        <v>149.63744</v>
      </c>
      <c r="BH12" s="45">
        <f t="shared" si="12"/>
        <v>37.40936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0.43320000000000003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1</v>
      </c>
      <c r="X13" s="48">
        <v>2.52</v>
      </c>
      <c r="Y13" s="49"/>
      <c r="Z13" s="75"/>
      <c r="AA13" s="283"/>
      <c r="AB13" s="68"/>
      <c r="AC13" s="69">
        <f t="shared" si="0"/>
        <v>2.52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1</v>
      </c>
      <c r="AL13" s="75">
        <v>190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1</v>
      </c>
      <c r="AU13" s="64">
        <f t="shared" si="2"/>
        <v>190</v>
      </c>
      <c r="AV13" s="192">
        <f t="shared" si="3"/>
        <v>190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0.43320000000000003</v>
      </c>
      <c r="BA13" s="46">
        <f t="shared" si="7"/>
        <v>2.52</v>
      </c>
      <c r="BB13" s="46">
        <f t="shared" si="8"/>
        <v>0</v>
      </c>
      <c r="BC13" s="46"/>
      <c r="BD13" s="46">
        <f t="shared" si="9"/>
        <v>187.04679999999999</v>
      </c>
      <c r="BE13" s="65"/>
      <c r="BF13" s="45">
        <f t="shared" si="10"/>
        <v>187.04679999999999</v>
      </c>
      <c r="BG13" s="45">
        <f t="shared" si="11"/>
        <v>149.63744</v>
      </c>
      <c r="BH13" s="45">
        <f t="shared" si="12"/>
        <v>37.40936</v>
      </c>
      <c r="BI13" s="3"/>
      <c r="BJ13" s="23" t="s">
        <v>63</v>
      </c>
      <c r="BK13" s="3"/>
      <c r="BL13" s="30">
        <f>AY31+BA31</f>
        <v>166.32000000000002</v>
      </c>
      <c r="BO13" s="23" t="s">
        <v>63</v>
      </c>
      <c r="BP13" s="3"/>
      <c r="BQ13" s="30">
        <f ca="1">(INDIRECT(TEXT((DAY($A$1)-1),"0")&amp;"!Bq13"))+BL13</f>
        <v>2497.3200000000006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0.43320000000000003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1</v>
      </c>
      <c r="X14" s="48">
        <v>2.52</v>
      </c>
      <c r="Y14" s="49"/>
      <c r="Z14" s="75"/>
      <c r="AA14" s="283"/>
      <c r="AB14" s="68"/>
      <c r="AC14" s="69">
        <f t="shared" si="0"/>
        <v>2.52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1</v>
      </c>
      <c r="AL14" s="75">
        <v>190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1</v>
      </c>
      <c r="AU14" s="64">
        <f t="shared" si="2"/>
        <v>190</v>
      </c>
      <c r="AV14" s="192">
        <f t="shared" si="3"/>
        <v>190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0.43320000000000003</v>
      </c>
      <c r="BA14" s="46">
        <f t="shared" si="7"/>
        <v>2.52</v>
      </c>
      <c r="BB14" s="46">
        <f t="shared" si="8"/>
        <v>0</v>
      </c>
      <c r="BC14" s="46"/>
      <c r="BD14" s="46">
        <f t="shared" si="9"/>
        <v>187.04679999999999</v>
      </c>
      <c r="BE14" s="65"/>
      <c r="BF14" s="45">
        <f t="shared" si="10"/>
        <v>187.04679999999999</v>
      </c>
      <c r="BG14" s="45">
        <f t="shared" si="11"/>
        <v>149.63744</v>
      </c>
      <c r="BH14" s="45">
        <f t="shared" si="12"/>
        <v>37.40936</v>
      </c>
      <c r="BI14" s="3"/>
      <c r="BJ14" s="23" t="s">
        <v>34</v>
      </c>
      <c r="BK14" s="3"/>
      <c r="BL14" s="30">
        <f>AZ31</f>
        <v>28.591200000000011</v>
      </c>
      <c r="BO14" s="23" t="s">
        <v>34</v>
      </c>
      <c r="BP14" s="3"/>
      <c r="BQ14" s="30">
        <f ca="1">(INDIRECT(TEXT((DAY($A$1)-1),"0")&amp;"!BQ14"))+BL14</f>
        <v>421.50360000000001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0.43320000000000003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1</v>
      </c>
      <c r="X15" s="48">
        <v>2.52</v>
      </c>
      <c r="Y15" s="49"/>
      <c r="Z15" s="75"/>
      <c r="AA15" s="283"/>
      <c r="AB15" s="68"/>
      <c r="AC15" s="69">
        <f t="shared" si="0"/>
        <v>2.52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1</v>
      </c>
      <c r="AL15" s="75">
        <v>190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1</v>
      </c>
      <c r="AU15" s="64">
        <f t="shared" si="2"/>
        <v>190</v>
      </c>
      <c r="AV15" s="192">
        <f t="shared" si="3"/>
        <v>190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0.43320000000000003</v>
      </c>
      <c r="BA15" s="46">
        <f t="shared" si="7"/>
        <v>2.52</v>
      </c>
      <c r="BB15" s="46">
        <f t="shared" si="8"/>
        <v>0</v>
      </c>
      <c r="BC15" s="46"/>
      <c r="BD15" s="46">
        <f t="shared" si="9"/>
        <v>187.04679999999999</v>
      </c>
      <c r="BE15" s="65"/>
      <c r="BF15" s="45">
        <f t="shared" si="10"/>
        <v>187.04679999999999</v>
      </c>
      <c r="BG15" s="45">
        <f t="shared" si="11"/>
        <v>149.63744</v>
      </c>
      <c r="BH15" s="45">
        <f t="shared" si="12"/>
        <v>37.40936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0.43320000000000003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1</v>
      </c>
      <c r="X16" s="48">
        <v>2.52</v>
      </c>
      <c r="Y16" s="49"/>
      <c r="Z16" s="75"/>
      <c r="AA16" s="283"/>
      <c r="AB16" s="68"/>
      <c r="AC16" s="69">
        <f t="shared" si="0"/>
        <v>2.52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1</v>
      </c>
      <c r="AL16" s="75">
        <v>190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1</v>
      </c>
      <c r="AU16" s="64">
        <f t="shared" si="2"/>
        <v>190</v>
      </c>
      <c r="AV16" s="192">
        <f t="shared" si="3"/>
        <v>190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0.43320000000000003</v>
      </c>
      <c r="BA16" s="46">
        <f t="shared" si="7"/>
        <v>2.52</v>
      </c>
      <c r="BB16" s="46">
        <f t="shared" si="8"/>
        <v>0</v>
      </c>
      <c r="BC16" s="46"/>
      <c r="BD16" s="46">
        <f t="shared" si="9"/>
        <v>187.04679999999999</v>
      </c>
      <c r="BE16" s="65"/>
      <c r="BF16" s="45">
        <f t="shared" si="10"/>
        <v>187.04679999999999</v>
      </c>
      <c r="BG16" s="45">
        <f t="shared" si="11"/>
        <v>149.63744</v>
      </c>
      <c r="BH16" s="45">
        <f t="shared" si="12"/>
        <v>37.40936</v>
      </c>
      <c r="BI16" s="3"/>
      <c r="BJ16" s="23" t="s">
        <v>65</v>
      </c>
      <c r="BK16" s="3"/>
      <c r="BL16" s="30">
        <f>SUM(BL13:BL15)</f>
        <v>194.91120000000004</v>
      </c>
      <c r="BO16" s="23" t="s">
        <v>65</v>
      </c>
      <c r="BP16" s="3"/>
      <c r="BQ16" s="30">
        <f ca="1">(INDIRECT(TEXT((DAY($A$1)-1),"0")&amp;"!Bq16"))+BL16</f>
        <v>2918.8236000000002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0.43320000000000003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1</v>
      </c>
      <c r="X17" s="48">
        <v>2.52</v>
      </c>
      <c r="Y17" s="49">
        <v>3</v>
      </c>
      <c r="Z17" s="75">
        <v>2.52</v>
      </c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>
        <v>3</v>
      </c>
      <c r="AI17" s="74">
        <v>185</v>
      </c>
      <c r="AJ17" s="77"/>
      <c r="AK17" s="196">
        <v>1</v>
      </c>
      <c r="AL17" s="75">
        <v>190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186.25</v>
      </c>
      <c r="AV17" s="192">
        <f t="shared" si="3"/>
        <v>745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733.18719999999996</v>
      </c>
      <c r="BE17" s="65"/>
      <c r="BF17" s="45">
        <f t="shared" si="10"/>
        <v>733.18719999999996</v>
      </c>
      <c r="BG17" s="45">
        <f t="shared" si="11"/>
        <v>586.54975999999999</v>
      </c>
      <c r="BH17" s="45">
        <f t="shared" si="12"/>
        <v>146.63744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1</v>
      </c>
      <c r="X18" s="48">
        <v>2.52</v>
      </c>
      <c r="Y18" s="49">
        <v>3</v>
      </c>
      <c r="Z18" s="75">
        <v>2.52</v>
      </c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>
        <v>3</v>
      </c>
      <c r="AI18" s="74">
        <v>185</v>
      </c>
      <c r="AJ18" s="77"/>
      <c r="AK18" s="196">
        <v>1</v>
      </c>
      <c r="AL18" s="75">
        <v>190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186.25</v>
      </c>
      <c r="AV18" s="192">
        <f t="shared" si="3"/>
        <v>745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733.18719999999996</v>
      </c>
      <c r="BE18" s="65"/>
      <c r="BF18" s="45">
        <f t="shared" si="10"/>
        <v>733.18719999999996</v>
      </c>
      <c r="BG18" s="45">
        <f t="shared" si="11"/>
        <v>586.54975999999999</v>
      </c>
      <c r="BH18" s="45">
        <f t="shared" si="12"/>
        <v>146.63744</v>
      </c>
      <c r="BI18" s="3"/>
      <c r="BJ18" s="23" t="s">
        <v>141</v>
      </c>
      <c r="BK18" s="3"/>
      <c r="BL18" s="30">
        <f>BH31</f>
        <v>2427.0177599999997</v>
      </c>
      <c r="BO18" s="23" t="s">
        <v>141</v>
      </c>
      <c r="BP18" s="3"/>
      <c r="BQ18" s="30">
        <f ca="1">BQ7*$BH$5</f>
        <v>40888.235280000015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1</v>
      </c>
      <c r="X19" s="48">
        <v>2.52</v>
      </c>
      <c r="Y19" s="49">
        <v>3</v>
      </c>
      <c r="Z19" s="75">
        <v>2.52</v>
      </c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>
        <v>3</v>
      </c>
      <c r="AI19" s="74">
        <v>185</v>
      </c>
      <c r="AJ19" s="77"/>
      <c r="AK19" s="196">
        <v>1</v>
      </c>
      <c r="AL19" s="75">
        <v>190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186.25</v>
      </c>
      <c r="AV19" s="192">
        <f t="shared" si="3"/>
        <v>745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733.18719999999996</v>
      </c>
      <c r="BE19" s="65"/>
      <c r="BF19" s="45">
        <f t="shared" si="10"/>
        <v>733.18719999999996</v>
      </c>
      <c r="BG19" s="45">
        <f t="shared" si="11"/>
        <v>586.54975999999999</v>
      </c>
      <c r="BH19" s="45">
        <f t="shared" si="12"/>
        <v>146.63744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1</v>
      </c>
      <c r="X20" s="48">
        <v>2.52</v>
      </c>
      <c r="Y20" s="49">
        <v>3</v>
      </c>
      <c r="Z20" s="75">
        <v>2.52</v>
      </c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>
        <v>3</v>
      </c>
      <c r="AI20" s="74">
        <v>185</v>
      </c>
      <c r="AJ20" s="77"/>
      <c r="AK20" s="196">
        <v>1</v>
      </c>
      <c r="AL20" s="75">
        <v>190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186.25</v>
      </c>
      <c r="AV20" s="192">
        <f t="shared" si="3"/>
        <v>745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733.18719999999996</v>
      </c>
      <c r="BE20" s="65"/>
      <c r="BF20" s="45">
        <f t="shared" si="10"/>
        <v>733.18719999999996</v>
      </c>
      <c r="BG20" s="45">
        <f t="shared" si="11"/>
        <v>586.54975999999999</v>
      </c>
      <c r="BH20" s="45">
        <f t="shared" si="12"/>
        <v>146.63744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1</v>
      </c>
      <c r="X21" s="48">
        <v>2.52</v>
      </c>
      <c r="Y21" s="49">
        <v>3</v>
      </c>
      <c r="Z21" s="75">
        <v>2.52</v>
      </c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>
        <v>3</v>
      </c>
      <c r="AI21" s="74">
        <v>185</v>
      </c>
      <c r="AJ21" s="77"/>
      <c r="AK21" s="196">
        <v>1</v>
      </c>
      <c r="AL21" s="75">
        <v>190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186.25</v>
      </c>
      <c r="AV21" s="192">
        <f t="shared" si="3"/>
        <v>745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733.18719999999996</v>
      </c>
      <c r="BE21" s="65"/>
      <c r="BF21" s="45">
        <f t="shared" si="10"/>
        <v>733.18719999999996</v>
      </c>
      <c r="BG21" s="45">
        <f t="shared" si="11"/>
        <v>586.54975999999999</v>
      </c>
      <c r="BH21" s="45">
        <f t="shared" si="12"/>
        <v>146.63744</v>
      </c>
      <c r="BI21" s="3"/>
      <c r="BJ21" s="66" t="s">
        <v>142</v>
      </c>
      <c r="BK21" s="67"/>
      <c r="BL21" s="24">
        <f>BL11-BL16-BL18-BL19+BL20</f>
        <v>9708.0710399999989</v>
      </c>
      <c r="BO21" s="66" t="s">
        <v>148</v>
      </c>
      <c r="BP21" s="67"/>
      <c r="BQ21" s="24">
        <f ca="1">BQ11-BQ16-BQ18-BQ19</f>
        <v>163552.94111999997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6.8" x14ac:dyDescent="0.55000000000000004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1</v>
      </c>
      <c r="X22" s="48">
        <v>2.52</v>
      </c>
      <c r="Y22" s="49">
        <v>3</v>
      </c>
      <c r="Z22" s="75">
        <v>2.52</v>
      </c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>
        <v>3</v>
      </c>
      <c r="AI22" s="74">
        <v>185</v>
      </c>
      <c r="AJ22" s="77"/>
      <c r="AK22" s="196">
        <v>1</v>
      </c>
      <c r="AL22" s="75">
        <v>190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186.25</v>
      </c>
      <c r="AV22" s="192">
        <f t="shared" si="3"/>
        <v>745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733.18719999999996</v>
      </c>
      <c r="BE22" s="65"/>
      <c r="BF22" s="45">
        <f t="shared" si="10"/>
        <v>733.18719999999996</v>
      </c>
      <c r="BG22" s="45">
        <f t="shared" si="11"/>
        <v>586.54975999999999</v>
      </c>
      <c r="BH22" s="45">
        <f t="shared" si="12"/>
        <v>146.63744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1</v>
      </c>
      <c r="X23" s="48">
        <v>2.52</v>
      </c>
      <c r="Y23" s="49">
        <v>3</v>
      </c>
      <c r="Z23" s="75">
        <v>2.52</v>
      </c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>
        <v>3</v>
      </c>
      <c r="AI23" s="74">
        <v>185</v>
      </c>
      <c r="AJ23" s="77"/>
      <c r="AK23" s="196">
        <v>1</v>
      </c>
      <c r="AL23" s="75">
        <v>190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186.25</v>
      </c>
      <c r="AV23" s="192">
        <f t="shared" si="3"/>
        <v>745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733.18719999999996</v>
      </c>
      <c r="BE23" s="65"/>
      <c r="BF23" s="45">
        <f t="shared" si="10"/>
        <v>733.18719999999996</v>
      </c>
      <c r="BG23" s="45">
        <f t="shared" si="11"/>
        <v>586.54975999999999</v>
      </c>
      <c r="BH23" s="45">
        <f t="shared" si="12"/>
        <v>146.63744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1</v>
      </c>
      <c r="X24" s="48">
        <v>2.52</v>
      </c>
      <c r="Y24" s="49">
        <v>3</v>
      </c>
      <c r="Z24" s="75">
        <v>2.52</v>
      </c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>
        <v>3</v>
      </c>
      <c r="AI24" s="74">
        <v>185</v>
      </c>
      <c r="AJ24" s="77"/>
      <c r="AK24" s="196">
        <v>1</v>
      </c>
      <c r="AL24" s="75">
        <v>190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186.25</v>
      </c>
      <c r="AV24" s="192">
        <f t="shared" si="3"/>
        <v>745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733.18719999999996</v>
      </c>
      <c r="BE24" s="65"/>
      <c r="BF24" s="45">
        <f t="shared" si="10"/>
        <v>733.18719999999996</v>
      </c>
      <c r="BG24" s="45">
        <f t="shared" si="11"/>
        <v>586.54975999999999</v>
      </c>
      <c r="BH24" s="45">
        <f t="shared" si="12"/>
        <v>146.63744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1</v>
      </c>
      <c r="X25" s="48">
        <v>2.52</v>
      </c>
      <c r="Y25" s="49">
        <v>3</v>
      </c>
      <c r="Z25" s="75">
        <v>2.52</v>
      </c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>
        <v>3</v>
      </c>
      <c r="AI25" s="74">
        <v>185</v>
      </c>
      <c r="AJ25" s="77"/>
      <c r="AK25" s="196">
        <v>1</v>
      </c>
      <c r="AL25" s="75">
        <v>190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186.25</v>
      </c>
      <c r="AV25" s="192">
        <f t="shared" si="3"/>
        <v>745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733.18719999999996</v>
      </c>
      <c r="BE25" s="65"/>
      <c r="BF25" s="45">
        <f t="shared" si="10"/>
        <v>733.18719999999996</v>
      </c>
      <c r="BG25" s="45">
        <f t="shared" si="11"/>
        <v>586.54975999999999</v>
      </c>
      <c r="BH25" s="45">
        <f t="shared" si="12"/>
        <v>146.63744</v>
      </c>
      <c r="BI25" s="3"/>
      <c r="BJ25" s="10" t="s">
        <v>67</v>
      </c>
      <c r="BK25" s="11"/>
      <c r="BL25" s="12">
        <f>BL21</f>
        <v>9708.0710399999989</v>
      </c>
      <c r="BO25" s="10" t="s">
        <v>67</v>
      </c>
      <c r="BP25" s="11"/>
      <c r="BQ25" s="12">
        <f ca="1">(INDIRECT(TEXT((DAY($A$1)-1),"0")&amp;"!Bq25"))+BL25</f>
        <v>163552.94111999997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1</v>
      </c>
      <c r="X26" s="48">
        <v>2.52</v>
      </c>
      <c r="Y26" s="49">
        <v>3</v>
      </c>
      <c r="Z26" s="75">
        <v>2.52</v>
      </c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>
        <v>3</v>
      </c>
      <c r="AI26" s="74">
        <v>185</v>
      </c>
      <c r="AJ26" s="77"/>
      <c r="AK26" s="196">
        <v>1</v>
      </c>
      <c r="AL26" s="75">
        <v>190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186.25</v>
      </c>
      <c r="AV26" s="192">
        <f t="shared" si="3"/>
        <v>745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733.18719999999996</v>
      </c>
      <c r="BE26" s="65"/>
      <c r="BF26" s="45">
        <f t="shared" si="10"/>
        <v>733.18719999999996</v>
      </c>
      <c r="BG26" s="45">
        <f t="shared" si="11"/>
        <v>586.54975999999999</v>
      </c>
      <c r="BH26" s="45">
        <f t="shared" si="12"/>
        <v>146.63744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1</v>
      </c>
      <c r="X27" s="48">
        <v>2.52</v>
      </c>
      <c r="Y27" s="49">
        <v>3</v>
      </c>
      <c r="Z27" s="75">
        <v>2.52</v>
      </c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>
        <v>3</v>
      </c>
      <c r="AI27" s="74">
        <v>185</v>
      </c>
      <c r="AJ27" s="77"/>
      <c r="AK27" s="196">
        <v>1</v>
      </c>
      <c r="AL27" s="75">
        <v>190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186.25</v>
      </c>
      <c r="AV27" s="192">
        <f t="shared" si="3"/>
        <v>745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733.18719999999996</v>
      </c>
      <c r="BE27" s="65"/>
      <c r="BF27" s="45">
        <f t="shared" si="10"/>
        <v>733.18719999999996</v>
      </c>
      <c r="BG27" s="45">
        <f t="shared" si="11"/>
        <v>586.54975999999999</v>
      </c>
      <c r="BH27" s="45">
        <f t="shared" si="12"/>
        <v>146.63744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1</v>
      </c>
      <c r="X28" s="48">
        <v>2.52</v>
      </c>
      <c r="Y28" s="49">
        <v>3</v>
      </c>
      <c r="Z28" s="75">
        <v>2.52</v>
      </c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>
        <v>3</v>
      </c>
      <c r="AI28" s="74">
        <v>185</v>
      </c>
      <c r="AJ28" s="77"/>
      <c r="AK28" s="196">
        <v>1</v>
      </c>
      <c r="AL28" s="75">
        <v>190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186.25</v>
      </c>
      <c r="AV28" s="192">
        <f t="shared" si="3"/>
        <v>745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733.18719999999996</v>
      </c>
      <c r="BE28" s="65"/>
      <c r="BF28" s="45">
        <f t="shared" si="10"/>
        <v>733.18719999999996</v>
      </c>
      <c r="BG28" s="45">
        <f t="shared" si="11"/>
        <v>586.54975999999999</v>
      </c>
      <c r="BH28" s="45">
        <f t="shared" si="12"/>
        <v>146.63744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1</v>
      </c>
      <c r="X29" s="48">
        <v>2.52</v>
      </c>
      <c r="Y29" s="49">
        <v>3</v>
      </c>
      <c r="Z29" s="75">
        <v>2.52</v>
      </c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>
        <v>3</v>
      </c>
      <c r="AI29" s="74">
        <v>185</v>
      </c>
      <c r="AJ29" s="77"/>
      <c r="AK29" s="196">
        <v>1</v>
      </c>
      <c r="AL29" s="75">
        <v>190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186.25</v>
      </c>
      <c r="AV29" s="192">
        <f t="shared" si="3"/>
        <v>745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733.18719999999996</v>
      </c>
      <c r="BE29" s="65"/>
      <c r="BF29" s="45">
        <f t="shared" si="10"/>
        <v>733.18719999999996</v>
      </c>
      <c r="BG29" s="45">
        <f t="shared" si="11"/>
        <v>586.54975999999999</v>
      </c>
      <c r="BH29" s="45">
        <f t="shared" si="12"/>
        <v>146.63744</v>
      </c>
      <c r="BI29" s="3"/>
      <c r="BJ29" s="23" t="s">
        <v>144</v>
      </c>
      <c r="BK29" s="3"/>
      <c r="BL29" s="30">
        <f>BL25-BL27</f>
        <v>9708.0710399999989</v>
      </c>
      <c r="BO29" s="23" t="s">
        <v>144</v>
      </c>
      <c r="BP29" s="3"/>
      <c r="BQ29" s="30">
        <f ca="1">BQ25-BQ27</f>
        <v>163552.94111999997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1</v>
      </c>
      <c r="X30" s="48">
        <v>2.52</v>
      </c>
      <c r="Y30" s="49">
        <v>3</v>
      </c>
      <c r="Z30" s="75">
        <v>2.52</v>
      </c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>
        <v>3</v>
      </c>
      <c r="AI30" s="74">
        <v>185</v>
      </c>
      <c r="AJ30" s="77"/>
      <c r="AK30" s="196">
        <v>1</v>
      </c>
      <c r="AL30" s="75">
        <v>190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186.25</v>
      </c>
      <c r="AV30" s="192">
        <f t="shared" si="3"/>
        <v>745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733.18719999999996</v>
      </c>
      <c r="BE30" s="65"/>
      <c r="BF30" s="45">
        <f t="shared" si="10"/>
        <v>733.18719999999996</v>
      </c>
      <c r="BG30" s="45">
        <f t="shared" si="11"/>
        <v>586.54975999999999</v>
      </c>
      <c r="BH30" s="45">
        <f t="shared" si="12"/>
        <v>146.63744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24</v>
      </c>
      <c r="X31" s="11"/>
      <c r="Y31" s="88">
        <f>SUM(Y7:Y30)</f>
        <v>42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42</v>
      </c>
      <c r="AI31" s="92"/>
      <c r="AJ31" s="22"/>
      <c r="AK31" s="84">
        <f>SUM(AK7:AK30)</f>
        <v>24</v>
      </c>
      <c r="AL31" s="3"/>
      <c r="AM31" s="22"/>
      <c r="AN31" s="91">
        <f>SUM(AN7:AN30)</f>
        <v>0</v>
      </c>
      <c r="AO31" s="11"/>
      <c r="AP31" s="3"/>
      <c r="AT31" s="93">
        <f>SUM(AT7:AT30)</f>
        <v>66</v>
      </c>
      <c r="AU31" s="94">
        <f t="shared" si="2"/>
        <v>186.81818181818181</v>
      </c>
      <c r="AV31" s="94">
        <f t="shared" ref="AV31:BD31" si="30">SUM(AV7:AV30)</f>
        <v>12330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28.591200000000011</v>
      </c>
      <c r="BA31" s="95">
        <f t="shared" si="30"/>
        <v>166.32000000000002</v>
      </c>
      <c r="BB31" s="95">
        <f t="shared" si="30"/>
        <v>0</v>
      </c>
      <c r="BC31" s="95">
        <f t="shared" si="30"/>
        <v>0</v>
      </c>
      <c r="BD31" s="95">
        <f t="shared" si="30"/>
        <v>12135.088800000003</v>
      </c>
      <c r="BF31" s="87">
        <f>SUM(BF7:BF30)</f>
        <v>12135.088800000003</v>
      </c>
      <c r="BG31" s="87">
        <f>SUM(BG7:BG30)</f>
        <v>9708.0710399999989</v>
      </c>
      <c r="BH31" s="87">
        <f>SUM(BH7:BH30)</f>
        <v>2427.0177599999997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5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9708.0710399999989</v>
      </c>
      <c r="BO35" s="66" t="s">
        <v>146</v>
      </c>
      <c r="BP35" s="67"/>
      <c r="BQ35" s="105">
        <f ca="1">BQ29-SUM(BQ32:BQ33)</f>
        <v>163552.94111999997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1</v>
      </c>
      <c r="AU38" s="209">
        <f t="shared" ref="AU38:AU61" si="32">AS38-AT38</f>
        <v>-1</v>
      </c>
      <c r="AV38" s="225">
        <f t="shared" ref="AV38:AV61" si="33">IF(AND(AU38&lt;=0,AU38&gt;=-2),AU38,IF(AU38&lt;-2,-2,0))</f>
        <v>-1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0</v>
      </c>
      <c r="AZ38" s="244">
        <f t="shared" ref="AZ38:AZ61" si="37">AV38+AW38</f>
        <v>-1</v>
      </c>
      <c r="BA38" s="246">
        <f t="shared" ref="BA38:BA61" si="38">AX38+AY38</f>
        <v>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66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188.15789473684211</v>
      </c>
      <c r="AM39" s="213" t="e">
        <f>AVERAGE(AO7:AO30)</f>
        <v>#DIV/0!</v>
      </c>
      <c r="AS39" s="113"/>
      <c r="AT39" s="208">
        <f t="shared" si="31"/>
        <v>1</v>
      </c>
      <c r="AU39" s="208">
        <f t="shared" si="32"/>
        <v>-1</v>
      </c>
      <c r="AV39" s="227">
        <f t="shared" si="33"/>
        <v>-1</v>
      </c>
      <c r="AW39" s="228">
        <f t="shared" si="34"/>
        <v>0</v>
      </c>
      <c r="AX39" s="223">
        <f t="shared" si="35"/>
        <v>0</v>
      </c>
      <c r="AY39" s="223">
        <f t="shared" si="36"/>
        <v>0</v>
      </c>
      <c r="AZ39" s="243">
        <f t="shared" si="37"/>
        <v>-1</v>
      </c>
      <c r="BA39" s="247">
        <f t="shared" si="38"/>
        <v>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1</v>
      </c>
      <c r="AU40" s="208">
        <f t="shared" si="32"/>
        <v>-1</v>
      </c>
      <c r="AV40" s="227">
        <f t="shared" si="33"/>
        <v>-1</v>
      </c>
      <c r="AW40" s="228">
        <f t="shared" si="34"/>
        <v>0</v>
      </c>
      <c r="AX40" s="223">
        <f t="shared" si="35"/>
        <v>0</v>
      </c>
      <c r="AY40" s="223">
        <f t="shared" si="36"/>
        <v>0</v>
      </c>
      <c r="AZ40" s="243">
        <f t="shared" si="37"/>
        <v>-1</v>
      </c>
      <c r="BA40" s="247">
        <f t="shared" si="38"/>
        <v>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1</v>
      </c>
      <c r="AU41" s="208">
        <f t="shared" si="32"/>
        <v>-1</v>
      </c>
      <c r="AV41" s="227">
        <f t="shared" si="33"/>
        <v>-1</v>
      </c>
      <c r="AW41" s="228">
        <f t="shared" si="34"/>
        <v>0</v>
      </c>
      <c r="AX41" s="223">
        <f t="shared" si="35"/>
        <v>0</v>
      </c>
      <c r="AY41" s="223">
        <f t="shared" si="36"/>
        <v>0</v>
      </c>
      <c r="AZ41" s="243">
        <f t="shared" si="37"/>
        <v>-1</v>
      </c>
      <c r="BA41" s="247">
        <f t="shared" si="38"/>
        <v>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1</v>
      </c>
      <c r="AU42" s="208">
        <f t="shared" si="32"/>
        <v>-1</v>
      </c>
      <c r="AV42" s="227">
        <f t="shared" si="33"/>
        <v>-1</v>
      </c>
      <c r="AW42" s="228">
        <f t="shared" si="34"/>
        <v>0</v>
      </c>
      <c r="AX42" s="223">
        <f t="shared" si="35"/>
        <v>0</v>
      </c>
      <c r="AY42" s="223">
        <f t="shared" si="36"/>
        <v>0</v>
      </c>
      <c r="AZ42" s="243">
        <f t="shared" si="37"/>
        <v>-1</v>
      </c>
      <c r="BA42" s="247">
        <f t="shared" si="38"/>
        <v>0</v>
      </c>
      <c r="BJ42" s="23" t="s">
        <v>132</v>
      </c>
      <c r="BK42" s="117">
        <f ca="1">A1</f>
        <v>36968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1</v>
      </c>
      <c r="AU43" s="208">
        <f t="shared" si="32"/>
        <v>-1</v>
      </c>
      <c r="AV43" s="227">
        <f t="shared" si="33"/>
        <v>-1</v>
      </c>
      <c r="AW43" s="228">
        <f t="shared" si="34"/>
        <v>0</v>
      </c>
      <c r="AX43" s="223">
        <f t="shared" si="35"/>
        <v>0</v>
      </c>
      <c r="AY43" s="223">
        <f t="shared" si="36"/>
        <v>0</v>
      </c>
      <c r="AZ43" s="243">
        <f t="shared" si="37"/>
        <v>-1</v>
      </c>
      <c r="BA43" s="247">
        <f t="shared" si="38"/>
        <v>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1</v>
      </c>
      <c r="AU44" s="208">
        <f t="shared" si="32"/>
        <v>-1</v>
      </c>
      <c r="AV44" s="227">
        <f t="shared" si="33"/>
        <v>-1</v>
      </c>
      <c r="AW44" s="228">
        <f t="shared" si="34"/>
        <v>0</v>
      </c>
      <c r="AX44" s="223">
        <f t="shared" si="35"/>
        <v>0</v>
      </c>
      <c r="AY44" s="223">
        <f t="shared" si="36"/>
        <v>0</v>
      </c>
      <c r="AZ44" s="243">
        <f t="shared" si="37"/>
        <v>-1</v>
      </c>
      <c r="BA44" s="247">
        <f t="shared" si="38"/>
        <v>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1</v>
      </c>
      <c r="AU45" s="208">
        <f t="shared" si="32"/>
        <v>-1</v>
      </c>
      <c r="AV45" s="227">
        <f t="shared" si="33"/>
        <v>-1</v>
      </c>
      <c r="AW45" s="228">
        <f t="shared" si="34"/>
        <v>0</v>
      </c>
      <c r="AX45" s="223">
        <f t="shared" si="35"/>
        <v>0</v>
      </c>
      <c r="AY45" s="223">
        <f t="shared" si="36"/>
        <v>0</v>
      </c>
      <c r="AZ45" s="243">
        <f t="shared" si="37"/>
        <v>-1</v>
      </c>
      <c r="BA45" s="247">
        <f t="shared" si="38"/>
        <v>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973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188.15789473684211</v>
      </c>
      <c r="AM46" s="231" t="e">
        <f ca="1">(INDIRECT(TEXT((DAY($A$1)-1),"0")&amp;"!Am46"))+AM39</f>
        <v>#DIV/0!</v>
      </c>
      <c r="AS46" s="113"/>
      <c r="AT46" s="208">
        <f t="shared" si="31"/>
        <v>1</v>
      </c>
      <c r="AU46" s="208">
        <f t="shared" si="32"/>
        <v>-1</v>
      </c>
      <c r="AV46" s="227">
        <f t="shared" si="33"/>
        <v>-1</v>
      </c>
      <c r="AW46" s="228">
        <f t="shared" si="34"/>
        <v>0</v>
      </c>
      <c r="AX46" s="223">
        <f t="shared" si="35"/>
        <v>0</v>
      </c>
      <c r="AY46" s="223">
        <f t="shared" si="36"/>
        <v>0</v>
      </c>
      <c r="AZ46" s="243">
        <f t="shared" si="37"/>
        <v>-1</v>
      </c>
      <c r="BA46" s="247">
        <f t="shared" si="38"/>
        <v>0</v>
      </c>
      <c r="BJ46" s="23" t="s">
        <v>87</v>
      </c>
      <c r="BK46" s="117">
        <f ca="1">BK42</f>
        <v>36968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1</v>
      </c>
      <c r="AU47" s="208">
        <f t="shared" si="32"/>
        <v>-1</v>
      </c>
      <c r="AV47" s="227">
        <f t="shared" si="33"/>
        <v>-1</v>
      </c>
      <c r="AW47" s="228">
        <f t="shared" si="34"/>
        <v>0</v>
      </c>
      <c r="AX47" s="223">
        <f t="shared" si="35"/>
        <v>0</v>
      </c>
      <c r="AY47" s="223">
        <f t="shared" si="36"/>
        <v>0</v>
      </c>
      <c r="AZ47" s="243">
        <f t="shared" si="37"/>
        <v>-1</v>
      </c>
      <c r="BA47" s="247">
        <f t="shared" si="38"/>
        <v>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66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-38</v>
      </c>
      <c r="BA63" s="249">
        <f>SUM(BA38:BA62)</f>
        <v>2800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D1" zoomScale="75" workbookViewId="0">
      <selection activeCell="AO34" sqref="AO34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5546875" customWidth="1"/>
    <col min="60" max="60" width="15" customWidth="1"/>
    <col min="61" max="61" width="16.88671875" customWidth="1"/>
    <col min="62" max="62" width="16.44140625" customWidth="1"/>
    <col min="63" max="63" width="16.6640625" customWidth="1"/>
    <col min="64" max="64" width="13.33203125" customWidth="1"/>
    <col min="66" max="66" width="11" customWidth="1"/>
    <col min="67" max="67" width="17" customWidth="1"/>
    <col min="69" max="69" width="16.44140625" customWidth="1"/>
  </cols>
  <sheetData>
    <row r="1" spans="1:103" ht="21" x14ac:dyDescent="0.4">
      <c r="A1" s="1">
        <f ca="1">DATE(YEAR($A$4),MONTH($A$4),DAY(RIGHT(CELL("filename",A2),2)))</f>
        <v>36967</v>
      </c>
      <c r="K1" s="2" t="s">
        <v>0</v>
      </c>
      <c r="L1" s="2"/>
      <c r="N1" s="2"/>
      <c r="AQ1" s="349">
        <f ca="1">A1</f>
        <v>36967</v>
      </c>
      <c r="AR1" s="349"/>
      <c r="BC1" s="349">
        <f ca="1">A1</f>
        <v>36967</v>
      </c>
      <c r="BD1" s="349"/>
    </row>
    <row r="2" spans="1:103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4489.1232000000009</v>
      </c>
      <c r="BM3" s="4"/>
      <c r="BO3" s="10" t="s">
        <v>7</v>
      </c>
      <c r="BP3" s="11"/>
      <c r="BQ3" s="12">
        <f ca="1">(INDIRECT(TEXT((DAY($A$1)-1),"0")&amp;"!Bq3"))+BL3</f>
        <v>192306.08760000006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4489.1232000000009</v>
      </c>
      <c r="BO5" s="23" t="s">
        <v>138</v>
      </c>
      <c r="BP5" s="3"/>
      <c r="BQ5" s="30">
        <f ca="1">BQ3-BQ4</f>
        <v>192306.08760000006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3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1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2.52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1</v>
      </c>
      <c r="AL7" s="56">
        <v>190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1</v>
      </c>
      <c r="AU7" s="64">
        <f t="shared" ref="AU7:AU31" si="2">AV7/AT7</f>
        <v>190</v>
      </c>
      <c r="AV7" s="192">
        <f t="shared" ref="AV7:AV30" si="3">SUM(AE7*AF7)+(AH7*AI7)+(AN7*AO7)+(AK7*AL7)</f>
        <v>190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0.43320000000000003</v>
      </c>
      <c r="BA7" s="46">
        <f t="shared" ref="BA7:BA30" si="7">AC7</f>
        <v>2.52</v>
      </c>
      <c r="BB7" s="46">
        <f t="shared" ref="BB7:BB30" si="8">T8*AT8</f>
        <v>0</v>
      </c>
      <c r="BC7" s="46"/>
      <c r="BD7" s="46">
        <f t="shared" ref="BD7:BD30" si="9">AV7-SUM(AW7:BC7)</f>
        <v>187.04679999999999</v>
      </c>
      <c r="BE7" s="65"/>
      <c r="BF7" s="45">
        <f t="shared" ref="BF7:BF30" si="10">BD7</f>
        <v>187.04679999999999</v>
      </c>
      <c r="BG7" s="45">
        <f t="shared" ref="BG7:BG30" si="11">BF7*$BG$5</f>
        <v>149.63744</v>
      </c>
      <c r="BH7" s="45">
        <f t="shared" ref="BH7:BH30" si="12">BF7*$BH$5</f>
        <v>37.40936</v>
      </c>
      <c r="BI7" s="3"/>
      <c r="BJ7" s="66" t="s">
        <v>139</v>
      </c>
      <c r="BK7" s="67"/>
      <c r="BL7" s="24">
        <f>BL5+BL6</f>
        <v>4489.1232000000009</v>
      </c>
      <c r="BO7" s="66" t="s">
        <v>139</v>
      </c>
      <c r="BP7" s="67"/>
      <c r="BQ7" s="24">
        <f ca="1">BQ5+BQ6</f>
        <v>192306.08760000006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0.43320000000000003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1</v>
      </c>
      <c r="X8" s="48">
        <v>2.52</v>
      </c>
      <c r="Y8" s="49"/>
      <c r="Z8" s="75"/>
      <c r="AA8" s="283"/>
      <c r="AB8" s="68"/>
      <c r="AC8" s="69">
        <f t="shared" si="0"/>
        <v>2.52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1</v>
      </c>
      <c r="AL8" s="75">
        <v>190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1</v>
      </c>
      <c r="AU8" s="64">
        <f t="shared" si="2"/>
        <v>190</v>
      </c>
      <c r="AV8" s="192">
        <f t="shared" si="3"/>
        <v>190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0.43320000000000003</v>
      </c>
      <c r="BA8" s="46">
        <f t="shared" si="7"/>
        <v>2.52</v>
      </c>
      <c r="BB8" s="46">
        <f t="shared" si="8"/>
        <v>0</v>
      </c>
      <c r="BC8" s="46"/>
      <c r="BD8" s="46">
        <f t="shared" si="9"/>
        <v>187.04679999999999</v>
      </c>
      <c r="BE8" s="65"/>
      <c r="BF8" s="45">
        <f t="shared" si="10"/>
        <v>187.04679999999999</v>
      </c>
      <c r="BG8" s="45">
        <f t="shared" si="11"/>
        <v>149.63744</v>
      </c>
      <c r="BH8" s="45">
        <f t="shared" si="12"/>
        <v>37.40936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0.43320000000000003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1</v>
      </c>
      <c r="X9" s="48">
        <v>2.52</v>
      </c>
      <c r="Y9" s="49"/>
      <c r="Z9" s="75"/>
      <c r="AA9" s="283"/>
      <c r="AB9" s="68"/>
      <c r="AC9" s="69">
        <f t="shared" si="0"/>
        <v>2.52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1</v>
      </c>
      <c r="AL9" s="75">
        <v>190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1</v>
      </c>
      <c r="AU9" s="64">
        <f t="shared" si="2"/>
        <v>190</v>
      </c>
      <c r="AV9" s="192">
        <f t="shared" si="3"/>
        <v>190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0.43320000000000003</v>
      </c>
      <c r="BA9" s="46">
        <f t="shared" si="7"/>
        <v>2.52</v>
      </c>
      <c r="BB9" s="46">
        <f t="shared" si="8"/>
        <v>0</v>
      </c>
      <c r="BC9" s="46"/>
      <c r="BD9" s="46">
        <f t="shared" si="9"/>
        <v>187.04679999999999</v>
      </c>
      <c r="BE9" s="65"/>
      <c r="BF9" s="45">
        <f t="shared" si="10"/>
        <v>187.04679999999999</v>
      </c>
      <c r="BG9" s="45">
        <f t="shared" si="11"/>
        <v>149.63744</v>
      </c>
      <c r="BH9" s="45">
        <f t="shared" si="12"/>
        <v>37.40936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0.43320000000000003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1</v>
      </c>
      <c r="X10" s="48">
        <v>2.52</v>
      </c>
      <c r="Y10" s="49"/>
      <c r="Z10" s="75"/>
      <c r="AA10" s="283"/>
      <c r="AB10" s="68"/>
      <c r="AC10" s="69">
        <f t="shared" si="0"/>
        <v>2.52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1</v>
      </c>
      <c r="AL10" s="75">
        <v>190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1</v>
      </c>
      <c r="AU10" s="64">
        <f t="shared" si="2"/>
        <v>190</v>
      </c>
      <c r="AV10" s="192">
        <f t="shared" si="3"/>
        <v>190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0.43320000000000003</v>
      </c>
      <c r="BA10" s="46">
        <f t="shared" si="7"/>
        <v>2.52</v>
      </c>
      <c r="BB10" s="46">
        <f t="shared" si="8"/>
        <v>0</v>
      </c>
      <c r="BC10" s="46"/>
      <c r="BD10" s="46">
        <f t="shared" si="9"/>
        <v>187.04679999999999</v>
      </c>
      <c r="BE10" s="65"/>
      <c r="BF10" s="45">
        <f t="shared" si="10"/>
        <v>187.04679999999999</v>
      </c>
      <c r="BG10" s="45">
        <f t="shared" si="11"/>
        <v>149.63744</v>
      </c>
      <c r="BH10" s="45">
        <f t="shared" si="12"/>
        <v>37.40936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0.43320000000000003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1</v>
      </c>
      <c r="X11" s="48">
        <v>2.52</v>
      </c>
      <c r="Y11" s="49"/>
      <c r="Z11" s="75"/>
      <c r="AA11" s="283"/>
      <c r="AB11" s="68"/>
      <c r="AC11" s="69">
        <f t="shared" si="0"/>
        <v>2.52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1</v>
      </c>
      <c r="AL11" s="75">
        <v>190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1</v>
      </c>
      <c r="AU11" s="64">
        <f t="shared" si="2"/>
        <v>190</v>
      </c>
      <c r="AV11" s="192">
        <f t="shared" si="3"/>
        <v>190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0.43320000000000003</v>
      </c>
      <c r="BA11" s="46">
        <f t="shared" si="7"/>
        <v>2.52</v>
      </c>
      <c r="BB11" s="46">
        <f t="shared" si="8"/>
        <v>0</v>
      </c>
      <c r="BC11" s="46"/>
      <c r="BD11" s="46">
        <f t="shared" si="9"/>
        <v>187.04679999999999</v>
      </c>
      <c r="BE11" s="65"/>
      <c r="BF11" s="45">
        <f t="shared" si="10"/>
        <v>187.04679999999999</v>
      </c>
      <c r="BG11" s="45">
        <f t="shared" si="11"/>
        <v>149.63744</v>
      </c>
      <c r="BH11" s="45">
        <f t="shared" si="12"/>
        <v>37.40936</v>
      </c>
      <c r="BI11" s="3"/>
      <c r="BJ11" s="10" t="s">
        <v>61</v>
      </c>
      <c r="BK11" s="11"/>
      <c r="BL11" s="12">
        <f>AV31</f>
        <v>4560</v>
      </c>
      <c r="BO11" s="10" t="s">
        <v>61</v>
      </c>
      <c r="BP11" s="11"/>
      <c r="BQ11" s="12">
        <f ca="1">(INDIRECT(TEXT((DAY($A$1)-1),"0")&amp;"!Bq11"))+BL11</f>
        <v>195030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0.43320000000000003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1</v>
      </c>
      <c r="X12" s="48">
        <v>2.52</v>
      </c>
      <c r="Y12" s="49"/>
      <c r="Z12" s="75"/>
      <c r="AA12" s="283"/>
      <c r="AB12" s="68"/>
      <c r="AC12" s="69">
        <f t="shared" si="0"/>
        <v>2.52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1</v>
      </c>
      <c r="AL12" s="75">
        <v>190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1</v>
      </c>
      <c r="AU12" s="64">
        <f t="shared" si="2"/>
        <v>190</v>
      </c>
      <c r="AV12" s="192">
        <f t="shared" si="3"/>
        <v>190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0.43320000000000003</v>
      </c>
      <c r="BA12" s="46">
        <f t="shared" si="7"/>
        <v>2.52</v>
      </c>
      <c r="BB12" s="46">
        <f t="shared" si="8"/>
        <v>0</v>
      </c>
      <c r="BC12" s="46"/>
      <c r="BD12" s="46">
        <f t="shared" si="9"/>
        <v>187.04679999999999</v>
      </c>
      <c r="BE12" s="65"/>
      <c r="BF12" s="45">
        <f t="shared" si="10"/>
        <v>187.04679999999999</v>
      </c>
      <c r="BG12" s="45">
        <f t="shared" si="11"/>
        <v>149.63744</v>
      </c>
      <c r="BH12" s="45">
        <f t="shared" si="12"/>
        <v>37.40936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0.43320000000000003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1</v>
      </c>
      <c r="X13" s="48">
        <v>2.52</v>
      </c>
      <c r="Y13" s="49"/>
      <c r="Z13" s="75"/>
      <c r="AA13" s="283"/>
      <c r="AB13" s="68"/>
      <c r="AC13" s="69">
        <f t="shared" si="0"/>
        <v>2.52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1</v>
      </c>
      <c r="AL13" s="75">
        <v>190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1</v>
      </c>
      <c r="AU13" s="64">
        <f t="shared" si="2"/>
        <v>190</v>
      </c>
      <c r="AV13" s="192">
        <f t="shared" si="3"/>
        <v>190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0.43320000000000003</v>
      </c>
      <c r="BA13" s="46">
        <f t="shared" si="7"/>
        <v>2.52</v>
      </c>
      <c r="BB13" s="46">
        <f t="shared" si="8"/>
        <v>0</v>
      </c>
      <c r="BC13" s="46"/>
      <c r="BD13" s="46">
        <f t="shared" si="9"/>
        <v>187.04679999999999</v>
      </c>
      <c r="BE13" s="65"/>
      <c r="BF13" s="45">
        <f t="shared" si="10"/>
        <v>187.04679999999999</v>
      </c>
      <c r="BG13" s="45">
        <f t="shared" si="11"/>
        <v>149.63744</v>
      </c>
      <c r="BH13" s="45">
        <f t="shared" si="12"/>
        <v>37.40936</v>
      </c>
      <c r="BI13" s="3"/>
      <c r="BJ13" s="23" t="s">
        <v>63</v>
      </c>
      <c r="BK13" s="3"/>
      <c r="BL13" s="30">
        <f>AY31+BA31</f>
        <v>60.480000000000032</v>
      </c>
      <c r="BO13" s="23" t="s">
        <v>63</v>
      </c>
      <c r="BP13" s="3"/>
      <c r="BQ13" s="30">
        <f ca="1">(INDIRECT(TEXT((DAY($A$1)-1),"0")&amp;"!Bq13"))+BL13</f>
        <v>2331.0000000000005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0.43320000000000003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1</v>
      </c>
      <c r="X14" s="48">
        <v>2.52</v>
      </c>
      <c r="Y14" s="49"/>
      <c r="Z14" s="75"/>
      <c r="AA14" s="283"/>
      <c r="AB14" s="68"/>
      <c r="AC14" s="69">
        <f t="shared" si="0"/>
        <v>2.52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1</v>
      </c>
      <c r="AL14" s="75">
        <v>190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1</v>
      </c>
      <c r="AU14" s="64">
        <f t="shared" si="2"/>
        <v>190</v>
      </c>
      <c r="AV14" s="192">
        <f t="shared" si="3"/>
        <v>190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0.43320000000000003</v>
      </c>
      <c r="BA14" s="46">
        <f t="shared" si="7"/>
        <v>2.52</v>
      </c>
      <c r="BB14" s="46">
        <f t="shared" si="8"/>
        <v>0</v>
      </c>
      <c r="BC14" s="46"/>
      <c r="BD14" s="46">
        <f t="shared" si="9"/>
        <v>187.04679999999999</v>
      </c>
      <c r="BE14" s="65"/>
      <c r="BF14" s="45">
        <f t="shared" si="10"/>
        <v>187.04679999999999</v>
      </c>
      <c r="BG14" s="45">
        <f t="shared" si="11"/>
        <v>149.63744</v>
      </c>
      <c r="BH14" s="45">
        <f t="shared" si="12"/>
        <v>37.40936</v>
      </c>
      <c r="BI14" s="3"/>
      <c r="BJ14" s="23" t="s">
        <v>34</v>
      </c>
      <c r="BK14" s="3"/>
      <c r="BL14" s="30">
        <f>AZ31</f>
        <v>10.396800000000001</v>
      </c>
      <c r="BO14" s="23" t="s">
        <v>34</v>
      </c>
      <c r="BP14" s="3"/>
      <c r="BQ14" s="30">
        <f ca="1">(INDIRECT(TEXT((DAY($A$1)-1),"0")&amp;"!BQ14"))+BL14</f>
        <v>392.91239999999999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0.43320000000000003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1</v>
      </c>
      <c r="X15" s="48">
        <v>2.52</v>
      </c>
      <c r="Y15" s="49"/>
      <c r="Z15" s="75"/>
      <c r="AA15" s="283"/>
      <c r="AB15" s="68"/>
      <c r="AC15" s="69">
        <f t="shared" si="0"/>
        <v>2.52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1</v>
      </c>
      <c r="AL15" s="75">
        <v>190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1</v>
      </c>
      <c r="AU15" s="64">
        <f t="shared" si="2"/>
        <v>190</v>
      </c>
      <c r="AV15" s="192">
        <f t="shared" si="3"/>
        <v>190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0.43320000000000003</v>
      </c>
      <c r="BA15" s="46">
        <f t="shared" si="7"/>
        <v>2.52</v>
      </c>
      <c r="BB15" s="46">
        <f t="shared" si="8"/>
        <v>0</v>
      </c>
      <c r="BC15" s="46"/>
      <c r="BD15" s="46">
        <f t="shared" si="9"/>
        <v>187.04679999999999</v>
      </c>
      <c r="BE15" s="65"/>
      <c r="BF15" s="45">
        <f t="shared" si="10"/>
        <v>187.04679999999999</v>
      </c>
      <c r="BG15" s="45">
        <f t="shared" si="11"/>
        <v>149.63744</v>
      </c>
      <c r="BH15" s="45">
        <f t="shared" si="12"/>
        <v>37.40936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0.43320000000000003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1</v>
      </c>
      <c r="X16" s="48">
        <v>2.52</v>
      </c>
      <c r="Y16" s="49"/>
      <c r="Z16" s="75"/>
      <c r="AA16" s="283"/>
      <c r="AB16" s="68"/>
      <c r="AC16" s="69">
        <f t="shared" si="0"/>
        <v>2.52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1</v>
      </c>
      <c r="AL16" s="75">
        <v>190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1</v>
      </c>
      <c r="AU16" s="64">
        <f t="shared" si="2"/>
        <v>190</v>
      </c>
      <c r="AV16" s="192">
        <f t="shared" si="3"/>
        <v>190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0.43320000000000003</v>
      </c>
      <c r="BA16" s="46">
        <f t="shared" si="7"/>
        <v>2.52</v>
      </c>
      <c r="BB16" s="46">
        <f t="shared" si="8"/>
        <v>0</v>
      </c>
      <c r="BC16" s="46"/>
      <c r="BD16" s="46">
        <f t="shared" si="9"/>
        <v>187.04679999999999</v>
      </c>
      <c r="BE16" s="65"/>
      <c r="BF16" s="45">
        <f t="shared" si="10"/>
        <v>187.04679999999999</v>
      </c>
      <c r="BG16" s="45">
        <f t="shared" si="11"/>
        <v>149.63744</v>
      </c>
      <c r="BH16" s="45">
        <f t="shared" si="12"/>
        <v>37.40936</v>
      </c>
      <c r="BI16" s="3"/>
      <c r="BJ16" s="23" t="s">
        <v>65</v>
      </c>
      <c r="BK16" s="3"/>
      <c r="BL16" s="30">
        <f>SUM(BL13:BL15)</f>
        <v>70.876800000000031</v>
      </c>
      <c r="BO16" s="23" t="s">
        <v>65</v>
      </c>
      <c r="BP16" s="3"/>
      <c r="BQ16" s="30">
        <f ca="1">(INDIRECT(TEXT((DAY($A$1)-1),"0")&amp;"!Bq16"))+BL16</f>
        <v>2723.9124000000002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0.43320000000000003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1</v>
      </c>
      <c r="X17" s="48">
        <v>2.52</v>
      </c>
      <c r="Y17" s="49"/>
      <c r="Z17" s="75"/>
      <c r="AA17" s="283"/>
      <c r="AB17" s="68"/>
      <c r="AC17" s="69">
        <f t="shared" si="0"/>
        <v>2.52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1</v>
      </c>
      <c r="AL17" s="75">
        <v>190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1</v>
      </c>
      <c r="AU17" s="64">
        <f t="shared" si="2"/>
        <v>190</v>
      </c>
      <c r="AV17" s="192">
        <f t="shared" si="3"/>
        <v>190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0.43320000000000003</v>
      </c>
      <c r="BA17" s="46">
        <f t="shared" si="7"/>
        <v>2.52</v>
      </c>
      <c r="BB17" s="46">
        <f t="shared" si="8"/>
        <v>0</v>
      </c>
      <c r="BC17" s="46"/>
      <c r="BD17" s="46">
        <f t="shared" si="9"/>
        <v>187.04679999999999</v>
      </c>
      <c r="BE17" s="65"/>
      <c r="BF17" s="45">
        <f t="shared" si="10"/>
        <v>187.04679999999999</v>
      </c>
      <c r="BG17" s="45">
        <f t="shared" si="11"/>
        <v>149.63744</v>
      </c>
      <c r="BH17" s="45">
        <f t="shared" si="12"/>
        <v>37.40936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0.43320000000000003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1</v>
      </c>
      <c r="X18" s="48">
        <v>2.52</v>
      </c>
      <c r="Y18" s="49"/>
      <c r="Z18" s="75"/>
      <c r="AA18" s="283"/>
      <c r="AB18" s="68"/>
      <c r="AC18" s="69">
        <f t="shared" si="0"/>
        <v>2.52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1</v>
      </c>
      <c r="AL18" s="75">
        <v>190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1</v>
      </c>
      <c r="AU18" s="64">
        <f t="shared" si="2"/>
        <v>190</v>
      </c>
      <c r="AV18" s="192">
        <f t="shared" si="3"/>
        <v>190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0.43320000000000003</v>
      </c>
      <c r="BA18" s="46">
        <f t="shared" si="7"/>
        <v>2.52</v>
      </c>
      <c r="BB18" s="46">
        <f t="shared" si="8"/>
        <v>0</v>
      </c>
      <c r="BC18" s="46"/>
      <c r="BD18" s="46">
        <f t="shared" si="9"/>
        <v>187.04679999999999</v>
      </c>
      <c r="BE18" s="65"/>
      <c r="BF18" s="45">
        <f t="shared" si="10"/>
        <v>187.04679999999999</v>
      </c>
      <c r="BG18" s="45">
        <f t="shared" si="11"/>
        <v>149.63744</v>
      </c>
      <c r="BH18" s="45">
        <f t="shared" si="12"/>
        <v>37.40936</v>
      </c>
      <c r="BI18" s="3"/>
      <c r="BJ18" s="23" t="s">
        <v>141</v>
      </c>
      <c r="BK18" s="3"/>
      <c r="BL18" s="30">
        <f>BH31</f>
        <v>897.82463999999993</v>
      </c>
      <c r="BO18" s="23" t="s">
        <v>141</v>
      </c>
      <c r="BP18" s="3"/>
      <c r="BQ18" s="30">
        <f ca="1">BQ7*$BH$5</f>
        <v>38461.217520000013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0.43320000000000003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1</v>
      </c>
      <c r="X19" s="48">
        <v>2.52</v>
      </c>
      <c r="Y19" s="49"/>
      <c r="Z19" s="75"/>
      <c r="AA19" s="283"/>
      <c r="AB19" s="68"/>
      <c r="AC19" s="69">
        <f t="shared" si="0"/>
        <v>2.52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1</v>
      </c>
      <c r="AL19" s="75">
        <v>190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1</v>
      </c>
      <c r="AU19" s="64">
        <f t="shared" si="2"/>
        <v>190</v>
      </c>
      <c r="AV19" s="192">
        <f t="shared" si="3"/>
        <v>190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0.43320000000000003</v>
      </c>
      <c r="BA19" s="46">
        <f t="shared" si="7"/>
        <v>2.52</v>
      </c>
      <c r="BB19" s="46">
        <f t="shared" si="8"/>
        <v>0</v>
      </c>
      <c r="BC19" s="46"/>
      <c r="BD19" s="46">
        <f t="shared" si="9"/>
        <v>187.04679999999999</v>
      </c>
      <c r="BE19" s="65"/>
      <c r="BF19" s="45">
        <f t="shared" si="10"/>
        <v>187.04679999999999</v>
      </c>
      <c r="BG19" s="45">
        <f t="shared" si="11"/>
        <v>149.63744</v>
      </c>
      <c r="BH19" s="45">
        <f t="shared" si="12"/>
        <v>37.40936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0.43320000000000003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1</v>
      </c>
      <c r="X20" s="48">
        <v>2.52</v>
      </c>
      <c r="Y20" s="49"/>
      <c r="Z20" s="75"/>
      <c r="AA20" s="283"/>
      <c r="AB20" s="68"/>
      <c r="AC20" s="69">
        <f t="shared" si="0"/>
        <v>2.52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1</v>
      </c>
      <c r="AL20" s="75">
        <v>190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1</v>
      </c>
      <c r="AU20" s="64">
        <f t="shared" si="2"/>
        <v>190</v>
      </c>
      <c r="AV20" s="192">
        <f t="shared" si="3"/>
        <v>190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0.43320000000000003</v>
      </c>
      <c r="BA20" s="46">
        <f t="shared" si="7"/>
        <v>2.52</v>
      </c>
      <c r="BB20" s="46">
        <f t="shared" si="8"/>
        <v>0</v>
      </c>
      <c r="BC20" s="46"/>
      <c r="BD20" s="46">
        <f t="shared" si="9"/>
        <v>187.04679999999999</v>
      </c>
      <c r="BE20" s="65"/>
      <c r="BF20" s="45">
        <f t="shared" si="10"/>
        <v>187.04679999999999</v>
      </c>
      <c r="BG20" s="45">
        <f t="shared" si="11"/>
        <v>149.63744</v>
      </c>
      <c r="BH20" s="45">
        <f t="shared" si="12"/>
        <v>37.40936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0.43320000000000003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1</v>
      </c>
      <c r="X21" s="48">
        <v>2.52</v>
      </c>
      <c r="Y21" s="49"/>
      <c r="Z21" s="75"/>
      <c r="AA21" s="283"/>
      <c r="AB21" s="68"/>
      <c r="AC21" s="69">
        <f t="shared" si="0"/>
        <v>2.52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1</v>
      </c>
      <c r="AL21" s="75">
        <v>190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1</v>
      </c>
      <c r="AU21" s="64">
        <f t="shared" si="2"/>
        <v>190</v>
      </c>
      <c r="AV21" s="192">
        <f t="shared" si="3"/>
        <v>190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0.43320000000000003</v>
      </c>
      <c r="BA21" s="46">
        <f t="shared" si="7"/>
        <v>2.52</v>
      </c>
      <c r="BB21" s="46">
        <f t="shared" si="8"/>
        <v>0</v>
      </c>
      <c r="BC21" s="46"/>
      <c r="BD21" s="46">
        <f t="shared" si="9"/>
        <v>187.04679999999999</v>
      </c>
      <c r="BE21" s="65"/>
      <c r="BF21" s="45">
        <f t="shared" si="10"/>
        <v>187.04679999999999</v>
      </c>
      <c r="BG21" s="45">
        <f t="shared" si="11"/>
        <v>149.63744</v>
      </c>
      <c r="BH21" s="45">
        <f t="shared" si="12"/>
        <v>37.40936</v>
      </c>
      <c r="BI21" s="3"/>
      <c r="BJ21" s="66" t="s">
        <v>142</v>
      </c>
      <c r="BK21" s="67"/>
      <c r="BL21" s="24">
        <f>BL11-BL16-BL18-BL19+BL20</f>
        <v>3591.2985600000002</v>
      </c>
      <c r="BO21" s="66" t="s">
        <v>148</v>
      </c>
      <c r="BP21" s="67"/>
      <c r="BQ21" s="24">
        <f ca="1">BQ11-BQ16-BQ18-BQ19</f>
        <v>153844.87007999999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6.8" x14ac:dyDescent="0.55000000000000004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0.43320000000000003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1</v>
      </c>
      <c r="X22" s="48">
        <v>2.52</v>
      </c>
      <c r="Y22" s="49"/>
      <c r="Z22" s="75"/>
      <c r="AA22" s="283"/>
      <c r="AB22" s="68"/>
      <c r="AC22" s="69">
        <f t="shared" si="0"/>
        <v>2.52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1</v>
      </c>
      <c r="AL22" s="75">
        <v>190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1</v>
      </c>
      <c r="AU22" s="64">
        <f t="shared" si="2"/>
        <v>190</v>
      </c>
      <c r="AV22" s="192">
        <f t="shared" si="3"/>
        <v>190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0.43320000000000003</v>
      </c>
      <c r="BA22" s="46">
        <f t="shared" si="7"/>
        <v>2.52</v>
      </c>
      <c r="BB22" s="46">
        <f t="shared" si="8"/>
        <v>0</v>
      </c>
      <c r="BC22" s="46"/>
      <c r="BD22" s="46">
        <f t="shared" si="9"/>
        <v>187.04679999999999</v>
      </c>
      <c r="BE22" s="65"/>
      <c r="BF22" s="45">
        <f t="shared" si="10"/>
        <v>187.04679999999999</v>
      </c>
      <c r="BG22" s="45">
        <f t="shared" si="11"/>
        <v>149.63744</v>
      </c>
      <c r="BH22" s="45">
        <f t="shared" si="12"/>
        <v>37.40936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0.43320000000000003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1</v>
      </c>
      <c r="X23" s="48">
        <v>2.52</v>
      </c>
      <c r="Y23" s="49"/>
      <c r="Z23" s="75"/>
      <c r="AA23" s="283"/>
      <c r="AB23" s="68"/>
      <c r="AC23" s="69">
        <f t="shared" si="0"/>
        <v>2.52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1</v>
      </c>
      <c r="AL23" s="75">
        <v>190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1</v>
      </c>
      <c r="AU23" s="64">
        <f t="shared" si="2"/>
        <v>190</v>
      </c>
      <c r="AV23" s="192">
        <f t="shared" si="3"/>
        <v>190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0.43320000000000003</v>
      </c>
      <c r="BA23" s="46">
        <f t="shared" si="7"/>
        <v>2.52</v>
      </c>
      <c r="BB23" s="46">
        <f t="shared" si="8"/>
        <v>0</v>
      </c>
      <c r="BC23" s="46"/>
      <c r="BD23" s="46">
        <f t="shared" si="9"/>
        <v>187.04679999999999</v>
      </c>
      <c r="BE23" s="65"/>
      <c r="BF23" s="45">
        <f t="shared" si="10"/>
        <v>187.04679999999999</v>
      </c>
      <c r="BG23" s="45">
        <f t="shared" si="11"/>
        <v>149.63744</v>
      </c>
      <c r="BH23" s="45">
        <f t="shared" si="12"/>
        <v>37.40936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0.43320000000000003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1</v>
      </c>
      <c r="X24" s="48">
        <v>2.52</v>
      </c>
      <c r="Y24" s="49"/>
      <c r="Z24" s="75"/>
      <c r="AA24" s="283"/>
      <c r="AB24" s="68"/>
      <c r="AC24" s="69">
        <f t="shared" si="0"/>
        <v>2.52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1</v>
      </c>
      <c r="AL24" s="75">
        <v>190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1</v>
      </c>
      <c r="AU24" s="64">
        <f t="shared" si="2"/>
        <v>190</v>
      </c>
      <c r="AV24" s="192">
        <f t="shared" si="3"/>
        <v>190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0.43320000000000003</v>
      </c>
      <c r="BA24" s="46">
        <f t="shared" si="7"/>
        <v>2.52</v>
      </c>
      <c r="BB24" s="46">
        <f t="shared" si="8"/>
        <v>0</v>
      </c>
      <c r="BC24" s="46"/>
      <c r="BD24" s="46">
        <f t="shared" si="9"/>
        <v>187.04679999999999</v>
      </c>
      <c r="BE24" s="65"/>
      <c r="BF24" s="45">
        <f t="shared" si="10"/>
        <v>187.04679999999999</v>
      </c>
      <c r="BG24" s="45">
        <f t="shared" si="11"/>
        <v>149.63744</v>
      </c>
      <c r="BH24" s="45">
        <f t="shared" si="12"/>
        <v>37.40936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0.43320000000000003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1</v>
      </c>
      <c r="X25" s="48">
        <v>2.52</v>
      </c>
      <c r="Y25" s="49"/>
      <c r="Z25" s="75"/>
      <c r="AA25" s="283"/>
      <c r="AB25" s="68"/>
      <c r="AC25" s="69">
        <f t="shared" si="0"/>
        <v>2.52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1</v>
      </c>
      <c r="AL25" s="75">
        <v>190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1</v>
      </c>
      <c r="AU25" s="64">
        <f t="shared" si="2"/>
        <v>190</v>
      </c>
      <c r="AV25" s="192">
        <f t="shared" si="3"/>
        <v>190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0.43320000000000003</v>
      </c>
      <c r="BA25" s="46">
        <f t="shared" si="7"/>
        <v>2.52</v>
      </c>
      <c r="BB25" s="46">
        <f t="shared" si="8"/>
        <v>0</v>
      </c>
      <c r="BC25" s="46"/>
      <c r="BD25" s="46">
        <f t="shared" si="9"/>
        <v>187.04679999999999</v>
      </c>
      <c r="BE25" s="65"/>
      <c r="BF25" s="45">
        <f t="shared" si="10"/>
        <v>187.04679999999999</v>
      </c>
      <c r="BG25" s="45">
        <f t="shared" si="11"/>
        <v>149.63744</v>
      </c>
      <c r="BH25" s="45">
        <f t="shared" si="12"/>
        <v>37.40936</v>
      </c>
      <c r="BI25" s="3"/>
      <c r="BJ25" s="10" t="s">
        <v>67</v>
      </c>
      <c r="BK25" s="11"/>
      <c r="BL25" s="12">
        <f>BL21</f>
        <v>3591.2985600000002</v>
      </c>
      <c r="BO25" s="10" t="s">
        <v>67</v>
      </c>
      <c r="BP25" s="11"/>
      <c r="BQ25" s="12">
        <f ca="1">(INDIRECT(TEXT((DAY($A$1)-1),"0")&amp;"!Bq25"))+BL25</f>
        <v>153844.87007999996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0.43320000000000003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1</v>
      </c>
      <c r="X26" s="48">
        <v>2.52</v>
      </c>
      <c r="Y26" s="49"/>
      <c r="Z26" s="75"/>
      <c r="AA26" s="283"/>
      <c r="AB26" s="68"/>
      <c r="AC26" s="69">
        <f t="shared" si="0"/>
        <v>2.52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1</v>
      </c>
      <c r="AL26" s="75">
        <v>190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1</v>
      </c>
      <c r="AU26" s="64">
        <f t="shared" si="2"/>
        <v>190</v>
      </c>
      <c r="AV26" s="192">
        <f t="shared" si="3"/>
        <v>190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0.43320000000000003</v>
      </c>
      <c r="BA26" s="46">
        <f t="shared" si="7"/>
        <v>2.52</v>
      </c>
      <c r="BB26" s="46">
        <f t="shared" si="8"/>
        <v>0</v>
      </c>
      <c r="BC26" s="46"/>
      <c r="BD26" s="46">
        <f t="shared" si="9"/>
        <v>187.04679999999999</v>
      </c>
      <c r="BE26" s="65"/>
      <c r="BF26" s="45">
        <f t="shared" si="10"/>
        <v>187.04679999999999</v>
      </c>
      <c r="BG26" s="45">
        <f t="shared" si="11"/>
        <v>149.63744</v>
      </c>
      <c r="BH26" s="45">
        <f t="shared" si="12"/>
        <v>37.40936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0.43320000000000003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1</v>
      </c>
      <c r="X27" s="48">
        <v>2.52</v>
      </c>
      <c r="Y27" s="49"/>
      <c r="Z27" s="75"/>
      <c r="AA27" s="283"/>
      <c r="AB27" s="68"/>
      <c r="AC27" s="69">
        <f t="shared" si="0"/>
        <v>2.52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1</v>
      </c>
      <c r="AL27" s="75">
        <v>190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1</v>
      </c>
      <c r="AU27" s="64">
        <f t="shared" si="2"/>
        <v>190</v>
      </c>
      <c r="AV27" s="192">
        <f t="shared" si="3"/>
        <v>190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0.43320000000000003</v>
      </c>
      <c r="BA27" s="46">
        <f t="shared" si="7"/>
        <v>2.52</v>
      </c>
      <c r="BB27" s="46">
        <f t="shared" si="8"/>
        <v>0</v>
      </c>
      <c r="BC27" s="46"/>
      <c r="BD27" s="46">
        <f t="shared" si="9"/>
        <v>187.04679999999999</v>
      </c>
      <c r="BE27" s="65"/>
      <c r="BF27" s="45">
        <f t="shared" si="10"/>
        <v>187.04679999999999</v>
      </c>
      <c r="BG27" s="45">
        <f t="shared" si="11"/>
        <v>149.63744</v>
      </c>
      <c r="BH27" s="45">
        <f t="shared" si="12"/>
        <v>37.40936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0.43320000000000003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1</v>
      </c>
      <c r="X28" s="48">
        <v>2.52</v>
      </c>
      <c r="Y28" s="49"/>
      <c r="Z28" s="75"/>
      <c r="AA28" s="283"/>
      <c r="AB28" s="68"/>
      <c r="AC28" s="69">
        <f t="shared" si="0"/>
        <v>2.52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1</v>
      </c>
      <c r="AL28" s="75">
        <v>190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1</v>
      </c>
      <c r="AU28" s="64">
        <f t="shared" si="2"/>
        <v>190</v>
      </c>
      <c r="AV28" s="192">
        <f t="shared" si="3"/>
        <v>190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0.43320000000000003</v>
      </c>
      <c r="BA28" s="46">
        <f t="shared" si="7"/>
        <v>2.52</v>
      </c>
      <c r="BB28" s="46">
        <f t="shared" si="8"/>
        <v>0</v>
      </c>
      <c r="BC28" s="46"/>
      <c r="BD28" s="46">
        <f t="shared" si="9"/>
        <v>187.04679999999999</v>
      </c>
      <c r="BE28" s="65"/>
      <c r="BF28" s="45">
        <f t="shared" si="10"/>
        <v>187.04679999999999</v>
      </c>
      <c r="BG28" s="45">
        <f t="shared" si="11"/>
        <v>149.63744</v>
      </c>
      <c r="BH28" s="45">
        <f t="shared" si="12"/>
        <v>37.40936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0.43320000000000003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1</v>
      </c>
      <c r="X29" s="48">
        <v>2.52</v>
      </c>
      <c r="Y29" s="49"/>
      <c r="Z29" s="75"/>
      <c r="AA29" s="283"/>
      <c r="AB29" s="68"/>
      <c r="AC29" s="69">
        <f t="shared" si="0"/>
        <v>2.52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1</v>
      </c>
      <c r="AL29" s="75">
        <v>190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1</v>
      </c>
      <c r="AU29" s="64">
        <f t="shared" si="2"/>
        <v>190</v>
      </c>
      <c r="AV29" s="192">
        <f t="shared" si="3"/>
        <v>190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0.43320000000000003</v>
      </c>
      <c r="BA29" s="46">
        <f t="shared" si="7"/>
        <v>2.52</v>
      </c>
      <c r="BB29" s="46">
        <f t="shared" si="8"/>
        <v>0</v>
      </c>
      <c r="BC29" s="46"/>
      <c r="BD29" s="46">
        <f t="shared" si="9"/>
        <v>187.04679999999999</v>
      </c>
      <c r="BE29" s="65"/>
      <c r="BF29" s="45">
        <f t="shared" si="10"/>
        <v>187.04679999999999</v>
      </c>
      <c r="BG29" s="45">
        <f t="shared" si="11"/>
        <v>149.63744</v>
      </c>
      <c r="BH29" s="45">
        <f t="shared" si="12"/>
        <v>37.40936</v>
      </c>
      <c r="BI29" s="3"/>
      <c r="BJ29" s="23" t="s">
        <v>144</v>
      </c>
      <c r="BK29" s="3"/>
      <c r="BL29" s="30">
        <f>BL25-BL27</f>
        <v>3591.2985600000002</v>
      </c>
      <c r="BO29" s="23" t="s">
        <v>144</v>
      </c>
      <c r="BP29" s="3"/>
      <c r="BQ29" s="30">
        <f ca="1">BQ25-BQ27</f>
        <v>153844.87007999996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0.43320000000000003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1</v>
      </c>
      <c r="X30" s="48">
        <v>2.52</v>
      </c>
      <c r="Y30" s="49"/>
      <c r="Z30" s="194"/>
      <c r="AA30" s="254"/>
      <c r="AB30" s="78"/>
      <c r="AC30" s="79">
        <f t="shared" si="0"/>
        <v>2.52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1</v>
      </c>
      <c r="AL30" s="75">
        <v>190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1</v>
      </c>
      <c r="AU30" s="64">
        <f t="shared" si="2"/>
        <v>190</v>
      </c>
      <c r="AV30" s="192">
        <f t="shared" si="3"/>
        <v>190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0.43320000000000003</v>
      </c>
      <c r="BA30" s="46">
        <f t="shared" si="7"/>
        <v>2.52</v>
      </c>
      <c r="BB30" s="46">
        <f t="shared" si="8"/>
        <v>0</v>
      </c>
      <c r="BC30" s="46"/>
      <c r="BD30" s="46">
        <f t="shared" si="9"/>
        <v>187.04679999999999</v>
      </c>
      <c r="BE30" s="65"/>
      <c r="BF30" s="45">
        <f t="shared" si="10"/>
        <v>187.04679999999999</v>
      </c>
      <c r="BG30" s="45">
        <f t="shared" si="11"/>
        <v>149.63744</v>
      </c>
      <c r="BH30" s="45">
        <f t="shared" si="12"/>
        <v>37.40936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0.43320000000000003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24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24</v>
      </c>
      <c r="AL31" s="3"/>
      <c r="AM31" s="22"/>
      <c r="AN31" s="91">
        <f>SUM(AN7:AN30)</f>
        <v>0</v>
      </c>
      <c r="AO31" s="11"/>
      <c r="AP31" s="3"/>
      <c r="AT31" s="93">
        <f>SUM(AT7:AT30)</f>
        <v>24</v>
      </c>
      <c r="AU31" s="94">
        <f t="shared" si="2"/>
        <v>190</v>
      </c>
      <c r="AV31" s="94">
        <f t="shared" ref="AV31:BD31" si="30">SUM(AV7:AV30)</f>
        <v>4560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10.396800000000001</v>
      </c>
      <c r="BA31" s="95">
        <f t="shared" si="30"/>
        <v>60.480000000000032</v>
      </c>
      <c r="BB31" s="95">
        <f t="shared" si="30"/>
        <v>0</v>
      </c>
      <c r="BC31" s="95">
        <f t="shared" si="30"/>
        <v>0</v>
      </c>
      <c r="BD31" s="95">
        <f t="shared" si="30"/>
        <v>4489.1232000000009</v>
      </c>
      <c r="BF31" s="87">
        <f>SUM(BF7:BF30)</f>
        <v>4489.1232000000009</v>
      </c>
      <c r="BG31" s="87">
        <f>SUM(BG7:BG30)</f>
        <v>3591.2985599999997</v>
      </c>
      <c r="BH31" s="87">
        <f>SUM(BH7:BH30)</f>
        <v>897.82463999999993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5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3591.2985600000002</v>
      </c>
      <c r="BO35" s="66" t="s">
        <v>146</v>
      </c>
      <c r="BP35" s="67"/>
      <c r="BQ35" s="105">
        <f ca="1">BQ29-SUM(BQ32:BQ33)</f>
        <v>153844.87007999996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1</v>
      </c>
      <c r="AU38" s="209">
        <f t="shared" ref="AU38:AU61" si="32">AS38-AT38</f>
        <v>-1</v>
      </c>
      <c r="AV38" s="225">
        <f t="shared" ref="AV38:AV61" si="33">IF(AND(AU38&lt;=0,AU38&gt;=-2),AU38,IF(AU38&lt;-2,-2,0))</f>
        <v>-1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0</v>
      </c>
      <c r="AZ38" s="244">
        <f t="shared" ref="AZ38:AZ61" si="37">AV38+AW38</f>
        <v>-1</v>
      </c>
      <c r="BA38" s="246">
        <f t="shared" ref="BA38:BA61" si="38">AX38+AY38</f>
        <v>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24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190</v>
      </c>
      <c r="AM39" s="213" t="e">
        <f>AVERAGE(AO7:AO30)</f>
        <v>#DIV/0!</v>
      </c>
      <c r="AS39" s="113"/>
      <c r="AT39" s="208">
        <f t="shared" si="31"/>
        <v>1</v>
      </c>
      <c r="AU39" s="208">
        <f t="shared" si="32"/>
        <v>-1</v>
      </c>
      <c r="AV39" s="227">
        <f t="shared" si="33"/>
        <v>-1</v>
      </c>
      <c r="AW39" s="228">
        <f t="shared" si="34"/>
        <v>0</v>
      </c>
      <c r="AX39" s="223">
        <f t="shared" si="35"/>
        <v>0</v>
      </c>
      <c r="AY39" s="223">
        <f t="shared" si="36"/>
        <v>0</v>
      </c>
      <c r="AZ39" s="243">
        <f t="shared" si="37"/>
        <v>-1</v>
      </c>
      <c r="BA39" s="247">
        <f t="shared" si="38"/>
        <v>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1</v>
      </c>
      <c r="AU40" s="208">
        <f t="shared" si="32"/>
        <v>-1</v>
      </c>
      <c r="AV40" s="227">
        <f t="shared" si="33"/>
        <v>-1</v>
      </c>
      <c r="AW40" s="228">
        <f t="shared" si="34"/>
        <v>0</v>
      </c>
      <c r="AX40" s="223">
        <f t="shared" si="35"/>
        <v>0</v>
      </c>
      <c r="AY40" s="223">
        <f t="shared" si="36"/>
        <v>0</v>
      </c>
      <c r="AZ40" s="243">
        <f t="shared" si="37"/>
        <v>-1</v>
      </c>
      <c r="BA40" s="247">
        <f t="shared" si="38"/>
        <v>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1</v>
      </c>
      <c r="AU41" s="208">
        <f t="shared" si="32"/>
        <v>-1</v>
      </c>
      <c r="AV41" s="227">
        <f t="shared" si="33"/>
        <v>-1</v>
      </c>
      <c r="AW41" s="228">
        <f t="shared" si="34"/>
        <v>0</v>
      </c>
      <c r="AX41" s="223">
        <f t="shared" si="35"/>
        <v>0</v>
      </c>
      <c r="AY41" s="223">
        <f t="shared" si="36"/>
        <v>0</v>
      </c>
      <c r="AZ41" s="243">
        <f t="shared" si="37"/>
        <v>-1</v>
      </c>
      <c r="BA41" s="247">
        <f t="shared" si="38"/>
        <v>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1</v>
      </c>
      <c r="AU42" s="208">
        <f t="shared" si="32"/>
        <v>-1</v>
      </c>
      <c r="AV42" s="227">
        <f t="shared" si="33"/>
        <v>-1</v>
      </c>
      <c r="AW42" s="228">
        <f t="shared" si="34"/>
        <v>0</v>
      </c>
      <c r="AX42" s="223">
        <f t="shared" si="35"/>
        <v>0</v>
      </c>
      <c r="AY42" s="223">
        <f t="shared" si="36"/>
        <v>0</v>
      </c>
      <c r="AZ42" s="243">
        <f t="shared" si="37"/>
        <v>-1</v>
      </c>
      <c r="BA42" s="247">
        <f t="shared" si="38"/>
        <v>0</v>
      </c>
      <c r="BJ42" s="23" t="s">
        <v>132</v>
      </c>
      <c r="BK42" s="117">
        <f ca="1">A1</f>
        <v>36967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1</v>
      </c>
      <c r="AU43" s="208">
        <f t="shared" si="32"/>
        <v>-1</v>
      </c>
      <c r="AV43" s="227">
        <f t="shared" si="33"/>
        <v>-1</v>
      </c>
      <c r="AW43" s="228">
        <f t="shared" si="34"/>
        <v>0</v>
      </c>
      <c r="AX43" s="223">
        <f t="shared" si="35"/>
        <v>0</v>
      </c>
      <c r="AY43" s="223">
        <f t="shared" si="36"/>
        <v>0</v>
      </c>
      <c r="AZ43" s="243">
        <f t="shared" si="37"/>
        <v>-1</v>
      </c>
      <c r="BA43" s="247">
        <f t="shared" si="38"/>
        <v>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1</v>
      </c>
      <c r="AU44" s="208">
        <f t="shared" si="32"/>
        <v>-1</v>
      </c>
      <c r="AV44" s="227">
        <f t="shared" si="33"/>
        <v>-1</v>
      </c>
      <c r="AW44" s="228">
        <f t="shared" si="34"/>
        <v>0</v>
      </c>
      <c r="AX44" s="223">
        <f t="shared" si="35"/>
        <v>0</v>
      </c>
      <c r="AY44" s="223">
        <f t="shared" si="36"/>
        <v>0</v>
      </c>
      <c r="AZ44" s="243">
        <f t="shared" si="37"/>
        <v>-1</v>
      </c>
      <c r="BA44" s="247">
        <f t="shared" si="38"/>
        <v>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1</v>
      </c>
      <c r="AU45" s="208">
        <f t="shared" si="32"/>
        <v>-1</v>
      </c>
      <c r="AV45" s="227">
        <f t="shared" si="33"/>
        <v>-1</v>
      </c>
      <c r="AW45" s="228">
        <f t="shared" si="34"/>
        <v>0</v>
      </c>
      <c r="AX45" s="223">
        <f t="shared" si="35"/>
        <v>0</v>
      </c>
      <c r="AY45" s="223">
        <f t="shared" si="36"/>
        <v>0</v>
      </c>
      <c r="AZ45" s="243">
        <f t="shared" si="37"/>
        <v>-1</v>
      </c>
      <c r="BA45" s="247">
        <f t="shared" si="38"/>
        <v>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907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190</v>
      </c>
      <c r="AM46" s="231" t="e">
        <f ca="1">(INDIRECT(TEXT((DAY($A$1)-1),"0")&amp;"!Am46"))+AM39</f>
        <v>#DIV/0!</v>
      </c>
      <c r="AS46" s="113"/>
      <c r="AT46" s="208">
        <f t="shared" si="31"/>
        <v>1</v>
      </c>
      <c r="AU46" s="208">
        <f t="shared" si="32"/>
        <v>-1</v>
      </c>
      <c r="AV46" s="227">
        <f t="shared" si="33"/>
        <v>-1</v>
      </c>
      <c r="AW46" s="228">
        <f t="shared" si="34"/>
        <v>0</v>
      </c>
      <c r="AX46" s="223">
        <f t="shared" si="35"/>
        <v>0</v>
      </c>
      <c r="AY46" s="223">
        <f t="shared" si="36"/>
        <v>0</v>
      </c>
      <c r="AZ46" s="243">
        <f t="shared" si="37"/>
        <v>-1</v>
      </c>
      <c r="BA46" s="247">
        <f t="shared" si="38"/>
        <v>0</v>
      </c>
      <c r="BJ46" s="23" t="s">
        <v>87</v>
      </c>
      <c r="BK46" s="117">
        <f ca="1">BK42</f>
        <v>36967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1</v>
      </c>
      <c r="AU47" s="208">
        <f t="shared" si="32"/>
        <v>-1</v>
      </c>
      <c r="AV47" s="227">
        <f t="shared" si="33"/>
        <v>-1</v>
      </c>
      <c r="AW47" s="228">
        <f t="shared" si="34"/>
        <v>0</v>
      </c>
      <c r="AX47" s="223">
        <f t="shared" si="35"/>
        <v>0</v>
      </c>
      <c r="AY47" s="223">
        <f t="shared" si="36"/>
        <v>0</v>
      </c>
      <c r="AZ47" s="243">
        <f t="shared" si="37"/>
        <v>-1</v>
      </c>
      <c r="BA47" s="247">
        <f t="shared" si="38"/>
        <v>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1</v>
      </c>
      <c r="AU48" s="208">
        <f t="shared" si="32"/>
        <v>-1</v>
      </c>
      <c r="AV48" s="227">
        <f t="shared" si="33"/>
        <v>-1</v>
      </c>
      <c r="AW48" s="228">
        <f t="shared" si="34"/>
        <v>0</v>
      </c>
      <c r="AX48" s="223">
        <f t="shared" si="35"/>
        <v>0</v>
      </c>
      <c r="AY48" s="223">
        <f t="shared" si="36"/>
        <v>0</v>
      </c>
      <c r="AZ48" s="243">
        <f t="shared" si="37"/>
        <v>-1</v>
      </c>
      <c r="BA48" s="247">
        <f t="shared" si="38"/>
        <v>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1</v>
      </c>
      <c r="AU49" s="208">
        <f t="shared" si="32"/>
        <v>-1</v>
      </c>
      <c r="AV49" s="227">
        <f t="shared" si="33"/>
        <v>-1</v>
      </c>
      <c r="AW49" s="228">
        <f t="shared" si="34"/>
        <v>0</v>
      </c>
      <c r="AX49" s="223">
        <f t="shared" si="35"/>
        <v>0</v>
      </c>
      <c r="AY49" s="223">
        <f t="shared" si="36"/>
        <v>0</v>
      </c>
      <c r="AZ49" s="243">
        <f t="shared" si="37"/>
        <v>-1</v>
      </c>
      <c r="BA49" s="247">
        <f t="shared" si="38"/>
        <v>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1</v>
      </c>
      <c r="AU50" s="208">
        <f t="shared" si="32"/>
        <v>-1</v>
      </c>
      <c r="AV50" s="227">
        <f t="shared" si="33"/>
        <v>-1</v>
      </c>
      <c r="AW50" s="228">
        <f t="shared" si="34"/>
        <v>0</v>
      </c>
      <c r="AX50" s="223">
        <f t="shared" si="35"/>
        <v>0</v>
      </c>
      <c r="AY50" s="223">
        <f t="shared" si="36"/>
        <v>0</v>
      </c>
      <c r="AZ50" s="243">
        <f t="shared" si="37"/>
        <v>-1</v>
      </c>
      <c r="BA50" s="247">
        <f t="shared" si="38"/>
        <v>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1</v>
      </c>
      <c r="AU51" s="208">
        <f t="shared" si="32"/>
        <v>-1</v>
      </c>
      <c r="AV51" s="227">
        <f t="shared" si="33"/>
        <v>-1</v>
      </c>
      <c r="AW51" s="228">
        <f t="shared" si="34"/>
        <v>0</v>
      </c>
      <c r="AX51" s="223">
        <f t="shared" si="35"/>
        <v>0</v>
      </c>
      <c r="AY51" s="223">
        <f t="shared" si="36"/>
        <v>0</v>
      </c>
      <c r="AZ51" s="243">
        <f t="shared" si="37"/>
        <v>-1</v>
      </c>
      <c r="BA51" s="247">
        <f t="shared" si="38"/>
        <v>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1</v>
      </c>
      <c r="AU52" s="208">
        <f t="shared" si="32"/>
        <v>-1</v>
      </c>
      <c r="AV52" s="227">
        <f t="shared" si="33"/>
        <v>-1</v>
      </c>
      <c r="AW52" s="228">
        <f t="shared" si="34"/>
        <v>0</v>
      </c>
      <c r="AX52" s="223">
        <f t="shared" si="35"/>
        <v>0</v>
      </c>
      <c r="AY52" s="223">
        <f t="shared" si="36"/>
        <v>0</v>
      </c>
      <c r="AZ52" s="243">
        <f t="shared" si="37"/>
        <v>-1</v>
      </c>
      <c r="BA52" s="247">
        <f t="shared" si="38"/>
        <v>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1</v>
      </c>
      <c r="AU53" s="208">
        <f t="shared" si="32"/>
        <v>-1</v>
      </c>
      <c r="AV53" s="227">
        <f t="shared" si="33"/>
        <v>-1</v>
      </c>
      <c r="AW53" s="228">
        <f t="shared" si="34"/>
        <v>0</v>
      </c>
      <c r="AX53" s="223">
        <f t="shared" si="35"/>
        <v>0</v>
      </c>
      <c r="AY53" s="223">
        <f t="shared" si="36"/>
        <v>0</v>
      </c>
      <c r="AZ53" s="243">
        <f t="shared" si="37"/>
        <v>-1</v>
      </c>
      <c r="BA53" s="247">
        <f t="shared" si="38"/>
        <v>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1</v>
      </c>
      <c r="AU54" s="208">
        <f t="shared" si="32"/>
        <v>-1</v>
      </c>
      <c r="AV54" s="227">
        <f t="shared" si="33"/>
        <v>-1</v>
      </c>
      <c r="AW54" s="228">
        <f t="shared" si="34"/>
        <v>0</v>
      </c>
      <c r="AX54" s="223">
        <f t="shared" si="35"/>
        <v>0</v>
      </c>
      <c r="AY54" s="223">
        <f t="shared" si="36"/>
        <v>0</v>
      </c>
      <c r="AZ54" s="243">
        <f t="shared" si="37"/>
        <v>-1</v>
      </c>
      <c r="BA54" s="247">
        <f t="shared" si="38"/>
        <v>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1</v>
      </c>
      <c r="AU55" s="208">
        <f t="shared" si="32"/>
        <v>-1</v>
      </c>
      <c r="AV55" s="227">
        <f t="shared" si="33"/>
        <v>-1</v>
      </c>
      <c r="AW55" s="228">
        <f t="shared" si="34"/>
        <v>0</v>
      </c>
      <c r="AX55" s="223">
        <f t="shared" si="35"/>
        <v>0</v>
      </c>
      <c r="AY55" s="223">
        <f t="shared" si="36"/>
        <v>0</v>
      </c>
      <c r="AZ55" s="243">
        <f t="shared" si="37"/>
        <v>-1</v>
      </c>
      <c r="BA55" s="247">
        <f t="shared" si="38"/>
        <v>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1</v>
      </c>
      <c r="AU56" s="208">
        <f t="shared" si="32"/>
        <v>-1</v>
      </c>
      <c r="AV56" s="227">
        <f t="shared" si="33"/>
        <v>-1</v>
      </c>
      <c r="AW56" s="228">
        <f t="shared" si="34"/>
        <v>0</v>
      </c>
      <c r="AX56" s="223">
        <f t="shared" si="35"/>
        <v>0</v>
      </c>
      <c r="AY56" s="223">
        <f t="shared" si="36"/>
        <v>0</v>
      </c>
      <c r="AZ56" s="243">
        <f t="shared" si="37"/>
        <v>-1</v>
      </c>
      <c r="BA56" s="247">
        <f t="shared" si="38"/>
        <v>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1</v>
      </c>
      <c r="AU57" s="208">
        <f t="shared" si="32"/>
        <v>-1</v>
      </c>
      <c r="AV57" s="227">
        <f t="shared" si="33"/>
        <v>-1</v>
      </c>
      <c r="AW57" s="228">
        <f t="shared" si="34"/>
        <v>0</v>
      </c>
      <c r="AX57" s="223">
        <f t="shared" si="35"/>
        <v>0</v>
      </c>
      <c r="AY57" s="223">
        <f t="shared" si="36"/>
        <v>0</v>
      </c>
      <c r="AZ57" s="243">
        <f t="shared" si="37"/>
        <v>-1</v>
      </c>
      <c r="BA57" s="247">
        <f t="shared" si="38"/>
        <v>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1</v>
      </c>
      <c r="AU58" s="208">
        <f t="shared" si="32"/>
        <v>-1</v>
      </c>
      <c r="AV58" s="227">
        <f t="shared" si="33"/>
        <v>-1</v>
      </c>
      <c r="AW58" s="228">
        <f t="shared" si="34"/>
        <v>0</v>
      </c>
      <c r="AX58" s="223">
        <f t="shared" si="35"/>
        <v>0</v>
      </c>
      <c r="AY58" s="223">
        <f t="shared" si="36"/>
        <v>0</v>
      </c>
      <c r="AZ58" s="243">
        <f t="shared" si="37"/>
        <v>-1</v>
      </c>
      <c r="BA58" s="247">
        <f t="shared" si="38"/>
        <v>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1</v>
      </c>
      <c r="AU59" s="208">
        <f t="shared" si="32"/>
        <v>-1</v>
      </c>
      <c r="AV59" s="227">
        <f t="shared" si="33"/>
        <v>-1</v>
      </c>
      <c r="AW59" s="228">
        <f t="shared" si="34"/>
        <v>0</v>
      </c>
      <c r="AX59" s="223">
        <f t="shared" si="35"/>
        <v>0</v>
      </c>
      <c r="AY59" s="223">
        <f t="shared" si="36"/>
        <v>0</v>
      </c>
      <c r="AZ59" s="243">
        <f t="shared" si="37"/>
        <v>-1</v>
      </c>
      <c r="BA59" s="247">
        <f t="shared" si="38"/>
        <v>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1</v>
      </c>
      <c r="AU60" s="208">
        <f t="shared" si="32"/>
        <v>-1</v>
      </c>
      <c r="AV60" s="227">
        <f t="shared" si="33"/>
        <v>-1</v>
      </c>
      <c r="AW60" s="228">
        <f t="shared" si="34"/>
        <v>0</v>
      </c>
      <c r="AX60" s="223">
        <f t="shared" si="35"/>
        <v>0</v>
      </c>
      <c r="AY60" s="223">
        <f t="shared" si="36"/>
        <v>0</v>
      </c>
      <c r="AZ60" s="243">
        <f t="shared" si="37"/>
        <v>-1</v>
      </c>
      <c r="BA60" s="247">
        <f t="shared" si="38"/>
        <v>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1</v>
      </c>
      <c r="AU61" s="210">
        <f t="shared" si="32"/>
        <v>-1</v>
      </c>
      <c r="AV61" s="229">
        <f t="shared" si="33"/>
        <v>-1</v>
      </c>
      <c r="AW61" s="230">
        <f t="shared" si="34"/>
        <v>0</v>
      </c>
      <c r="AX61" s="224">
        <f t="shared" si="35"/>
        <v>0</v>
      </c>
      <c r="AY61" s="224">
        <f t="shared" si="36"/>
        <v>0</v>
      </c>
      <c r="AZ61" s="245">
        <f t="shared" si="37"/>
        <v>-1</v>
      </c>
      <c r="BA61" s="248">
        <f t="shared" si="38"/>
        <v>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24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-24</v>
      </c>
      <c r="BA63" s="249">
        <f>SUM(BA38:BA62)</f>
        <v>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U1" zoomScale="75" workbookViewId="0">
      <selection activeCell="AB38" sqref="AB38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5546875" customWidth="1"/>
    <col min="60" max="60" width="15" customWidth="1"/>
    <col min="61" max="61" width="16.88671875" customWidth="1"/>
    <col min="62" max="62" width="16.44140625" customWidth="1"/>
    <col min="63" max="63" width="16.6640625" customWidth="1"/>
    <col min="64" max="64" width="13.33203125" customWidth="1"/>
    <col min="66" max="66" width="11" customWidth="1"/>
    <col min="67" max="67" width="17" customWidth="1"/>
    <col min="69" max="69" width="16.44140625" customWidth="1"/>
  </cols>
  <sheetData>
    <row r="1" spans="1:103" ht="21" x14ac:dyDescent="0.4">
      <c r="A1" s="1">
        <f ca="1">DATE(YEAR($A$4),MONTH($A$4),DAY(RIGHT(CELL("filename",A2),2)))</f>
        <v>36966</v>
      </c>
      <c r="K1" s="2" t="s">
        <v>0</v>
      </c>
      <c r="L1" s="2"/>
      <c r="N1" s="2"/>
      <c r="AQ1" s="349">
        <f ca="1">A1</f>
        <v>36966</v>
      </c>
      <c r="AR1" s="349"/>
      <c r="BC1" s="349">
        <f ca="1">A1</f>
        <v>36966</v>
      </c>
      <c r="BD1" s="349"/>
    </row>
    <row r="2" spans="1:103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6172.5444000000016</v>
      </c>
      <c r="BM3" s="4"/>
      <c r="BO3" s="10" t="s">
        <v>7</v>
      </c>
      <c r="BP3" s="11"/>
      <c r="BQ3" s="12">
        <f ca="1">(INDIRECT(TEXT((DAY($A$1)-1),"0")&amp;"!Bq3"))+BL3</f>
        <v>187816.96440000006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6172.5444000000016</v>
      </c>
      <c r="BO5" s="23" t="s">
        <v>138</v>
      </c>
      <c r="BP5" s="3"/>
      <c r="BQ5" s="30">
        <f ca="1">BQ3-BQ4</f>
        <v>187816.96440000006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3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0</v>
      </c>
      <c r="Y7" s="203"/>
      <c r="Z7" s="56"/>
      <c r="AA7" s="253"/>
      <c r="AB7" s="68"/>
      <c r="AC7" s="50">
        <f t="shared" ref="AC7:AC30" si="0">(W7*X7)+(Y7*Z7)+(AA7*AB7)</f>
        <v>0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/>
      <c r="AL7" s="56"/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0</v>
      </c>
      <c r="AU7" s="64" t="e">
        <f t="shared" ref="AU7:AU31" si="2">AV7/AT7</f>
        <v>#DIV/0!</v>
      </c>
      <c r="AV7" s="192">
        <f t="shared" ref="AV7:AV30" si="3">SUM(AE7*AF7)+(AH7*AI7)+(AN7*AO7)+(AK7*AL7)</f>
        <v>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0</v>
      </c>
      <c r="BA7" s="46">
        <f t="shared" ref="BA7:BA30" si="7">AC7</f>
        <v>0</v>
      </c>
      <c r="BB7" s="46">
        <f t="shared" ref="BB7:BB30" si="8">T8*AT8</f>
        <v>0</v>
      </c>
      <c r="BC7" s="46"/>
      <c r="BD7" s="46">
        <f t="shared" ref="BD7:BD30" si="9">AV7-SUM(AW7:BC7)</f>
        <v>0</v>
      </c>
      <c r="BE7" s="65"/>
      <c r="BF7" s="45">
        <f t="shared" ref="BF7:BF30" si="10">BD7</f>
        <v>0</v>
      </c>
      <c r="BG7" s="45">
        <f t="shared" ref="BG7:BG30" si="11">BF7*$BG$5</f>
        <v>0</v>
      </c>
      <c r="BH7" s="45">
        <f t="shared" ref="BH7:BH30" si="12">BF7*$BH$5</f>
        <v>0</v>
      </c>
      <c r="BI7" s="3"/>
      <c r="BJ7" s="66" t="s">
        <v>139</v>
      </c>
      <c r="BK7" s="67"/>
      <c r="BL7" s="24">
        <f>BL5+BL6</f>
        <v>6172.5444000000016</v>
      </c>
      <c r="BO7" s="66" t="s">
        <v>139</v>
      </c>
      <c r="BP7" s="67"/>
      <c r="BQ7" s="24">
        <f ca="1">BQ5+BQ6</f>
        <v>187816.96440000006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0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2</v>
      </c>
      <c r="X8" s="48">
        <v>2.52</v>
      </c>
      <c r="Y8" s="49"/>
      <c r="Z8" s="75"/>
      <c r="AA8" s="283"/>
      <c r="AB8" s="68"/>
      <c r="AC8" s="69">
        <f t="shared" si="0"/>
        <v>5.04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2</v>
      </c>
      <c r="AL8" s="75">
        <v>190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2</v>
      </c>
      <c r="AU8" s="64">
        <f t="shared" si="2"/>
        <v>190</v>
      </c>
      <c r="AV8" s="192">
        <f t="shared" si="3"/>
        <v>380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0.86640000000000006</v>
      </c>
      <c r="BA8" s="46">
        <f t="shared" si="7"/>
        <v>5.04</v>
      </c>
      <c r="BB8" s="46">
        <f t="shared" si="8"/>
        <v>0</v>
      </c>
      <c r="BC8" s="46"/>
      <c r="BD8" s="46">
        <f t="shared" si="9"/>
        <v>374.09359999999998</v>
      </c>
      <c r="BE8" s="65"/>
      <c r="BF8" s="45">
        <f t="shared" si="10"/>
        <v>374.09359999999998</v>
      </c>
      <c r="BG8" s="45">
        <f t="shared" si="11"/>
        <v>299.27488</v>
      </c>
      <c r="BH8" s="45">
        <f t="shared" si="12"/>
        <v>74.818719999999999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0.86640000000000006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2</v>
      </c>
      <c r="X9" s="48">
        <v>2.52</v>
      </c>
      <c r="Y9" s="49"/>
      <c r="Z9" s="75"/>
      <c r="AA9" s="283"/>
      <c r="AB9" s="68"/>
      <c r="AC9" s="69">
        <f t="shared" si="0"/>
        <v>5.04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2</v>
      </c>
      <c r="AL9" s="75">
        <v>190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2</v>
      </c>
      <c r="AU9" s="64">
        <f t="shared" si="2"/>
        <v>190</v>
      </c>
      <c r="AV9" s="192">
        <f t="shared" si="3"/>
        <v>380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0.86640000000000006</v>
      </c>
      <c r="BA9" s="46">
        <f t="shared" si="7"/>
        <v>5.04</v>
      </c>
      <c r="BB9" s="46">
        <f t="shared" si="8"/>
        <v>0</v>
      </c>
      <c r="BC9" s="46"/>
      <c r="BD9" s="46">
        <f t="shared" si="9"/>
        <v>374.09359999999998</v>
      </c>
      <c r="BE9" s="65"/>
      <c r="BF9" s="45">
        <f t="shared" si="10"/>
        <v>374.09359999999998</v>
      </c>
      <c r="BG9" s="45">
        <f t="shared" si="11"/>
        <v>299.27488</v>
      </c>
      <c r="BH9" s="45">
        <f t="shared" si="12"/>
        <v>74.818719999999999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0.86640000000000006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2</v>
      </c>
      <c r="X10" s="48">
        <v>2.52</v>
      </c>
      <c r="Y10" s="49"/>
      <c r="Z10" s="75"/>
      <c r="AA10" s="283"/>
      <c r="AB10" s="68"/>
      <c r="AC10" s="69">
        <f t="shared" si="0"/>
        <v>5.04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2</v>
      </c>
      <c r="AL10" s="75">
        <v>190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2</v>
      </c>
      <c r="AU10" s="64">
        <f t="shared" si="2"/>
        <v>190</v>
      </c>
      <c r="AV10" s="192">
        <f t="shared" si="3"/>
        <v>380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0.86640000000000006</v>
      </c>
      <c r="BA10" s="46">
        <f t="shared" si="7"/>
        <v>5.04</v>
      </c>
      <c r="BB10" s="46">
        <f t="shared" si="8"/>
        <v>0</v>
      </c>
      <c r="BC10" s="46"/>
      <c r="BD10" s="46">
        <f t="shared" si="9"/>
        <v>374.09359999999998</v>
      </c>
      <c r="BE10" s="65"/>
      <c r="BF10" s="45">
        <f t="shared" si="10"/>
        <v>374.09359999999998</v>
      </c>
      <c r="BG10" s="45">
        <f t="shared" si="11"/>
        <v>299.27488</v>
      </c>
      <c r="BH10" s="45">
        <f t="shared" si="12"/>
        <v>74.818719999999999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0.86640000000000006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2</v>
      </c>
      <c r="X11" s="48">
        <v>2.52</v>
      </c>
      <c r="Y11" s="49"/>
      <c r="Z11" s="75"/>
      <c r="AA11" s="283"/>
      <c r="AB11" s="68"/>
      <c r="AC11" s="69">
        <f t="shared" si="0"/>
        <v>5.04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2</v>
      </c>
      <c r="AL11" s="75">
        <v>190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2</v>
      </c>
      <c r="AU11" s="64">
        <f t="shared" si="2"/>
        <v>190</v>
      </c>
      <c r="AV11" s="192">
        <f t="shared" si="3"/>
        <v>380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0.86640000000000006</v>
      </c>
      <c r="BA11" s="46">
        <f t="shared" si="7"/>
        <v>5.04</v>
      </c>
      <c r="BB11" s="46">
        <f t="shared" si="8"/>
        <v>0</v>
      </c>
      <c r="BC11" s="46"/>
      <c r="BD11" s="46">
        <f t="shared" si="9"/>
        <v>374.09359999999998</v>
      </c>
      <c r="BE11" s="65"/>
      <c r="BF11" s="45">
        <f t="shared" si="10"/>
        <v>374.09359999999998</v>
      </c>
      <c r="BG11" s="45">
        <f t="shared" si="11"/>
        <v>299.27488</v>
      </c>
      <c r="BH11" s="45">
        <f t="shared" si="12"/>
        <v>74.818719999999999</v>
      </c>
      <c r="BI11" s="3"/>
      <c r="BJ11" s="10" t="s">
        <v>61</v>
      </c>
      <c r="BK11" s="11"/>
      <c r="BL11" s="12">
        <f>AV31</f>
        <v>6270</v>
      </c>
      <c r="BO11" s="10" t="s">
        <v>61</v>
      </c>
      <c r="BP11" s="11"/>
      <c r="BQ11" s="12">
        <f ca="1">(INDIRECT(TEXT((DAY($A$1)-1),"0")&amp;"!Bq11"))+BL11</f>
        <v>190470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0.86640000000000006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2</v>
      </c>
      <c r="X12" s="48">
        <v>2.52</v>
      </c>
      <c r="Y12" s="49"/>
      <c r="Z12" s="75"/>
      <c r="AA12" s="283"/>
      <c r="AB12" s="68"/>
      <c r="AC12" s="69">
        <f t="shared" si="0"/>
        <v>5.04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2</v>
      </c>
      <c r="AL12" s="75">
        <v>190</v>
      </c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2</v>
      </c>
      <c r="AU12" s="64">
        <f t="shared" si="2"/>
        <v>190</v>
      </c>
      <c r="AV12" s="192">
        <f t="shared" si="3"/>
        <v>380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0.86640000000000006</v>
      </c>
      <c r="BA12" s="46">
        <f t="shared" si="7"/>
        <v>5.04</v>
      </c>
      <c r="BB12" s="46">
        <f t="shared" si="8"/>
        <v>0</v>
      </c>
      <c r="BC12" s="46"/>
      <c r="BD12" s="46">
        <f t="shared" si="9"/>
        <v>374.09359999999998</v>
      </c>
      <c r="BE12" s="65"/>
      <c r="BF12" s="45">
        <f t="shared" si="10"/>
        <v>374.09359999999998</v>
      </c>
      <c r="BG12" s="45">
        <f t="shared" si="11"/>
        <v>299.27488</v>
      </c>
      <c r="BH12" s="45">
        <f t="shared" si="12"/>
        <v>74.818719999999999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0.86640000000000006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2</v>
      </c>
      <c r="X13" s="48">
        <v>2.52</v>
      </c>
      <c r="Y13" s="49"/>
      <c r="Z13" s="75"/>
      <c r="AA13" s="283"/>
      <c r="AB13" s="68"/>
      <c r="AC13" s="69">
        <f t="shared" si="0"/>
        <v>5.04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2</v>
      </c>
      <c r="AL13" s="75">
        <v>190</v>
      </c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2</v>
      </c>
      <c r="AU13" s="64">
        <f t="shared" si="2"/>
        <v>190</v>
      </c>
      <c r="AV13" s="192">
        <f t="shared" si="3"/>
        <v>380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0.86640000000000006</v>
      </c>
      <c r="BA13" s="46">
        <f t="shared" si="7"/>
        <v>5.04</v>
      </c>
      <c r="BB13" s="46">
        <f t="shared" si="8"/>
        <v>0</v>
      </c>
      <c r="BC13" s="46"/>
      <c r="BD13" s="46">
        <f t="shared" si="9"/>
        <v>374.09359999999998</v>
      </c>
      <c r="BE13" s="65"/>
      <c r="BF13" s="45">
        <f t="shared" si="10"/>
        <v>374.09359999999998</v>
      </c>
      <c r="BG13" s="45">
        <f t="shared" si="11"/>
        <v>299.27488</v>
      </c>
      <c r="BH13" s="45">
        <f t="shared" si="12"/>
        <v>74.818719999999999</v>
      </c>
      <c r="BI13" s="3"/>
      <c r="BJ13" s="23" t="s">
        <v>63</v>
      </c>
      <c r="BK13" s="3"/>
      <c r="BL13" s="30">
        <f>AY31+BA31</f>
        <v>83.159999999999982</v>
      </c>
      <c r="BO13" s="23" t="s">
        <v>63</v>
      </c>
      <c r="BP13" s="3"/>
      <c r="BQ13" s="30">
        <f ca="1">(INDIRECT(TEXT((DAY($A$1)-1),"0")&amp;"!Bq13"))+BL13</f>
        <v>2270.5200000000004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0.86640000000000006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2</v>
      </c>
      <c r="X14" s="48">
        <v>2.52</v>
      </c>
      <c r="Y14" s="49"/>
      <c r="Z14" s="75"/>
      <c r="AA14" s="283"/>
      <c r="AB14" s="68"/>
      <c r="AC14" s="69">
        <f t="shared" si="0"/>
        <v>5.04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2</v>
      </c>
      <c r="AL14" s="75">
        <v>190</v>
      </c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2</v>
      </c>
      <c r="AU14" s="64">
        <f t="shared" si="2"/>
        <v>190</v>
      </c>
      <c r="AV14" s="192">
        <f t="shared" si="3"/>
        <v>380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0.86640000000000006</v>
      </c>
      <c r="BA14" s="46">
        <f t="shared" si="7"/>
        <v>5.04</v>
      </c>
      <c r="BB14" s="46">
        <f t="shared" si="8"/>
        <v>0</v>
      </c>
      <c r="BC14" s="46"/>
      <c r="BD14" s="46">
        <f t="shared" si="9"/>
        <v>374.09359999999998</v>
      </c>
      <c r="BE14" s="65"/>
      <c r="BF14" s="45">
        <f t="shared" si="10"/>
        <v>374.09359999999998</v>
      </c>
      <c r="BG14" s="45">
        <f t="shared" si="11"/>
        <v>299.27488</v>
      </c>
      <c r="BH14" s="45">
        <f t="shared" si="12"/>
        <v>74.818719999999999</v>
      </c>
      <c r="BI14" s="3"/>
      <c r="BJ14" s="23" t="s">
        <v>34</v>
      </c>
      <c r="BK14" s="3"/>
      <c r="BL14" s="30">
        <f>AZ31</f>
        <v>14.295599999999995</v>
      </c>
      <c r="BO14" s="23" t="s">
        <v>34</v>
      </c>
      <c r="BP14" s="3"/>
      <c r="BQ14" s="30">
        <f ca="1">(INDIRECT(TEXT((DAY($A$1)-1),"0")&amp;"!BQ14"))+BL14</f>
        <v>382.51560000000001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0.86640000000000006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2</v>
      </c>
      <c r="X15" s="48">
        <v>2.52</v>
      </c>
      <c r="Y15" s="49"/>
      <c r="Z15" s="75"/>
      <c r="AA15" s="283"/>
      <c r="AB15" s="68"/>
      <c r="AC15" s="69">
        <f t="shared" si="0"/>
        <v>5.04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2</v>
      </c>
      <c r="AL15" s="75">
        <v>190</v>
      </c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2</v>
      </c>
      <c r="AU15" s="64">
        <f t="shared" si="2"/>
        <v>190</v>
      </c>
      <c r="AV15" s="192">
        <f t="shared" si="3"/>
        <v>380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0.86640000000000006</v>
      </c>
      <c r="BA15" s="46">
        <f t="shared" si="7"/>
        <v>5.04</v>
      </c>
      <c r="BB15" s="46">
        <f t="shared" si="8"/>
        <v>0</v>
      </c>
      <c r="BC15" s="46"/>
      <c r="BD15" s="46">
        <f t="shared" si="9"/>
        <v>374.09359999999998</v>
      </c>
      <c r="BE15" s="65"/>
      <c r="BF15" s="45">
        <f t="shared" si="10"/>
        <v>374.09359999999998</v>
      </c>
      <c r="BG15" s="45">
        <f t="shared" si="11"/>
        <v>299.27488</v>
      </c>
      <c r="BH15" s="45">
        <f t="shared" si="12"/>
        <v>74.818719999999999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0.86640000000000006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2</v>
      </c>
      <c r="X16" s="48">
        <v>2.52</v>
      </c>
      <c r="Y16" s="49"/>
      <c r="Z16" s="75"/>
      <c r="AA16" s="283"/>
      <c r="AB16" s="68"/>
      <c r="AC16" s="69">
        <f t="shared" si="0"/>
        <v>5.04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2</v>
      </c>
      <c r="AL16" s="75">
        <v>190</v>
      </c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2</v>
      </c>
      <c r="AU16" s="64">
        <f t="shared" si="2"/>
        <v>190</v>
      </c>
      <c r="AV16" s="192">
        <f t="shared" si="3"/>
        <v>380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0.86640000000000006</v>
      </c>
      <c r="BA16" s="46">
        <f t="shared" si="7"/>
        <v>5.04</v>
      </c>
      <c r="BB16" s="46">
        <f t="shared" si="8"/>
        <v>0</v>
      </c>
      <c r="BC16" s="46"/>
      <c r="BD16" s="46">
        <f t="shared" si="9"/>
        <v>374.09359999999998</v>
      </c>
      <c r="BE16" s="65"/>
      <c r="BF16" s="45">
        <f t="shared" si="10"/>
        <v>374.09359999999998</v>
      </c>
      <c r="BG16" s="45">
        <f t="shared" si="11"/>
        <v>299.27488</v>
      </c>
      <c r="BH16" s="45">
        <f t="shared" si="12"/>
        <v>74.818719999999999</v>
      </c>
      <c r="BI16" s="3"/>
      <c r="BJ16" s="23" t="s">
        <v>65</v>
      </c>
      <c r="BK16" s="3"/>
      <c r="BL16" s="30">
        <f>SUM(BL13:BL15)</f>
        <v>97.455599999999976</v>
      </c>
      <c r="BO16" s="23" t="s">
        <v>65</v>
      </c>
      <c r="BP16" s="3"/>
      <c r="BQ16" s="30">
        <f ca="1">(INDIRECT(TEXT((DAY($A$1)-1),"0")&amp;"!Bq16"))+BL16</f>
        <v>2653.0356000000002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0.86640000000000006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2</v>
      </c>
      <c r="X17" s="48">
        <v>2.52</v>
      </c>
      <c r="Y17" s="49"/>
      <c r="Z17" s="75"/>
      <c r="AA17" s="283"/>
      <c r="AB17" s="68"/>
      <c r="AC17" s="69">
        <f t="shared" si="0"/>
        <v>5.04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2</v>
      </c>
      <c r="AL17" s="75">
        <v>190</v>
      </c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2</v>
      </c>
      <c r="AU17" s="64">
        <f t="shared" si="2"/>
        <v>190</v>
      </c>
      <c r="AV17" s="192">
        <f t="shared" si="3"/>
        <v>380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0.86640000000000006</v>
      </c>
      <c r="BA17" s="46">
        <f t="shared" si="7"/>
        <v>5.04</v>
      </c>
      <c r="BB17" s="46">
        <f t="shared" si="8"/>
        <v>0</v>
      </c>
      <c r="BC17" s="46"/>
      <c r="BD17" s="46">
        <f t="shared" si="9"/>
        <v>374.09359999999998</v>
      </c>
      <c r="BE17" s="65"/>
      <c r="BF17" s="45">
        <f t="shared" si="10"/>
        <v>374.09359999999998</v>
      </c>
      <c r="BG17" s="45">
        <f t="shared" si="11"/>
        <v>299.27488</v>
      </c>
      <c r="BH17" s="45">
        <f t="shared" si="12"/>
        <v>74.818719999999999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0.86640000000000006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1</v>
      </c>
      <c r="X18" s="48">
        <v>2.52</v>
      </c>
      <c r="Y18" s="49"/>
      <c r="Z18" s="75"/>
      <c r="AA18" s="283"/>
      <c r="AB18" s="68"/>
      <c r="AC18" s="69">
        <f t="shared" si="0"/>
        <v>2.52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1</v>
      </c>
      <c r="AL18" s="75">
        <v>190</v>
      </c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1</v>
      </c>
      <c r="AU18" s="64">
        <f t="shared" si="2"/>
        <v>190</v>
      </c>
      <c r="AV18" s="192">
        <f t="shared" si="3"/>
        <v>190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0.43320000000000003</v>
      </c>
      <c r="BA18" s="46">
        <f t="shared" si="7"/>
        <v>2.52</v>
      </c>
      <c r="BB18" s="46">
        <f t="shared" si="8"/>
        <v>0</v>
      </c>
      <c r="BC18" s="46"/>
      <c r="BD18" s="46">
        <f t="shared" si="9"/>
        <v>187.04679999999999</v>
      </c>
      <c r="BE18" s="65"/>
      <c r="BF18" s="45">
        <f t="shared" si="10"/>
        <v>187.04679999999999</v>
      </c>
      <c r="BG18" s="45">
        <f t="shared" si="11"/>
        <v>149.63744</v>
      </c>
      <c r="BH18" s="45">
        <f t="shared" si="12"/>
        <v>37.40936</v>
      </c>
      <c r="BI18" s="3"/>
      <c r="BJ18" s="23" t="s">
        <v>141</v>
      </c>
      <c r="BK18" s="3"/>
      <c r="BL18" s="30">
        <f>BH31</f>
        <v>1234.5088800000005</v>
      </c>
      <c r="BO18" s="23" t="s">
        <v>141</v>
      </c>
      <c r="BP18" s="3"/>
      <c r="BQ18" s="30">
        <f ca="1">BQ7*$BH$5</f>
        <v>37563.392880000014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0.43320000000000003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1</v>
      </c>
      <c r="X19" s="48">
        <v>2.52</v>
      </c>
      <c r="Y19" s="49"/>
      <c r="Z19" s="75"/>
      <c r="AA19" s="283"/>
      <c r="AB19" s="68"/>
      <c r="AC19" s="69">
        <f t="shared" si="0"/>
        <v>2.52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1</v>
      </c>
      <c r="AL19" s="75">
        <v>190</v>
      </c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1</v>
      </c>
      <c r="AU19" s="64">
        <f t="shared" si="2"/>
        <v>190</v>
      </c>
      <c r="AV19" s="192">
        <f t="shared" si="3"/>
        <v>190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0.43320000000000003</v>
      </c>
      <c r="BA19" s="46">
        <f t="shared" si="7"/>
        <v>2.52</v>
      </c>
      <c r="BB19" s="46">
        <f t="shared" si="8"/>
        <v>0</v>
      </c>
      <c r="BC19" s="46"/>
      <c r="BD19" s="46">
        <f t="shared" si="9"/>
        <v>187.04679999999999</v>
      </c>
      <c r="BE19" s="65"/>
      <c r="BF19" s="45">
        <f t="shared" si="10"/>
        <v>187.04679999999999</v>
      </c>
      <c r="BG19" s="45">
        <f t="shared" si="11"/>
        <v>149.63744</v>
      </c>
      <c r="BH19" s="45">
        <f t="shared" si="12"/>
        <v>37.40936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0.43320000000000003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1</v>
      </c>
      <c r="X20" s="48">
        <v>2.52</v>
      </c>
      <c r="Y20" s="49"/>
      <c r="Z20" s="75"/>
      <c r="AA20" s="283"/>
      <c r="AB20" s="68"/>
      <c r="AC20" s="69">
        <f t="shared" si="0"/>
        <v>2.52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1</v>
      </c>
      <c r="AL20" s="75">
        <v>190</v>
      </c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1</v>
      </c>
      <c r="AU20" s="64">
        <f t="shared" si="2"/>
        <v>190</v>
      </c>
      <c r="AV20" s="192">
        <f t="shared" si="3"/>
        <v>190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0.43320000000000003</v>
      </c>
      <c r="BA20" s="46">
        <f t="shared" si="7"/>
        <v>2.52</v>
      </c>
      <c r="BB20" s="46">
        <f t="shared" si="8"/>
        <v>0</v>
      </c>
      <c r="BC20" s="46"/>
      <c r="BD20" s="46">
        <f t="shared" si="9"/>
        <v>187.04679999999999</v>
      </c>
      <c r="BE20" s="65"/>
      <c r="BF20" s="45">
        <f t="shared" si="10"/>
        <v>187.04679999999999</v>
      </c>
      <c r="BG20" s="45">
        <f t="shared" si="11"/>
        <v>149.63744</v>
      </c>
      <c r="BH20" s="45">
        <f t="shared" si="12"/>
        <v>37.40936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0.43320000000000003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1</v>
      </c>
      <c r="X21" s="48">
        <v>2.52</v>
      </c>
      <c r="Y21" s="49"/>
      <c r="Z21" s="75"/>
      <c r="AA21" s="283"/>
      <c r="AB21" s="68"/>
      <c r="AC21" s="69">
        <f t="shared" si="0"/>
        <v>2.52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1</v>
      </c>
      <c r="AL21" s="75">
        <v>190</v>
      </c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1</v>
      </c>
      <c r="AU21" s="64">
        <f t="shared" si="2"/>
        <v>190</v>
      </c>
      <c r="AV21" s="192">
        <f t="shared" si="3"/>
        <v>190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0.43320000000000003</v>
      </c>
      <c r="BA21" s="46">
        <f t="shared" si="7"/>
        <v>2.52</v>
      </c>
      <c r="BB21" s="46">
        <f t="shared" si="8"/>
        <v>0</v>
      </c>
      <c r="BC21" s="46"/>
      <c r="BD21" s="46">
        <f t="shared" si="9"/>
        <v>187.04679999999999</v>
      </c>
      <c r="BE21" s="65"/>
      <c r="BF21" s="45">
        <f t="shared" si="10"/>
        <v>187.04679999999999</v>
      </c>
      <c r="BG21" s="45">
        <f t="shared" si="11"/>
        <v>149.63744</v>
      </c>
      <c r="BH21" s="45">
        <f t="shared" si="12"/>
        <v>37.40936</v>
      </c>
      <c r="BI21" s="3"/>
      <c r="BJ21" s="66" t="s">
        <v>142</v>
      </c>
      <c r="BK21" s="67"/>
      <c r="BL21" s="24">
        <f>BL11-BL16-BL18-BL19+BL20</f>
        <v>4938.0355199999995</v>
      </c>
      <c r="BO21" s="66" t="s">
        <v>148</v>
      </c>
      <c r="BP21" s="67"/>
      <c r="BQ21" s="24">
        <f ca="1">BQ11-BQ16-BQ18-BQ19</f>
        <v>150253.57152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6.8" x14ac:dyDescent="0.55000000000000004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0.43320000000000003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1</v>
      </c>
      <c r="X22" s="48">
        <v>2.52</v>
      </c>
      <c r="Y22" s="49"/>
      <c r="Z22" s="75"/>
      <c r="AA22" s="283"/>
      <c r="AB22" s="68"/>
      <c r="AC22" s="69">
        <f t="shared" si="0"/>
        <v>2.52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1</v>
      </c>
      <c r="AL22" s="75">
        <v>190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1</v>
      </c>
      <c r="AU22" s="64">
        <f t="shared" si="2"/>
        <v>190</v>
      </c>
      <c r="AV22" s="192">
        <f t="shared" si="3"/>
        <v>190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0.43320000000000003</v>
      </c>
      <c r="BA22" s="46">
        <f t="shared" si="7"/>
        <v>2.52</v>
      </c>
      <c r="BB22" s="46">
        <f t="shared" si="8"/>
        <v>0</v>
      </c>
      <c r="BC22" s="46"/>
      <c r="BD22" s="46">
        <f t="shared" si="9"/>
        <v>187.04679999999999</v>
      </c>
      <c r="BE22" s="65"/>
      <c r="BF22" s="45">
        <f t="shared" si="10"/>
        <v>187.04679999999999</v>
      </c>
      <c r="BG22" s="45">
        <f t="shared" si="11"/>
        <v>149.63744</v>
      </c>
      <c r="BH22" s="45">
        <f t="shared" si="12"/>
        <v>37.40936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0.43320000000000003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1</v>
      </c>
      <c r="X23" s="48">
        <v>2.52</v>
      </c>
      <c r="Y23" s="49"/>
      <c r="Z23" s="75"/>
      <c r="AA23" s="283"/>
      <c r="AB23" s="68"/>
      <c r="AC23" s="69">
        <f t="shared" si="0"/>
        <v>2.52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1</v>
      </c>
      <c r="AL23" s="75">
        <v>190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1</v>
      </c>
      <c r="AU23" s="64">
        <f t="shared" si="2"/>
        <v>190</v>
      </c>
      <c r="AV23" s="192">
        <f t="shared" si="3"/>
        <v>190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0.43320000000000003</v>
      </c>
      <c r="BA23" s="46">
        <f t="shared" si="7"/>
        <v>2.52</v>
      </c>
      <c r="BB23" s="46">
        <f t="shared" si="8"/>
        <v>0</v>
      </c>
      <c r="BC23" s="46"/>
      <c r="BD23" s="46">
        <f t="shared" si="9"/>
        <v>187.04679999999999</v>
      </c>
      <c r="BE23" s="65"/>
      <c r="BF23" s="45">
        <f t="shared" si="10"/>
        <v>187.04679999999999</v>
      </c>
      <c r="BG23" s="45">
        <f t="shared" si="11"/>
        <v>149.63744</v>
      </c>
      <c r="BH23" s="45">
        <f t="shared" si="12"/>
        <v>37.40936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0.43320000000000003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1</v>
      </c>
      <c r="X24" s="48">
        <v>2.52</v>
      </c>
      <c r="Y24" s="49"/>
      <c r="Z24" s="75"/>
      <c r="AA24" s="283"/>
      <c r="AB24" s="68"/>
      <c r="AC24" s="69">
        <f t="shared" si="0"/>
        <v>2.52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1</v>
      </c>
      <c r="AL24" s="75">
        <v>190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1</v>
      </c>
      <c r="AU24" s="64">
        <f t="shared" si="2"/>
        <v>190</v>
      </c>
      <c r="AV24" s="192">
        <f t="shared" si="3"/>
        <v>190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0.43320000000000003</v>
      </c>
      <c r="BA24" s="46">
        <f t="shared" si="7"/>
        <v>2.52</v>
      </c>
      <c r="BB24" s="46">
        <f t="shared" si="8"/>
        <v>0</v>
      </c>
      <c r="BC24" s="46"/>
      <c r="BD24" s="46">
        <f t="shared" si="9"/>
        <v>187.04679999999999</v>
      </c>
      <c r="BE24" s="65"/>
      <c r="BF24" s="45">
        <f t="shared" si="10"/>
        <v>187.04679999999999</v>
      </c>
      <c r="BG24" s="45">
        <f t="shared" si="11"/>
        <v>149.63744</v>
      </c>
      <c r="BH24" s="45">
        <f t="shared" si="12"/>
        <v>37.40936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0.43320000000000003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1</v>
      </c>
      <c r="X25" s="48">
        <v>2.52</v>
      </c>
      <c r="Y25" s="49"/>
      <c r="Z25" s="75"/>
      <c r="AA25" s="283"/>
      <c r="AB25" s="68"/>
      <c r="AC25" s="69">
        <f t="shared" si="0"/>
        <v>2.52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1</v>
      </c>
      <c r="AL25" s="75">
        <v>190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1</v>
      </c>
      <c r="AU25" s="64">
        <f t="shared" si="2"/>
        <v>190</v>
      </c>
      <c r="AV25" s="192">
        <f t="shared" si="3"/>
        <v>190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0.43320000000000003</v>
      </c>
      <c r="BA25" s="46">
        <f t="shared" si="7"/>
        <v>2.52</v>
      </c>
      <c r="BB25" s="46">
        <f t="shared" si="8"/>
        <v>0</v>
      </c>
      <c r="BC25" s="46"/>
      <c r="BD25" s="46">
        <f t="shared" si="9"/>
        <v>187.04679999999999</v>
      </c>
      <c r="BE25" s="65"/>
      <c r="BF25" s="45">
        <f t="shared" si="10"/>
        <v>187.04679999999999</v>
      </c>
      <c r="BG25" s="45">
        <f t="shared" si="11"/>
        <v>149.63744</v>
      </c>
      <c r="BH25" s="45">
        <f t="shared" si="12"/>
        <v>37.40936</v>
      </c>
      <c r="BI25" s="3"/>
      <c r="BJ25" s="10" t="s">
        <v>67</v>
      </c>
      <c r="BK25" s="11"/>
      <c r="BL25" s="12">
        <f>BL21</f>
        <v>4938.0355199999995</v>
      </c>
      <c r="BO25" s="10" t="s">
        <v>67</v>
      </c>
      <c r="BP25" s="11"/>
      <c r="BQ25" s="12">
        <f ca="1">(INDIRECT(TEXT((DAY($A$1)-1),"0")&amp;"!Bq25"))+BL25</f>
        <v>150253.57151999997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0.43320000000000003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1</v>
      </c>
      <c r="X26" s="48">
        <v>2.52</v>
      </c>
      <c r="Y26" s="49"/>
      <c r="Z26" s="75"/>
      <c r="AA26" s="283"/>
      <c r="AB26" s="68"/>
      <c r="AC26" s="69">
        <f t="shared" si="0"/>
        <v>2.52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1</v>
      </c>
      <c r="AL26" s="75">
        <v>190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1</v>
      </c>
      <c r="AU26" s="64">
        <f t="shared" si="2"/>
        <v>190</v>
      </c>
      <c r="AV26" s="192">
        <f t="shared" si="3"/>
        <v>190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0.43320000000000003</v>
      </c>
      <c r="BA26" s="46">
        <f t="shared" si="7"/>
        <v>2.52</v>
      </c>
      <c r="BB26" s="46">
        <f t="shared" si="8"/>
        <v>0</v>
      </c>
      <c r="BC26" s="46"/>
      <c r="BD26" s="46">
        <f t="shared" si="9"/>
        <v>187.04679999999999</v>
      </c>
      <c r="BE26" s="65"/>
      <c r="BF26" s="45">
        <f t="shared" si="10"/>
        <v>187.04679999999999</v>
      </c>
      <c r="BG26" s="45">
        <f t="shared" si="11"/>
        <v>149.63744</v>
      </c>
      <c r="BH26" s="45">
        <f t="shared" si="12"/>
        <v>37.40936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0.43320000000000003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1</v>
      </c>
      <c r="X27" s="48">
        <v>2.52</v>
      </c>
      <c r="Y27" s="49"/>
      <c r="Z27" s="75"/>
      <c r="AA27" s="283"/>
      <c r="AB27" s="68"/>
      <c r="AC27" s="69">
        <f t="shared" si="0"/>
        <v>2.52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1</v>
      </c>
      <c r="AL27" s="75">
        <v>190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1</v>
      </c>
      <c r="AU27" s="64">
        <f t="shared" si="2"/>
        <v>190</v>
      </c>
      <c r="AV27" s="192">
        <f t="shared" si="3"/>
        <v>190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0.43320000000000003</v>
      </c>
      <c r="BA27" s="46">
        <f t="shared" si="7"/>
        <v>2.52</v>
      </c>
      <c r="BB27" s="46">
        <f t="shared" si="8"/>
        <v>0</v>
      </c>
      <c r="BC27" s="46"/>
      <c r="BD27" s="46">
        <f t="shared" si="9"/>
        <v>187.04679999999999</v>
      </c>
      <c r="BE27" s="65"/>
      <c r="BF27" s="45">
        <f t="shared" si="10"/>
        <v>187.04679999999999</v>
      </c>
      <c r="BG27" s="45">
        <f t="shared" si="11"/>
        <v>149.63744</v>
      </c>
      <c r="BH27" s="45">
        <f t="shared" si="12"/>
        <v>37.40936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0.43320000000000003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1</v>
      </c>
      <c r="X28" s="48">
        <v>2.52</v>
      </c>
      <c r="Y28" s="49"/>
      <c r="Z28" s="75"/>
      <c r="AA28" s="283"/>
      <c r="AB28" s="68"/>
      <c r="AC28" s="69">
        <f t="shared" si="0"/>
        <v>2.52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1</v>
      </c>
      <c r="AL28" s="75">
        <v>190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1</v>
      </c>
      <c r="AU28" s="64">
        <f t="shared" si="2"/>
        <v>190</v>
      </c>
      <c r="AV28" s="192">
        <f t="shared" si="3"/>
        <v>190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0.43320000000000003</v>
      </c>
      <c r="BA28" s="46">
        <f t="shared" si="7"/>
        <v>2.52</v>
      </c>
      <c r="BB28" s="46">
        <f t="shared" si="8"/>
        <v>0</v>
      </c>
      <c r="BC28" s="46"/>
      <c r="BD28" s="46">
        <f t="shared" si="9"/>
        <v>187.04679999999999</v>
      </c>
      <c r="BE28" s="65"/>
      <c r="BF28" s="45">
        <f t="shared" si="10"/>
        <v>187.04679999999999</v>
      </c>
      <c r="BG28" s="45">
        <f t="shared" si="11"/>
        <v>149.63744</v>
      </c>
      <c r="BH28" s="45">
        <f t="shared" si="12"/>
        <v>37.40936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0.43320000000000003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1</v>
      </c>
      <c r="X29" s="48">
        <v>2.52</v>
      </c>
      <c r="Y29" s="49"/>
      <c r="Z29" s="75"/>
      <c r="AA29" s="283"/>
      <c r="AB29" s="68"/>
      <c r="AC29" s="69">
        <f t="shared" si="0"/>
        <v>2.52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1</v>
      </c>
      <c r="AL29" s="75">
        <v>190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1</v>
      </c>
      <c r="AU29" s="64">
        <f t="shared" si="2"/>
        <v>190</v>
      </c>
      <c r="AV29" s="192">
        <f t="shared" si="3"/>
        <v>190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0.43320000000000003</v>
      </c>
      <c r="BA29" s="46">
        <f t="shared" si="7"/>
        <v>2.52</v>
      </c>
      <c r="BB29" s="46">
        <f t="shared" si="8"/>
        <v>0</v>
      </c>
      <c r="BC29" s="46"/>
      <c r="BD29" s="46">
        <f t="shared" si="9"/>
        <v>187.04679999999999</v>
      </c>
      <c r="BE29" s="65"/>
      <c r="BF29" s="45">
        <f t="shared" si="10"/>
        <v>187.04679999999999</v>
      </c>
      <c r="BG29" s="45">
        <f t="shared" si="11"/>
        <v>149.63744</v>
      </c>
      <c r="BH29" s="45">
        <f t="shared" si="12"/>
        <v>37.40936</v>
      </c>
      <c r="BI29" s="3"/>
      <c r="BJ29" s="23" t="s">
        <v>144</v>
      </c>
      <c r="BK29" s="3"/>
      <c r="BL29" s="30">
        <f>BL25-BL27</f>
        <v>4938.0355199999995</v>
      </c>
      <c r="BO29" s="23" t="s">
        <v>144</v>
      </c>
      <c r="BP29" s="3"/>
      <c r="BQ29" s="30">
        <f ca="1">BQ25-BQ27</f>
        <v>150253.57151999997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0.43320000000000003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1</v>
      </c>
      <c r="X30" s="48">
        <v>2.52</v>
      </c>
      <c r="Y30" s="49"/>
      <c r="Z30" s="194"/>
      <c r="AA30" s="254"/>
      <c r="AB30" s="78"/>
      <c r="AC30" s="79">
        <f t="shared" si="0"/>
        <v>2.52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1</v>
      </c>
      <c r="AL30" s="75">
        <v>190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1</v>
      </c>
      <c r="AU30" s="64">
        <f t="shared" si="2"/>
        <v>190</v>
      </c>
      <c r="AV30" s="192">
        <f t="shared" si="3"/>
        <v>190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0.43320000000000003</v>
      </c>
      <c r="BA30" s="46">
        <f t="shared" si="7"/>
        <v>2.52</v>
      </c>
      <c r="BB30" s="46">
        <f t="shared" si="8"/>
        <v>0</v>
      </c>
      <c r="BC30" s="46"/>
      <c r="BD30" s="46">
        <f t="shared" si="9"/>
        <v>187.04679999999999</v>
      </c>
      <c r="BE30" s="65"/>
      <c r="BF30" s="45">
        <f t="shared" si="10"/>
        <v>187.04679999999999</v>
      </c>
      <c r="BG30" s="45">
        <f t="shared" si="11"/>
        <v>149.63744</v>
      </c>
      <c r="BH30" s="45">
        <f t="shared" si="12"/>
        <v>37.40936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0.43320000000000003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37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33</v>
      </c>
      <c r="AL31" s="3"/>
      <c r="AM31" s="22"/>
      <c r="AN31" s="91">
        <f>SUM(AN7:AN30)</f>
        <v>0</v>
      </c>
      <c r="AO31" s="11"/>
      <c r="AP31" s="3"/>
      <c r="AT31" s="93">
        <f>SUM(AT7:AT30)</f>
        <v>33</v>
      </c>
      <c r="AU31" s="94">
        <f t="shared" si="2"/>
        <v>190</v>
      </c>
      <c r="AV31" s="94">
        <f t="shared" ref="AV31:BD31" si="30">SUM(AV7:AV30)</f>
        <v>6270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14.295599999999995</v>
      </c>
      <c r="BA31" s="95">
        <f t="shared" si="30"/>
        <v>83.159999999999982</v>
      </c>
      <c r="BB31" s="95">
        <f t="shared" si="30"/>
        <v>0</v>
      </c>
      <c r="BC31" s="95">
        <f t="shared" si="30"/>
        <v>0</v>
      </c>
      <c r="BD31" s="95">
        <f t="shared" si="30"/>
        <v>6172.5444000000016</v>
      </c>
      <c r="BF31" s="87">
        <f>SUM(BF7:BF30)</f>
        <v>6172.5444000000016</v>
      </c>
      <c r="BG31" s="87">
        <f>SUM(BG7:BG30)</f>
        <v>4938.0355200000022</v>
      </c>
      <c r="BH31" s="87">
        <f>SUM(BH7:BH30)</f>
        <v>1234.5088800000005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5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4938.0355199999995</v>
      </c>
      <c r="BO35" s="66" t="s">
        <v>146</v>
      </c>
      <c r="BP35" s="67"/>
      <c r="BQ35" s="105">
        <f ca="1">BQ29-SUM(BQ32:BQ33)</f>
        <v>150253.57151999997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0</v>
      </c>
      <c r="AU38" s="209">
        <f t="shared" ref="AU38:AU61" si="32">AS38-AT38</f>
        <v>0</v>
      </c>
      <c r="AV38" s="225">
        <f t="shared" ref="AV38:AV61" si="33">IF(AND(AU38&lt;=0,AU38&gt;=-2),AU38,IF(AU38&lt;-2,-2,0))</f>
        <v>0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0</v>
      </c>
      <c r="AZ38" s="244">
        <f t="shared" ref="AZ38:AZ61" si="37">AV38+AW38</f>
        <v>0</v>
      </c>
      <c r="BA38" s="246">
        <f t="shared" ref="BA38:BA61" si="38">AX38+AY38</f>
        <v>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33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190</v>
      </c>
      <c r="AM39" s="213" t="e">
        <f>AVERAGE(AO7:AO30)</f>
        <v>#DIV/0!</v>
      </c>
      <c r="AS39" s="113"/>
      <c r="AT39" s="208">
        <f t="shared" si="31"/>
        <v>2</v>
      </c>
      <c r="AU39" s="208">
        <f t="shared" si="32"/>
        <v>-2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0</v>
      </c>
      <c r="AZ39" s="243">
        <f t="shared" si="37"/>
        <v>-2</v>
      </c>
      <c r="BA39" s="247">
        <f t="shared" si="38"/>
        <v>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2</v>
      </c>
      <c r="AU40" s="208">
        <f t="shared" si="32"/>
        <v>-2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0</v>
      </c>
      <c r="AZ40" s="243">
        <f t="shared" si="37"/>
        <v>-2</v>
      </c>
      <c r="BA40" s="247">
        <f t="shared" si="38"/>
        <v>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2</v>
      </c>
      <c r="AU41" s="208">
        <f t="shared" si="32"/>
        <v>-2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0</v>
      </c>
      <c r="AZ41" s="243">
        <f t="shared" si="37"/>
        <v>-2</v>
      </c>
      <c r="BA41" s="247">
        <f t="shared" si="38"/>
        <v>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2</v>
      </c>
      <c r="AU42" s="208">
        <f t="shared" si="32"/>
        <v>-2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0</v>
      </c>
      <c r="AZ42" s="243">
        <f t="shared" si="37"/>
        <v>-2</v>
      </c>
      <c r="BA42" s="247">
        <f t="shared" si="38"/>
        <v>0</v>
      </c>
      <c r="BJ42" s="23" t="s">
        <v>132</v>
      </c>
      <c r="BK42" s="117">
        <f ca="1">A1</f>
        <v>36966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2</v>
      </c>
      <c r="AU43" s="208">
        <f t="shared" si="32"/>
        <v>-2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0</v>
      </c>
      <c r="AZ43" s="243">
        <f t="shared" si="37"/>
        <v>-2</v>
      </c>
      <c r="BA43" s="247">
        <f t="shared" si="38"/>
        <v>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2</v>
      </c>
      <c r="AU44" s="208">
        <f t="shared" si="32"/>
        <v>-2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0</v>
      </c>
      <c r="AZ44" s="243">
        <f t="shared" si="37"/>
        <v>-2</v>
      </c>
      <c r="BA44" s="247">
        <f t="shared" si="38"/>
        <v>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2</v>
      </c>
      <c r="AU45" s="208">
        <f t="shared" si="32"/>
        <v>-2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0</v>
      </c>
      <c r="AZ45" s="243">
        <f t="shared" si="37"/>
        <v>-2</v>
      </c>
      <c r="BA45" s="247">
        <f t="shared" si="38"/>
        <v>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883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190</v>
      </c>
      <c r="AM46" s="231" t="e">
        <f ca="1">(INDIRECT(TEXT((DAY($A$1)-1),"0")&amp;"!Am46"))+AM39</f>
        <v>#DIV/0!</v>
      </c>
      <c r="AS46" s="113"/>
      <c r="AT46" s="208">
        <f t="shared" si="31"/>
        <v>2</v>
      </c>
      <c r="AU46" s="208">
        <f t="shared" si="32"/>
        <v>-2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0</v>
      </c>
      <c r="AZ46" s="243">
        <f t="shared" si="37"/>
        <v>-2</v>
      </c>
      <c r="BA46" s="247">
        <f t="shared" si="38"/>
        <v>0</v>
      </c>
      <c r="BJ46" s="23" t="s">
        <v>87</v>
      </c>
      <c r="BK46" s="117">
        <f ca="1">BK42</f>
        <v>36966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2</v>
      </c>
      <c r="AU47" s="208">
        <f t="shared" si="32"/>
        <v>-2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0</v>
      </c>
      <c r="AZ47" s="243">
        <f t="shared" si="37"/>
        <v>-2</v>
      </c>
      <c r="BA47" s="247">
        <f t="shared" si="38"/>
        <v>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2</v>
      </c>
      <c r="AU48" s="208">
        <f t="shared" si="32"/>
        <v>-2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0</v>
      </c>
      <c r="AZ48" s="243">
        <f t="shared" si="37"/>
        <v>-2</v>
      </c>
      <c r="BA48" s="247">
        <f t="shared" si="38"/>
        <v>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1</v>
      </c>
      <c r="AU49" s="208">
        <f t="shared" si="32"/>
        <v>-1</v>
      </c>
      <c r="AV49" s="227">
        <f t="shared" si="33"/>
        <v>-1</v>
      </c>
      <c r="AW49" s="228">
        <f t="shared" si="34"/>
        <v>0</v>
      </c>
      <c r="AX49" s="223">
        <f t="shared" si="35"/>
        <v>0</v>
      </c>
      <c r="AY49" s="223">
        <f t="shared" si="36"/>
        <v>0</v>
      </c>
      <c r="AZ49" s="243">
        <f t="shared" si="37"/>
        <v>-1</v>
      </c>
      <c r="BA49" s="247">
        <f t="shared" si="38"/>
        <v>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1</v>
      </c>
      <c r="AU50" s="208">
        <f t="shared" si="32"/>
        <v>-1</v>
      </c>
      <c r="AV50" s="227">
        <f t="shared" si="33"/>
        <v>-1</v>
      </c>
      <c r="AW50" s="228">
        <f t="shared" si="34"/>
        <v>0</v>
      </c>
      <c r="AX50" s="223">
        <f t="shared" si="35"/>
        <v>0</v>
      </c>
      <c r="AY50" s="223">
        <f t="shared" si="36"/>
        <v>0</v>
      </c>
      <c r="AZ50" s="243">
        <f t="shared" si="37"/>
        <v>-1</v>
      </c>
      <c r="BA50" s="247">
        <f t="shared" si="38"/>
        <v>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1</v>
      </c>
      <c r="AU51" s="208">
        <f t="shared" si="32"/>
        <v>-1</v>
      </c>
      <c r="AV51" s="227">
        <f t="shared" si="33"/>
        <v>-1</v>
      </c>
      <c r="AW51" s="228">
        <f t="shared" si="34"/>
        <v>0</v>
      </c>
      <c r="AX51" s="223">
        <f t="shared" si="35"/>
        <v>0</v>
      </c>
      <c r="AY51" s="223">
        <f t="shared" si="36"/>
        <v>0</v>
      </c>
      <c r="AZ51" s="243">
        <f t="shared" si="37"/>
        <v>-1</v>
      </c>
      <c r="BA51" s="247">
        <f t="shared" si="38"/>
        <v>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1</v>
      </c>
      <c r="AU52" s="208">
        <f t="shared" si="32"/>
        <v>-1</v>
      </c>
      <c r="AV52" s="227">
        <f t="shared" si="33"/>
        <v>-1</v>
      </c>
      <c r="AW52" s="228">
        <f t="shared" si="34"/>
        <v>0</v>
      </c>
      <c r="AX52" s="223">
        <f t="shared" si="35"/>
        <v>0</v>
      </c>
      <c r="AY52" s="223">
        <f t="shared" si="36"/>
        <v>0</v>
      </c>
      <c r="AZ52" s="243">
        <f t="shared" si="37"/>
        <v>-1</v>
      </c>
      <c r="BA52" s="247">
        <f t="shared" si="38"/>
        <v>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1</v>
      </c>
      <c r="AU53" s="208">
        <f t="shared" si="32"/>
        <v>-1</v>
      </c>
      <c r="AV53" s="227">
        <f t="shared" si="33"/>
        <v>-1</v>
      </c>
      <c r="AW53" s="228">
        <f t="shared" si="34"/>
        <v>0</v>
      </c>
      <c r="AX53" s="223">
        <f t="shared" si="35"/>
        <v>0</v>
      </c>
      <c r="AY53" s="223">
        <f t="shared" si="36"/>
        <v>0</v>
      </c>
      <c r="AZ53" s="243">
        <f t="shared" si="37"/>
        <v>-1</v>
      </c>
      <c r="BA53" s="247">
        <f t="shared" si="38"/>
        <v>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1</v>
      </c>
      <c r="AU54" s="208">
        <f t="shared" si="32"/>
        <v>-1</v>
      </c>
      <c r="AV54" s="227">
        <f t="shared" si="33"/>
        <v>-1</v>
      </c>
      <c r="AW54" s="228">
        <f t="shared" si="34"/>
        <v>0</v>
      </c>
      <c r="AX54" s="223">
        <f t="shared" si="35"/>
        <v>0</v>
      </c>
      <c r="AY54" s="223">
        <f t="shared" si="36"/>
        <v>0</v>
      </c>
      <c r="AZ54" s="243">
        <f t="shared" si="37"/>
        <v>-1</v>
      </c>
      <c r="BA54" s="247">
        <f t="shared" si="38"/>
        <v>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1</v>
      </c>
      <c r="AU55" s="208">
        <f t="shared" si="32"/>
        <v>-1</v>
      </c>
      <c r="AV55" s="227">
        <f t="shared" si="33"/>
        <v>-1</v>
      </c>
      <c r="AW55" s="228">
        <f t="shared" si="34"/>
        <v>0</v>
      </c>
      <c r="AX55" s="223">
        <f t="shared" si="35"/>
        <v>0</v>
      </c>
      <c r="AY55" s="223">
        <f t="shared" si="36"/>
        <v>0</v>
      </c>
      <c r="AZ55" s="243">
        <f t="shared" si="37"/>
        <v>-1</v>
      </c>
      <c r="BA55" s="247">
        <f t="shared" si="38"/>
        <v>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1</v>
      </c>
      <c r="AU56" s="208">
        <f t="shared" si="32"/>
        <v>-1</v>
      </c>
      <c r="AV56" s="227">
        <f t="shared" si="33"/>
        <v>-1</v>
      </c>
      <c r="AW56" s="228">
        <f t="shared" si="34"/>
        <v>0</v>
      </c>
      <c r="AX56" s="223">
        <f t="shared" si="35"/>
        <v>0</v>
      </c>
      <c r="AY56" s="223">
        <f t="shared" si="36"/>
        <v>0</v>
      </c>
      <c r="AZ56" s="243">
        <f t="shared" si="37"/>
        <v>-1</v>
      </c>
      <c r="BA56" s="247">
        <f t="shared" si="38"/>
        <v>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1</v>
      </c>
      <c r="AU57" s="208">
        <f t="shared" si="32"/>
        <v>-1</v>
      </c>
      <c r="AV57" s="227">
        <f t="shared" si="33"/>
        <v>-1</v>
      </c>
      <c r="AW57" s="228">
        <f t="shared" si="34"/>
        <v>0</v>
      </c>
      <c r="AX57" s="223">
        <f t="shared" si="35"/>
        <v>0</v>
      </c>
      <c r="AY57" s="223">
        <f t="shared" si="36"/>
        <v>0</v>
      </c>
      <c r="AZ57" s="243">
        <f t="shared" si="37"/>
        <v>-1</v>
      </c>
      <c r="BA57" s="247">
        <f t="shared" si="38"/>
        <v>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1</v>
      </c>
      <c r="AU58" s="208">
        <f t="shared" si="32"/>
        <v>-1</v>
      </c>
      <c r="AV58" s="227">
        <f t="shared" si="33"/>
        <v>-1</v>
      </c>
      <c r="AW58" s="228">
        <f t="shared" si="34"/>
        <v>0</v>
      </c>
      <c r="AX58" s="223">
        <f t="shared" si="35"/>
        <v>0</v>
      </c>
      <c r="AY58" s="223">
        <f t="shared" si="36"/>
        <v>0</v>
      </c>
      <c r="AZ58" s="243">
        <f t="shared" si="37"/>
        <v>-1</v>
      </c>
      <c r="BA58" s="247">
        <f t="shared" si="38"/>
        <v>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1</v>
      </c>
      <c r="AU59" s="208">
        <f t="shared" si="32"/>
        <v>-1</v>
      </c>
      <c r="AV59" s="227">
        <f t="shared" si="33"/>
        <v>-1</v>
      </c>
      <c r="AW59" s="228">
        <f t="shared" si="34"/>
        <v>0</v>
      </c>
      <c r="AX59" s="223">
        <f t="shared" si="35"/>
        <v>0</v>
      </c>
      <c r="AY59" s="223">
        <f t="shared" si="36"/>
        <v>0</v>
      </c>
      <c r="AZ59" s="243">
        <f t="shared" si="37"/>
        <v>-1</v>
      </c>
      <c r="BA59" s="247">
        <f t="shared" si="38"/>
        <v>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1</v>
      </c>
      <c r="AU60" s="208">
        <f t="shared" si="32"/>
        <v>-1</v>
      </c>
      <c r="AV60" s="227">
        <f t="shared" si="33"/>
        <v>-1</v>
      </c>
      <c r="AW60" s="228">
        <f t="shared" si="34"/>
        <v>0</v>
      </c>
      <c r="AX60" s="223">
        <f t="shared" si="35"/>
        <v>0</v>
      </c>
      <c r="AY60" s="223">
        <f t="shared" si="36"/>
        <v>0</v>
      </c>
      <c r="AZ60" s="243">
        <f t="shared" si="37"/>
        <v>-1</v>
      </c>
      <c r="BA60" s="247">
        <f t="shared" si="38"/>
        <v>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1</v>
      </c>
      <c r="AU61" s="210">
        <f t="shared" si="32"/>
        <v>-1</v>
      </c>
      <c r="AV61" s="229">
        <f t="shared" si="33"/>
        <v>-1</v>
      </c>
      <c r="AW61" s="230">
        <f t="shared" si="34"/>
        <v>0</v>
      </c>
      <c r="AX61" s="224">
        <f t="shared" si="35"/>
        <v>0</v>
      </c>
      <c r="AY61" s="224">
        <f t="shared" si="36"/>
        <v>0</v>
      </c>
      <c r="AZ61" s="245">
        <f t="shared" si="37"/>
        <v>-1</v>
      </c>
      <c r="BA61" s="248">
        <f t="shared" si="38"/>
        <v>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33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-33</v>
      </c>
      <c r="BA63" s="249">
        <f>SUM(BA38:BA62)</f>
        <v>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F1" zoomScale="75" workbookViewId="0">
      <selection activeCell="AL33" sqref="AL33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5546875" customWidth="1"/>
    <col min="60" max="60" width="15" customWidth="1"/>
    <col min="61" max="61" width="16.88671875" customWidth="1"/>
    <col min="62" max="62" width="16.44140625" customWidth="1"/>
    <col min="63" max="63" width="16.6640625" customWidth="1"/>
    <col min="64" max="64" width="13.33203125" customWidth="1"/>
    <col min="66" max="66" width="11" customWidth="1"/>
    <col min="67" max="67" width="17" customWidth="1"/>
    <col min="69" max="69" width="14.88671875" customWidth="1"/>
  </cols>
  <sheetData>
    <row r="1" spans="1:103" ht="21" x14ac:dyDescent="0.4">
      <c r="A1" s="1">
        <f ca="1">DATE(YEAR($A$4),MONTH($A$4),DAY(RIGHT(CELL("filename",A2),2)))</f>
        <v>36965</v>
      </c>
      <c r="K1" s="2" t="s">
        <v>0</v>
      </c>
      <c r="L1" s="2"/>
      <c r="N1" s="2"/>
      <c r="AQ1" s="349">
        <f ca="1">A1</f>
        <v>36965</v>
      </c>
      <c r="AR1" s="349"/>
      <c r="BC1" s="349">
        <f ca="1">A1</f>
        <v>36965</v>
      </c>
      <c r="BD1" s="349"/>
    </row>
    <row r="2" spans="1:103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7442.4184000000014</v>
      </c>
      <c r="BM3" s="4"/>
      <c r="BO3" s="10" t="s">
        <v>7</v>
      </c>
      <c r="BP3" s="11"/>
      <c r="BQ3" s="12">
        <f ca="1">(INDIRECT(TEXT((DAY($A$1)-1),"0")&amp;"!Bq3"))+BL3</f>
        <v>181644.42000000004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7442.4184000000014</v>
      </c>
      <c r="BO5" s="23" t="s">
        <v>138</v>
      </c>
      <c r="BP5" s="3"/>
      <c r="BQ5" s="30">
        <f ca="1">BQ3-BQ4</f>
        <v>181644.42000000004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3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200</v>
      </c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200</v>
      </c>
      <c r="AV7" s="192">
        <f t="shared" ref="AV7:AV30" si="3">SUM(AE7*AF7)+(AH7*AI7)+(AN7*AO7)+(AK7*AL7)</f>
        <v>800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788.18719999999996</v>
      </c>
      <c r="BE7" s="65"/>
      <c r="BF7" s="45">
        <f t="shared" ref="BF7:BF30" si="10">BD7</f>
        <v>788.18719999999996</v>
      </c>
      <c r="BG7" s="45">
        <f t="shared" ref="BG7:BG30" si="11">BF7*$BG$5</f>
        <v>630.54975999999999</v>
      </c>
      <c r="BH7" s="45">
        <f t="shared" ref="BH7:BH30" si="12">BF7*$BH$5</f>
        <v>157.63744</v>
      </c>
      <c r="BI7" s="3"/>
      <c r="BJ7" s="66" t="s">
        <v>139</v>
      </c>
      <c r="BK7" s="67"/>
      <c r="BL7" s="24">
        <f>BL5+BL6</f>
        <v>7442.4184000000014</v>
      </c>
      <c r="BO7" s="66" t="s">
        <v>139</v>
      </c>
      <c r="BP7" s="67"/>
      <c r="BQ7" s="24">
        <f ca="1">BQ5+BQ6</f>
        <v>181644.42000000004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200</v>
      </c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200</v>
      </c>
      <c r="AV8" s="192">
        <f t="shared" si="3"/>
        <v>800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788.18719999999996</v>
      </c>
      <c r="BE8" s="65"/>
      <c r="BF8" s="45">
        <f t="shared" si="10"/>
        <v>788.18719999999996</v>
      </c>
      <c r="BG8" s="45">
        <f t="shared" si="11"/>
        <v>630.54975999999999</v>
      </c>
      <c r="BH8" s="45">
        <f t="shared" si="12"/>
        <v>157.63744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200</v>
      </c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200</v>
      </c>
      <c r="AV9" s="192">
        <f t="shared" si="3"/>
        <v>800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788.18719999999996</v>
      </c>
      <c r="BE9" s="65"/>
      <c r="BF9" s="45">
        <f t="shared" si="10"/>
        <v>788.18719999999996</v>
      </c>
      <c r="BG9" s="45">
        <f t="shared" si="11"/>
        <v>630.54975999999999</v>
      </c>
      <c r="BH9" s="45">
        <f t="shared" si="12"/>
        <v>157.63744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200</v>
      </c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200</v>
      </c>
      <c r="AV10" s="192">
        <f t="shared" si="3"/>
        <v>800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788.18719999999996</v>
      </c>
      <c r="BE10" s="65"/>
      <c r="BF10" s="45">
        <f t="shared" si="10"/>
        <v>788.18719999999996</v>
      </c>
      <c r="BG10" s="45">
        <f t="shared" si="11"/>
        <v>630.54975999999999</v>
      </c>
      <c r="BH10" s="45">
        <f t="shared" si="12"/>
        <v>157.63744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200</v>
      </c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200</v>
      </c>
      <c r="AV11" s="192">
        <f t="shared" si="3"/>
        <v>800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788.18719999999996</v>
      </c>
      <c r="BE11" s="65"/>
      <c r="BF11" s="45">
        <f t="shared" si="10"/>
        <v>788.18719999999996</v>
      </c>
      <c r="BG11" s="45">
        <f t="shared" si="11"/>
        <v>630.54975999999999</v>
      </c>
      <c r="BH11" s="45">
        <f t="shared" si="12"/>
        <v>157.63744</v>
      </c>
      <c r="BI11" s="3"/>
      <c r="BJ11" s="10" t="s">
        <v>61</v>
      </c>
      <c r="BK11" s="11"/>
      <c r="BL11" s="12">
        <f>AV31</f>
        <v>7600</v>
      </c>
      <c r="BO11" s="10" t="s">
        <v>61</v>
      </c>
      <c r="BP11" s="11"/>
      <c r="BQ11" s="12">
        <f ca="1">(INDIRECT(TEXT((DAY($A$1)-1),"0")&amp;"!Bq11"))+BL11</f>
        <v>184200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0</v>
      </c>
      <c r="Y12" s="49"/>
      <c r="Z12" s="75"/>
      <c r="AA12" s="283"/>
      <c r="AB12" s="68"/>
      <c r="AC12" s="69">
        <f t="shared" si="0"/>
        <v>0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/>
      <c r="AL12" s="75"/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0</v>
      </c>
      <c r="AU12" s="64" t="e">
        <f t="shared" si="2"/>
        <v>#DIV/0!</v>
      </c>
      <c r="AV12" s="192">
        <f t="shared" si="3"/>
        <v>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0</v>
      </c>
      <c r="BA12" s="46">
        <f t="shared" si="7"/>
        <v>0</v>
      </c>
      <c r="BB12" s="46">
        <f t="shared" si="8"/>
        <v>0</v>
      </c>
      <c r="BC12" s="46"/>
      <c r="BD12" s="46">
        <f t="shared" si="9"/>
        <v>0</v>
      </c>
      <c r="BE12" s="65"/>
      <c r="BF12" s="45">
        <f t="shared" si="10"/>
        <v>0</v>
      </c>
      <c r="BG12" s="45">
        <f t="shared" si="11"/>
        <v>0</v>
      </c>
      <c r="BH12" s="45">
        <f t="shared" si="12"/>
        <v>0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0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0</v>
      </c>
      <c r="Y13" s="49"/>
      <c r="Z13" s="75"/>
      <c r="AA13" s="283"/>
      <c r="AB13" s="68"/>
      <c r="AC13" s="69">
        <f t="shared" si="0"/>
        <v>0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/>
      <c r="AL13" s="75"/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0</v>
      </c>
      <c r="AU13" s="64" t="e">
        <f t="shared" si="2"/>
        <v>#DIV/0!</v>
      </c>
      <c r="AV13" s="192">
        <f t="shared" si="3"/>
        <v>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0</v>
      </c>
      <c r="BA13" s="46">
        <f t="shared" si="7"/>
        <v>0</v>
      </c>
      <c r="BB13" s="46">
        <f t="shared" si="8"/>
        <v>0</v>
      </c>
      <c r="BC13" s="46"/>
      <c r="BD13" s="46">
        <f t="shared" si="9"/>
        <v>0</v>
      </c>
      <c r="BE13" s="65"/>
      <c r="BF13" s="45">
        <f t="shared" si="10"/>
        <v>0</v>
      </c>
      <c r="BG13" s="45">
        <f t="shared" si="11"/>
        <v>0</v>
      </c>
      <c r="BH13" s="45">
        <f t="shared" si="12"/>
        <v>0</v>
      </c>
      <c r="BI13" s="3"/>
      <c r="BJ13" s="23" t="s">
        <v>63</v>
      </c>
      <c r="BK13" s="3"/>
      <c r="BL13" s="30">
        <f>AY31+BA31</f>
        <v>141.12</v>
      </c>
      <c r="BO13" s="23" t="s">
        <v>63</v>
      </c>
      <c r="BP13" s="3"/>
      <c r="BQ13" s="30">
        <f ca="1">(INDIRECT(TEXT((DAY($A$1)-1),"0")&amp;"!Bq13"))+BL13</f>
        <v>2187.3600000000006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0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0</v>
      </c>
      <c r="Y14" s="49"/>
      <c r="Z14" s="75"/>
      <c r="AA14" s="283"/>
      <c r="AB14" s="68"/>
      <c r="AC14" s="69">
        <f t="shared" si="0"/>
        <v>0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/>
      <c r="AL14" s="75"/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0</v>
      </c>
      <c r="AU14" s="64" t="e">
        <f t="shared" si="2"/>
        <v>#DIV/0!</v>
      </c>
      <c r="AV14" s="192">
        <f t="shared" si="3"/>
        <v>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0</v>
      </c>
      <c r="BA14" s="46">
        <f t="shared" si="7"/>
        <v>0</v>
      </c>
      <c r="BB14" s="46">
        <f t="shared" si="8"/>
        <v>0</v>
      </c>
      <c r="BC14" s="46"/>
      <c r="BD14" s="46">
        <f t="shared" si="9"/>
        <v>0</v>
      </c>
      <c r="BE14" s="65"/>
      <c r="BF14" s="45">
        <f t="shared" si="10"/>
        <v>0</v>
      </c>
      <c r="BG14" s="45">
        <f t="shared" si="11"/>
        <v>0</v>
      </c>
      <c r="BH14" s="45">
        <f t="shared" si="12"/>
        <v>0</v>
      </c>
      <c r="BI14" s="3"/>
      <c r="BJ14" s="23" t="s">
        <v>34</v>
      </c>
      <c r="BK14" s="3"/>
      <c r="BL14" s="30">
        <f>AZ31</f>
        <v>16.461600000000004</v>
      </c>
      <c r="BO14" s="23" t="s">
        <v>34</v>
      </c>
      <c r="BP14" s="3"/>
      <c r="BQ14" s="30">
        <f ca="1">(INDIRECT(TEXT((DAY($A$1)-1),"0")&amp;"!BQ14"))+BL14</f>
        <v>368.22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0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0</v>
      </c>
      <c r="Y15" s="49"/>
      <c r="Z15" s="75"/>
      <c r="AA15" s="283"/>
      <c r="AB15" s="68"/>
      <c r="AC15" s="69">
        <f t="shared" si="0"/>
        <v>0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/>
      <c r="AL15" s="75"/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0</v>
      </c>
      <c r="AU15" s="64" t="e">
        <f t="shared" si="2"/>
        <v>#DIV/0!</v>
      </c>
      <c r="AV15" s="192">
        <f t="shared" si="3"/>
        <v>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0</v>
      </c>
      <c r="BA15" s="46">
        <f t="shared" si="7"/>
        <v>0</v>
      </c>
      <c r="BB15" s="46">
        <f t="shared" si="8"/>
        <v>0</v>
      </c>
      <c r="BC15" s="46"/>
      <c r="BD15" s="46">
        <f t="shared" si="9"/>
        <v>0</v>
      </c>
      <c r="BE15" s="65"/>
      <c r="BF15" s="45">
        <f t="shared" si="10"/>
        <v>0</v>
      </c>
      <c r="BG15" s="45">
        <f t="shared" si="11"/>
        <v>0</v>
      </c>
      <c r="BH15" s="45">
        <f t="shared" si="12"/>
        <v>0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0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0</v>
      </c>
      <c r="Y16" s="49"/>
      <c r="Z16" s="75"/>
      <c r="AA16" s="283"/>
      <c r="AB16" s="68"/>
      <c r="AC16" s="69">
        <f t="shared" si="0"/>
        <v>0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/>
      <c r="AL16" s="75"/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0</v>
      </c>
      <c r="AU16" s="64" t="e">
        <f t="shared" si="2"/>
        <v>#DIV/0!</v>
      </c>
      <c r="AV16" s="192">
        <f t="shared" si="3"/>
        <v>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0</v>
      </c>
      <c r="BA16" s="46">
        <f t="shared" si="7"/>
        <v>0</v>
      </c>
      <c r="BB16" s="46">
        <f t="shared" si="8"/>
        <v>0</v>
      </c>
      <c r="BC16" s="46"/>
      <c r="BD16" s="46">
        <f t="shared" si="9"/>
        <v>0</v>
      </c>
      <c r="BE16" s="65"/>
      <c r="BF16" s="45">
        <f t="shared" si="10"/>
        <v>0</v>
      </c>
      <c r="BG16" s="45">
        <f t="shared" si="11"/>
        <v>0</v>
      </c>
      <c r="BH16" s="45">
        <f t="shared" si="12"/>
        <v>0</v>
      </c>
      <c r="BI16" s="3"/>
      <c r="BJ16" s="23" t="s">
        <v>65</v>
      </c>
      <c r="BK16" s="3"/>
      <c r="BL16" s="30">
        <f>SUM(BL13:BL15)</f>
        <v>157.58160000000001</v>
      </c>
      <c r="BO16" s="23" t="s">
        <v>65</v>
      </c>
      <c r="BP16" s="3"/>
      <c r="BQ16" s="30">
        <f ca="1">(INDIRECT(TEXT((DAY($A$1)-1),"0")&amp;"!Bq16"))+BL16</f>
        <v>2555.5800000000004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0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0</v>
      </c>
      <c r="Y17" s="49"/>
      <c r="Z17" s="75"/>
      <c r="AA17" s="283"/>
      <c r="AB17" s="68"/>
      <c r="AC17" s="69">
        <f t="shared" si="0"/>
        <v>0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/>
      <c r="AL17" s="75"/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0</v>
      </c>
      <c r="AU17" s="64" t="e">
        <f t="shared" si="2"/>
        <v>#DIV/0!</v>
      </c>
      <c r="AV17" s="192">
        <f t="shared" si="3"/>
        <v>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0</v>
      </c>
      <c r="BA17" s="46">
        <f t="shared" si="7"/>
        <v>0</v>
      </c>
      <c r="BB17" s="46">
        <f t="shared" si="8"/>
        <v>0</v>
      </c>
      <c r="BC17" s="46"/>
      <c r="BD17" s="46">
        <f t="shared" si="9"/>
        <v>0</v>
      </c>
      <c r="BE17" s="65"/>
      <c r="BF17" s="45">
        <f t="shared" si="10"/>
        <v>0</v>
      </c>
      <c r="BG17" s="45">
        <f t="shared" si="11"/>
        <v>0</v>
      </c>
      <c r="BH17" s="45">
        <f t="shared" si="12"/>
        <v>0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0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0</v>
      </c>
      <c r="Y18" s="49"/>
      <c r="Z18" s="75"/>
      <c r="AA18" s="283"/>
      <c r="AB18" s="68"/>
      <c r="AC18" s="69">
        <f t="shared" si="0"/>
        <v>0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/>
      <c r="AL18" s="75"/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0</v>
      </c>
      <c r="AU18" s="64" t="e">
        <f t="shared" si="2"/>
        <v>#DIV/0!</v>
      </c>
      <c r="AV18" s="192">
        <f t="shared" si="3"/>
        <v>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0</v>
      </c>
      <c r="BA18" s="46">
        <f t="shared" si="7"/>
        <v>0</v>
      </c>
      <c r="BB18" s="46">
        <f t="shared" si="8"/>
        <v>0</v>
      </c>
      <c r="BC18" s="46"/>
      <c r="BD18" s="46">
        <f t="shared" si="9"/>
        <v>0</v>
      </c>
      <c r="BE18" s="65"/>
      <c r="BF18" s="45">
        <f t="shared" si="10"/>
        <v>0</v>
      </c>
      <c r="BG18" s="45">
        <f t="shared" si="11"/>
        <v>0</v>
      </c>
      <c r="BH18" s="45">
        <f t="shared" si="12"/>
        <v>0</v>
      </c>
      <c r="BI18" s="3"/>
      <c r="BJ18" s="23" t="s">
        <v>141</v>
      </c>
      <c r="BK18" s="3"/>
      <c r="BL18" s="30">
        <f>BH31</f>
        <v>1488.4836799999996</v>
      </c>
      <c r="BO18" s="23" t="s">
        <v>141</v>
      </c>
      <c r="BP18" s="3"/>
      <c r="BQ18" s="30">
        <f ca="1">BQ7*$BH$5</f>
        <v>36328.884000000013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0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0</v>
      </c>
      <c r="Y19" s="49"/>
      <c r="Z19" s="75"/>
      <c r="AA19" s="283"/>
      <c r="AB19" s="68"/>
      <c r="AC19" s="69">
        <f t="shared" si="0"/>
        <v>0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/>
      <c r="AL19" s="75"/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0</v>
      </c>
      <c r="AU19" s="64" t="e">
        <f t="shared" si="2"/>
        <v>#DIV/0!</v>
      </c>
      <c r="AV19" s="192">
        <f t="shared" si="3"/>
        <v>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0</v>
      </c>
      <c r="BA19" s="46">
        <f t="shared" si="7"/>
        <v>0</v>
      </c>
      <c r="BB19" s="46">
        <f t="shared" si="8"/>
        <v>0</v>
      </c>
      <c r="BC19" s="46"/>
      <c r="BD19" s="46">
        <f t="shared" si="9"/>
        <v>0</v>
      </c>
      <c r="BE19" s="65"/>
      <c r="BF19" s="45">
        <f t="shared" si="10"/>
        <v>0</v>
      </c>
      <c r="BG19" s="45">
        <f t="shared" si="11"/>
        <v>0</v>
      </c>
      <c r="BH19" s="45">
        <f t="shared" si="12"/>
        <v>0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0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0</v>
      </c>
      <c r="Y20" s="49"/>
      <c r="Z20" s="75"/>
      <c r="AA20" s="283"/>
      <c r="AB20" s="68"/>
      <c r="AC20" s="69">
        <f t="shared" si="0"/>
        <v>0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/>
      <c r="AL20" s="75"/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0</v>
      </c>
      <c r="AU20" s="64" t="e">
        <f t="shared" si="2"/>
        <v>#DIV/0!</v>
      </c>
      <c r="AV20" s="192">
        <f t="shared" si="3"/>
        <v>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0</v>
      </c>
      <c r="BA20" s="46">
        <f t="shared" si="7"/>
        <v>0</v>
      </c>
      <c r="BB20" s="46">
        <f t="shared" si="8"/>
        <v>0</v>
      </c>
      <c r="BC20" s="46"/>
      <c r="BD20" s="46">
        <f t="shared" si="9"/>
        <v>0</v>
      </c>
      <c r="BE20" s="65"/>
      <c r="BF20" s="45">
        <f t="shared" si="10"/>
        <v>0</v>
      </c>
      <c r="BG20" s="45">
        <f t="shared" si="11"/>
        <v>0</v>
      </c>
      <c r="BH20" s="45">
        <f t="shared" si="12"/>
        <v>0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0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0</v>
      </c>
      <c r="Y21" s="49"/>
      <c r="Z21" s="75"/>
      <c r="AA21" s="283"/>
      <c r="AB21" s="68"/>
      <c r="AC21" s="69">
        <f t="shared" si="0"/>
        <v>0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/>
      <c r="AL21" s="75"/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0</v>
      </c>
      <c r="AU21" s="64" t="e">
        <f t="shared" si="2"/>
        <v>#DIV/0!</v>
      </c>
      <c r="AV21" s="192">
        <f t="shared" si="3"/>
        <v>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0</v>
      </c>
      <c r="BA21" s="46">
        <f t="shared" si="7"/>
        <v>0</v>
      </c>
      <c r="BB21" s="46">
        <f t="shared" si="8"/>
        <v>0</v>
      </c>
      <c r="BC21" s="46"/>
      <c r="BD21" s="46">
        <f t="shared" si="9"/>
        <v>0</v>
      </c>
      <c r="BE21" s="65"/>
      <c r="BF21" s="45">
        <f t="shared" si="10"/>
        <v>0</v>
      </c>
      <c r="BG21" s="45">
        <f t="shared" si="11"/>
        <v>0</v>
      </c>
      <c r="BH21" s="45">
        <f t="shared" si="12"/>
        <v>0</v>
      </c>
      <c r="BI21" s="3"/>
      <c r="BJ21" s="66" t="s">
        <v>142</v>
      </c>
      <c r="BK21" s="67"/>
      <c r="BL21" s="24">
        <f>BL11-BL16-BL18-BL19+BL20</f>
        <v>5953.9347200000002</v>
      </c>
      <c r="BO21" s="66" t="s">
        <v>148</v>
      </c>
      <c r="BP21" s="67"/>
      <c r="BQ21" s="24">
        <f ca="1">BQ11-BQ16-BQ18-BQ19</f>
        <v>145315.53599999999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6.8" x14ac:dyDescent="0.55000000000000004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0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2</v>
      </c>
      <c r="AL22" s="75">
        <v>200</v>
      </c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2</v>
      </c>
      <c r="AU22" s="64">
        <f t="shared" si="2"/>
        <v>200</v>
      </c>
      <c r="AV22" s="192">
        <f t="shared" si="3"/>
        <v>400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0.86640000000000006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389.05360000000002</v>
      </c>
      <c r="BE22" s="65"/>
      <c r="BF22" s="45">
        <f t="shared" si="10"/>
        <v>389.05360000000002</v>
      </c>
      <c r="BG22" s="45">
        <f t="shared" si="11"/>
        <v>311.24288000000001</v>
      </c>
      <c r="BH22" s="45">
        <f t="shared" si="12"/>
        <v>77.810720000000003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0.86640000000000006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2</v>
      </c>
      <c r="AL23" s="75">
        <v>200</v>
      </c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2</v>
      </c>
      <c r="AU23" s="64">
        <f t="shared" si="2"/>
        <v>200</v>
      </c>
      <c r="AV23" s="192">
        <f t="shared" si="3"/>
        <v>400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0.86640000000000006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389.05360000000002</v>
      </c>
      <c r="BE23" s="65"/>
      <c r="BF23" s="45">
        <f t="shared" si="10"/>
        <v>389.05360000000002</v>
      </c>
      <c r="BG23" s="45">
        <f t="shared" si="11"/>
        <v>311.24288000000001</v>
      </c>
      <c r="BH23" s="45">
        <f t="shared" si="12"/>
        <v>77.810720000000003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0.86640000000000006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2</v>
      </c>
      <c r="AL24" s="75">
        <v>200</v>
      </c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2</v>
      </c>
      <c r="AU24" s="64">
        <f t="shared" si="2"/>
        <v>200</v>
      </c>
      <c r="AV24" s="192">
        <f t="shared" si="3"/>
        <v>400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0.86640000000000006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389.05360000000002</v>
      </c>
      <c r="BE24" s="65"/>
      <c r="BF24" s="45">
        <f t="shared" si="10"/>
        <v>389.05360000000002</v>
      </c>
      <c r="BG24" s="45">
        <f t="shared" si="11"/>
        <v>311.24288000000001</v>
      </c>
      <c r="BH24" s="45">
        <f t="shared" si="12"/>
        <v>77.810720000000003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0.86640000000000006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2</v>
      </c>
      <c r="AL25" s="75">
        <v>200</v>
      </c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2</v>
      </c>
      <c r="AU25" s="64">
        <f t="shared" si="2"/>
        <v>200</v>
      </c>
      <c r="AV25" s="192">
        <f t="shared" si="3"/>
        <v>400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0.86640000000000006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389.05360000000002</v>
      </c>
      <c r="BE25" s="65"/>
      <c r="BF25" s="45">
        <f t="shared" si="10"/>
        <v>389.05360000000002</v>
      </c>
      <c r="BG25" s="45">
        <f t="shared" si="11"/>
        <v>311.24288000000001</v>
      </c>
      <c r="BH25" s="45">
        <f t="shared" si="12"/>
        <v>77.810720000000003</v>
      </c>
      <c r="BI25" s="3"/>
      <c r="BJ25" s="10" t="s">
        <v>67</v>
      </c>
      <c r="BK25" s="11"/>
      <c r="BL25" s="12">
        <f>BL21</f>
        <v>5953.9347200000002</v>
      </c>
      <c r="BO25" s="10" t="s">
        <v>67</v>
      </c>
      <c r="BP25" s="11"/>
      <c r="BQ25" s="12">
        <f ca="1">(INDIRECT(TEXT((DAY($A$1)-1),"0")&amp;"!Bq25"))+BL25</f>
        <v>145315.53599999996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0.86640000000000006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2</v>
      </c>
      <c r="AL26" s="75">
        <v>200</v>
      </c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2</v>
      </c>
      <c r="AU26" s="64">
        <f t="shared" si="2"/>
        <v>200</v>
      </c>
      <c r="AV26" s="192">
        <f t="shared" si="3"/>
        <v>400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0.86640000000000006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389.05360000000002</v>
      </c>
      <c r="BE26" s="65"/>
      <c r="BF26" s="45">
        <f t="shared" si="10"/>
        <v>389.05360000000002</v>
      </c>
      <c r="BG26" s="45">
        <f t="shared" si="11"/>
        <v>311.24288000000001</v>
      </c>
      <c r="BH26" s="45">
        <f t="shared" si="12"/>
        <v>77.810720000000003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0.86640000000000006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2</v>
      </c>
      <c r="AL27" s="75">
        <v>200</v>
      </c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2</v>
      </c>
      <c r="AU27" s="64">
        <f t="shared" si="2"/>
        <v>200</v>
      </c>
      <c r="AV27" s="192">
        <f t="shared" si="3"/>
        <v>400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0.86640000000000006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389.05360000000002</v>
      </c>
      <c r="BE27" s="65"/>
      <c r="BF27" s="45">
        <f t="shared" si="10"/>
        <v>389.05360000000002</v>
      </c>
      <c r="BG27" s="45">
        <f t="shared" si="11"/>
        <v>311.24288000000001</v>
      </c>
      <c r="BH27" s="45">
        <f t="shared" si="12"/>
        <v>77.810720000000003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0.86640000000000006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2</v>
      </c>
      <c r="AL28" s="75">
        <v>200</v>
      </c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2</v>
      </c>
      <c r="AU28" s="64">
        <f t="shared" si="2"/>
        <v>200</v>
      </c>
      <c r="AV28" s="192">
        <f t="shared" si="3"/>
        <v>400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0.86640000000000006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389.05360000000002</v>
      </c>
      <c r="BE28" s="65"/>
      <c r="BF28" s="45">
        <f t="shared" si="10"/>
        <v>389.05360000000002</v>
      </c>
      <c r="BG28" s="45">
        <f t="shared" si="11"/>
        <v>311.24288000000001</v>
      </c>
      <c r="BH28" s="45">
        <f t="shared" si="12"/>
        <v>77.810720000000003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0.86640000000000006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2</v>
      </c>
      <c r="AL29" s="75">
        <v>200</v>
      </c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2</v>
      </c>
      <c r="AU29" s="64">
        <f t="shared" si="2"/>
        <v>200</v>
      </c>
      <c r="AV29" s="192">
        <f t="shared" si="3"/>
        <v>400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0.86640000000000006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389.05360000000002</v>
      </c>
      <c r="BE29" s="65"/>
      <c r="BF29" s="45">
        <f t="shared" si="10"/>
        <v>389.05360000000002</v>
      </c>
      <c r="BG29" s="45">
        <f t="shared" si="11"/>
        <v>311.24288000000001</v>
      </c>
      <c r="BH29" s="45">
        <f t="shared" si="12"/>
        <v>77.810720000000003</v>
      </c>
      <c r="BI29" s="3"/>
      <c r="BJ29" s="23" t="s">
        <v>144</v>
      </c>
      <c r="BK29" s="3"/>
      <c r="BL29" s="30">
        <f>BL25-BL27</f>
        <v>5953.9347200000002</v>
      </c>
      <c r="BO29" s="23" t="s">
        <v>144</v>
      </c>
      <c r="BP29" s="3"/>
      <c r="BQ29" s="30">
        <f ca="1">BQ25-BQ27</f>
        <v>145315.53599999996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0.86640000000000006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2</v>
      </c>
      <c r="AL30" s="75">
        <v>200</v>
      </c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2</v>
      </c>
      <c r="AU30" s="64">
        <f t="shared" si="2"/>
        <v>200</v>
      </c>
      <c r="AV30" s="192">
        <f t="shared" si="3"/>
        <v>400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0.86640000000000006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389.05360000000002</v>
      </c>
      <c r="BE30" s="65"/>
      <c r="BF30" s="45">
        <f t="shared" si="10"/>
        <v>389.05360000000002</v>
      </c>
      <c r="BG30" s="45">
        <f t="shared" si="11"/>
        <v>311.24288000000001</v>
      </c>
      <c r="BH30" s="45">
        <f t="shared" si="12"/>
        <v>77.810720000000003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0.86640000000000006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38</v>
      </c>
      <c r="AL31" s="3"/>
      <c r="AM31" s="22"/>
      <c r="AN31" s="91">
        <f>SUM(AN7:AN30)</f>
        <v>0</v>
      </c>
      <c r="AO31" s="11"/>
      <c r="AP31" s="3"/>
      <c r="AT31" s="93">
        <f>SUM(AT7:AT30)</f>
        <v>38</v>
      </c>
      <c r="AU31" s="94">
        <f t="shared" si="2"/>
        <v>200</v>
      </c>
      <c r="AV31" s="94">
        <f t="shared" ref="AV31:BD31" si="30">SUM(AV7:AV30)</f>
        <v>7600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16.461600000000004</v>
      </c>
      <c r="BA31" s="95">
        <f t="shared" si="30"/>
        <v>141.12</v>
      </c>
      <c r="BB31" s="95">
        <f t="shared" si="30"/>
        <v>0</v>
      </c>
      <c r="BC31" s="95">
        <f t="shared" si="30"/>
        <v>0</v>
      </c>
      <c r="BD31" s="95">
        <f t="shared" si="30"/>
        <v>7442.4184000000014</v>
      </c>
      <c r="BF31" s="87">
        <f>SUM(BF7:BF30)</f>
        <v>7442.4184000000014</v>
      </c>
      <c r="BG31" s="87">
        <f>SUM(BG7:BG30)</f>
        <v>5953.9347199999984</v>
      </c>
      <c r="BH31" s="87">
        <f>SUM(BH7:BH30)</f>
        <v>1488.4836799999996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5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8" thickBot="1" x14ac:dyDescent="0.3">
      <c r="P34" s="3"/>
      <c r="AC34" s="100"/>
      <c r="AI34" s="99"/>
      <c r="AJ34" s="99"/>
      <c r="AK34" s="99"/>
      <c r="AN34" t="s">
        <v>154</v>
      </c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5953.9347200000002</v>
      </c>
      <c r="BO35" s="66" t="s">
        <v>146</v>
      </c>
      <c r="BP35" s="67"/>
      <c r="BQ35" s="105">
        <f ca="1">BQ29-SUM(BQ32:BQ33)</f>
        <v>145315.53599999996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38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200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36965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0</v>
      </c>
      <c r="AU43" s="208">
        <f t="shared" si="32"/>
        <v>0</v>
      </c>
      <c r="AV43" s="227">
        <f t="shared" si="33"/>
        <v>0</v>
      </c>
      <c r="AW43" s="228">
        <f t="shared" si="34"/>
        <v>0</v>
      </c>
      <c r="AX43" s="223">
        <f t="shared" si="35"/>
        <v>0</v>
      </c>
      <c r="AY43" s="223">
        <f t="shared" si="36"/>
        <v>0</v>
      </c>
      <c r="AZ43" s="243">
        <f t="shared" si="37"/>
        <v>0</v>
      </c>
      <c r="BA43" s="247">
        <f t="shared" si="38"/>
        <v>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0</v>
      </c>
      <c r="AU44" s="208">
        <f t="shared" si="32"/>
        <v>0</v>
      </c>
      <c r="AV44" s="227">
        <f t="shared" si="33"/>
        <v>0</v>
      </c>
      <c r="AW44" s="228">
        <f t="shared" si="34"/>
        <v>0</v>
      </c>
      <c r="AX44" s="223">
        <f t="shared" si="35"/>
        <v>0</v>
      </c>
      <c r="AY44" s="223">
        <f t="shared" si="36"/>
        <v>0</v>
      </c>
      <c r="AZ44" s="243">
        <f t="shared" si="37"/>
        <v>0</v>
      </c>
      <c r="BA44" s="247">
        <f t="shared" si="38"/>
        <v>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0</v>
      </c>
      <c r="AU45" s="208">
        <f t="shared" si="32"/>
        <v>0</v>
      </c>
      <c r="AV45" s="227">
        <f t="shared" si="33"/>
        <v>0</v>
      </c>
      <c r="AW45" s="228">
        <f t="shared" si="34"/>
        <v>0</v>
      </c>
      <c r="AX45" s="223">
        <f t="shared" si="35"/>
        <v>0</v>
      </c>
      <c r="AY45" s="223">
        <f t="shared" si="36"/>
        <v>0</v>
      </c>
      <c r="AZ45" s="243">
        <f t="shared" si="37"/>
        <v>0</v>
      </c>
      <c r="BA45" s="247">
        <f t="shared" si="38"/>
        <v>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850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200</v>
      </c>
      <c r="AM46" s="231" t="e">
        <f ca="1">(INDIRECT(TEXT((DAY($A$1)-1),"0")&amp;"!Am46"))+AM39</f>
        <v>#DIV/0!</v>
      </c>
      <c r="AS46" s="113"/>
      <c r="AT46" s="208">
        <f t="shared" si="31"/>
        <v>0</v>
      </c>
      <c r="AU46" s="208">
        <f t="shared" si="32"/>
        <v>0</v>
      </c>
      <c r="AV46" s="227">
        <f t="shared" si="33"/>
        <v>0</v>
      </c>
      <c r="AW46" s="228">
        <f t="shared" si="34"/>
        <v>0</v>
      </c>
      <c r="AX46" s="223">
        <f t="shared" si="35"/>
        <v>0</v>
      </c>
      <c r="AY46" s="223">
        <f t="shared" si="36"/>
        <v>0</v>
      </c>
      <c r="AZ46" s="243">
        <f t="shared" si="37"/>
        <v>0</v>
      </c>
      <c r="BA46" s="247">
        <f t="shared" si="38"/>
        <v>0</v>
      </c>
      <c r="BJ46" s="23" t="s">
        <v>87</v>
      </c>
      <c r="BK46" s="117">
        <f ca="1">BK42</f>
        <v>36965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0</v>
      </c>
      <c r="AU47" s="208">
        <f t="shared" si="32"/>
        <v>0</v>
      </c>
      <c r="AV47" s="227">
        <f t="shared" si="33"/>
        <v>0</v>
      </c>
      <c r="AW47" s="228">
        <f t="shared" si="34"/>
        <v>0</v>
      </c>
      <c r="AX47" s="223">
        <f t="shared" si="35"/>
        <v>0</v>
      </c>
      <c r="AY47" s="223">
        <f t="shared" si="36"/>
        <v>0</v>
      </c>
      <c r="AZ47" s="243">
        <f t="shared" si="37"/>
        <v>0</v>
      </c>
      <c r="BA47" s="247">
        <f t="shared" si="38"/>
        <v>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0</v>
      </c>
      <c r="AU48" s="208">
        <f t="shared" si="32"/>
        <v>0</v>
      </c>
      <c r="AV48" s="227">
        <f t="shared" si="33"/>
        <v>0</v>
      </c>
      <c r="AW48" s="228">
        <f t="shared" si="34"/>
        <v>0</v>
      </c>
      <c r="AX48" s="223">
        <f t="shared" si="35"/>
        <v>0</v>
      </c>
      <c r="AY48" s="223">
        <f t="shared" si="36"/>
        <v>0</v>
      </c>
      <c r="AZ48" s="243">
        <f t="shared" si="37"/>
        <v>0</v>
      </c>
      <c r="BA48" s="247">
        <f t="shared" si="38"/>
        <v>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0</v>
      </c>
      <c r="AU49" s="208">
        <f t="shared" si="32"/>
        <v>0</v>
      </c>
      <c r="AV49" s="227">
        <f t="shared" si="33"/>
        <v>0</v>
      </c>
      <c r="AW49" s="228">
        <f t="shared" si="34"/>
        <v>0</v>
      </c>
      <c r="AX49" s="223">
        <f t="shared" si="35"/>
        <v>0</v>
      </c>
      <c r="AY49" s="223">
        <f t="shared" si="36"/>
        <v>0</v>
      </c>
      <c r="AZ49" s="243">
        <f t="shared" si="37"/>
        <v>0</v>
      </c>
      <c r="BA49" s="247">
        <f t="shared" si="38"/>
        <v>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0</v>
      </c>
      <c r="AU50" s="208">
        <f t="shared" si="32"/>
        <v>0</v>
      </c>
      <c r="AV50" s="227">
        <f t="shared" si="33"/>
        <v>0</v>
      </c>
      <c r="AW50" s="228">
        <f t="shared" si="34"/>
        <v>0</v>
      </c>
      <c r="AX50" s="223">
        <f t="shared" si="35"/>
        <v>0</v>
      </c>
      <c r="AY50" s="223">
        <f t="shared" si="36"/>
        <v>0</v>
      </c>
      <c r="AZ50" s="243">
        <f t="shared" si="37"/>
        <v>0</v>
      </c>
      <c r="BA50" s="247">
        <f t="shared" si="38"/>
        <v>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0</v>
      </c>
      <c r="AU51" s="208">
        <f t="shared" si="32"/>
        <v>0</v>
      </c>
      <c r="AV51" s="227">
        <f t="shared" si="33"/>
        <v>0</v>
      </c>
      <c r="AW51" s="228">
        <f t="shared" si="34"/>
        <v>0</v>
      </c>
      <c r="AX51" s="223">
        <f t="shared" si="35"/>
        <v>0</v>
      </c>
      <c r="AY51" s="223">
        <f t="shared" si="36"/>
        <v>0</v>
      </c>
      <c r="AZ51" s="243">
        <f t="shared" si="37"/>
        <v>0</v>
      </c>
      <c r="BA51" s="247">
        <f t="shared" si="38"/>
        <v>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0</v>
      </c>
      <c r="AU52" s="208">
        <f t="shared" si="32"/>
        <v>0</v>
      </c>
      <c r="AV52" s="227">
        <f t="shared" si="33"/>
        <v>0</v>
      </c>
      <c r="AW52" s="228">
        <f t="shared" si="34"/>
        <v>0</v>
      </c>
      <c r="AX52" s="223">
        <f t="shared" si="35"/>
        <v>0</v>
      </c>
      <c r="AY52" s="223">
        <f t="shared" si="36"/>
        <v>0</v>
      </c>
      <c r="AZ52" s="243">
        <f t="shared" si="37"/>
        <v>0</v>
      </c>
      <c r="BA52" s="247">
        <f t="shared" si="38"/>
        <v>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2</v>
      </c>
      <c r="AU53" s="208">
        <f t="shared" si="32"/>
        <v>-2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0</v>
      </c>
      <c r="AZ53" s="243">
        <f t="shared" si="37"/>
        <v>-2</v>
      </c>
      <c r="BA53" s="247">
        <f t="shared" si="38"/>
        <v>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2</v>
      </c>
      <c r="AU54" s="208">
        <f t="shared" si="32"/>
        <v>-2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0</v>
      </c>
      <c r="AZ54" s="243">
        <f t="shared" si="37"/>
        <v>-2</v>
      </c>
      <c r="BA54" s="247">
        <f t="shared" si="38"/>
        <v>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2</v>
      </c>
      <c r="AU55" s="208">
        <f t="shared" si="32"/>
        <v>-2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0</v>
      </c>
      <c r="AZ55" s="243">
        <f t="shared" si="37"/>
        <v>-2</v>
      </c>
      <c r="BA55" s="247">
        <f t="shared" si="38"/>
        <v>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2</v>
      </c>
      <c r="AU56" s="208">
        <f t="shared" si="32"/>
        <v>-2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0</v>
      </c>
      <c r="AZ56" s="243">
        <f t="shared" si="37"/>
        <v>-2</v>
      </c>
      <c r="BA56" s="247">
        <f t="shared" si="38"/>
        <v>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2</v>
      </c>
      <c r="AU57" s="208">
        <f t="shared" si="32"/>
        <v>-2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0</v>
      </c>
      <c r="AZ57" s="243">
        <f t="shared" si="37"/>
        <v>-2</v>
      </c>
      <c r="BA57" s="247">
        <f t="shared" si="38"/>
        <v>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2</v>
      </c>
      <c r="AU58" s="208">
        <f t="shared" si="32"/>
        <v>-2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0</v>
      </c>
      <c r="AZ58" s="243">
        <f t="shared" si="37"/>
        <v>-2</v>
      </c>
      <c r="BA58" s="247">
        <f t="shared" si="38"/>
        <v>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2</v>
      </c>
      <c r="AU59" s="208">
        <f t="shared" si="32"/>
        <v>-2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0</v>
      </c>
      <c r="AZ59" s="243">
        <f t="shared" si="37"/>
        <v>-2</v>
      </c>
      <c r="BA59" s="247">
        <f t="shared" si="38"/>
        <v>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2</v>
      </c>
      <c r="AU60" s="208">
        <f t="shared" si="32"/>
        <v>-2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0</v>
      </c>
      <c r="AZ60" s="243">
        <f t="shared" si="37"/>
        <v>-2</v>
      </c>
      <c r="BA60" s="247">
        <f t="shared" si="38"/>
        <v>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2</v>
      </c>
      <c r="AU61" s="210">
        <f t="shared" si="32"/>
        <v>-2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0</v>
      </c>
      <c r="AZ61" s="245">
        <f t="shared" si="37"/>
        <v>-2</v>
      </c>
      <c r="BA61" s="248">
        <f t="shared" si="38"/>
        <v>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38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-28</v>
      </c>
      <c r="BA63" s="249">
        <f>SUM(BA38:BA62)</f>
        <v>1000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E1" zoomScale="75" workbookViewId="0">
      <selection activeCell="X7" sqref="X7:X30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5546875" customWidth="1"/>
    <col min="60" max="60" width="15" customWidth="1"/>
    <col min="61" max="61" width="16.88671875" customWidth="1"/>
    <col min="62" max="62" width="16.44140625" customWidth="1"/>
    <col min="63" max="63" width="16.6640625" customWidth="1"/>
    <col min="64" max="64" width="13.33203125" customWidth="1"/>
    <col min="66" max="66" width="11" customWidth="1"/>
    <col min="67" max="67" width="17" customWidth="1"/>
    <col min="69" max="69" width="14.88671875" customWidth="1"/>
  </cols>
  <sheetData>
    <row r="1" spans="1:103" ht="21" x14ac:dyDescent="0.4">
      <c r="A1" s="1">
        <f ca="1">DATE(YEAR($A$4),MONTH($A$4),DAY(RIGHT(CELL("filename",A2),2)))</f>
        <v>36964</v>
      </c>
      <c r="K1" s="2" t="s">
        <v>0</v>
      </c>
      <c r="L1" s="2"/>
      <c r="N1" s="2"/>
      <c r="AQ1" s="349">
        <f ca="1">A1</f>
        <v>36964</v>
      </c>
      <c r="AR1" s="349"/>
      <c r="BC1" s="349">
        <f ca="1">A1</f>
        <v>36964</v>
      </c>
      <c r="BD1" s="349"/>
    </row>
    <row r="2" spans="1:103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17476.492800000004</v>
      </c>
      <c r="BM3" s="4"/>
      <c r="BO3" s="10" t="s">
        <v>7</v>
      </c>
      <c r="BP3" s="11"/>
      <c r="BQ3" s="12">
        <f ca="1">(INDIRECT(TEXT((DAY($A$1)-1),"0")&amp;"!Bq3"))+BL3</f>
        <v>174202.00160000005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17476.492800000004</v>
      </c>
      <c r="BO5" s="23" t="s">
        <v>138</v>
      </c>
      <c r="BP5" s="3"/>
      <c r="BQ5" s="30">
        <f ca="1">BQ3-BQ4</f>
        <v>174202.00160000005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3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185</v>
      </c>
      <c r="AM7" s="19" t="s">
        <v>153</v>
      </c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185</v>
      </c>
      <c r="AV7" s="192">
        <f t="shared" ref="AV7:AV30" si="3">SUM(AE7*AF7)+(AH7*AI7)+(AN7*AO7)+(AK7*AL7)</f>
        <v>740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728.18719999999996</v>
      </c>
      <c r="BE7" s="65"/>
      <c r="BF7" s="45">
        <f t="shared" ref="BF7:BF30" si="10">BD7</f>
        <v>728.18719999999996</v>
      </c>
      <c r="BG7" s="45">
        <f t="shared" ref="BG7:BG30" si="11">BF7*$BG$5</f>
        <v>582.54975999999999</v>
      </c>
      <c r="BH7" s="45">
        <f t="shared" ref="BH7:BH30" si="12">BF7*$BH$5</f>
        <v>145.63744</v>
      </c>
      <c r="BI7" s="3"/>
      <c r="BJ7" s="66" t="s">
        <v>139</v>
      </c>
      <c r="BK7" s="67"/>
      <c r="BL7" s="24">
        <f>BL5+BL6</f>
        <v>17476.492800000004</v>
      </c>
      <c r="BO7" s="66" t="s">
        <v>139</v>
      </c>
      <c r="BP7" s="67"/>
      <c r="BQ7" s="24">
        <f ca="1">BQ5+BQ6</f>
        <v>174202.00160000005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185</v>
      </c>
      <c r="AM8" s="28" t="s">
        <v>153</v>
      </c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185</v>
      </c>
      <c r="AV8" s="192">
        <f t="shared" si="3"/>
        <v>740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728.18719999999996</v>
      </c>
      <c r="BE8" s="65"/>
      <c r="BF8" s="45">
        <f t="shared" si="10"/>
        <v>728.18719999999996</v>
      </c>
      <c r="BG8" s="45">
        <f t="shared" si="11"/>
        <v>582.54975999999999</v>
      </c>
      <c r="BH8" s="45">
        <f t="shared" si="12"/>
        <v>145.63744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185</v>
      </c>
      <c r="AM9" s="28" t="s">
        <v>153</v>
      </c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185</v>
      </c>
      <c r="AV9" s="192">
        <f t="shared" si="3"/>
        <v>740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728.18719999999996</v>
      </c>
      <c r="BE9" s="65"/>
      <c r="BF9" s="45">
        <f t="shared" si="10"/>
        <v>728.18719999999996</v>
      </c>
      <c r="BG9" s="45">
        <f t="shared" si="11"/>
        <v>582.54975999999999</v>
      </c>
      <c r="BH9" s="45">
        <f t="shared" si="12"/>
        <v>145.63744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185</v>
      </c>
      <c r="AM10" s="28" t="s">
        <v>153</v>
      </c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185</v>
      </c>
      <c r="AV10" s="192">
        <f t="shared" si="3"/>
        <v>740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728.18719999999996</v>
      </c>
      <c r="BE10" s="65"/>
      <c r="BF10" s="45">
        <f t="shared" si="10"/>
        <v>728.18719999999996</v>
      </c>
      <c r="BG10" s="45">
        <f t="shared" si="11"/>
        <v>582.54975999999999</v>
      </c>
      <c r="BH10" s="45">
        <f t="shared" si="12"/>
        <v>145.63744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185</v>
      </c>
      <c r="AM11" s="28" t="s">
        <v>153</v>
      </c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185</v>
      </c>
      <c r="AV11" s="192">
        <f t="shared" si="3"/>
        <v>740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728.18719999999996</v>
      </c>
      <c r="BE11" s="65"/>
      <c r="BF11" s="45">
        <f t="shared" si="10"/>
        <v>728.18719999999996</v>
      </c>
      <c r="BG11" s="45">
        <f t="shared" si="11"/>
        <v>582.54975999999999</v>
      </c>
      <c r="BH11" s="45">
        <f t="shared" si="12"/>
        <v>145.63744</v>
      </c>
      <c r="BI11" s="3"/>
      <c r="BJ11" s="10" t="s">
        <v>61</v>
      </c>
      <c r="BK11" s="11"/>
      <c r="BL11" s="12">
        <f>AV31</f>
        <v>17760</v>
      </c>
      <c r="BO11" s="10" t="s">
        <v>61</v>
      </c>
      <c r="BP11" s="11"/>
      <c r="BQ11" s="12">
        <f ca="1">(INDIRECT(TEXT((DAY($A$1)-1),"0")&amp;"!Bq11"))+BL11</f>
        <v>176600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185</v>
      </c>
      <c r="AM12" s="28" t="s">
        <v>153</v>
      </c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185</v>
      </c>
      <c r="AV12" s="192">
        <f t="shared" si="3"/>
        <v>740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728.18719999999996</v>
      </c>
      <c r="BE12" s="65"/>
      <c r="BF12" s="45">
        <f t="shared" si="10"/>
        <v>728.18719999999996</v>
      </c>
      <c r="BG12" s="45">
        <f t="shared" si="11"/>
        <v>582.54975999999999</v>
      </c>
      <c r="BH12" s="45">
        <f t="shared" si="12"/>
        <v>145.63744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185</v>
      </c>
      <c r="AM13" s="28" t="s">
        <v>153</v>
      </c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185</v>
      </c>
      <c r="AV13" s="192">
        <f t="shared" si="3"/>
        <v>740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728.18719999999996</v>
      </c>
      <c r="BE13" s="65"/>
      <c r="BF13" s="45">
        <f t="shared" si="10"/>
        <v>728.18719999999996</v>
      </c>
      <c r="BG13" s="45">
        <f t="shared" si="11"/>
        <v>582.54975999999999</v>
      </c>
      <c r="BH13" s="45">
        <f t="shared" si="12"/>
        <v>145.63744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2046.2400000000007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185</v>
      </c>
      <c r="AM14" s="28" t="s">
        <v>153</v>
      </c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185</v>
      </c>
      <c r="AV14" s="192">
        <f t="shared" si="3"/>
        <v>740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728.18719999999996</v>
      </c>
      <c r="BE14" s="65"/>
      <c r="BF14" s="45">
        <f t="shared" si="10"/>
        <v>728.18719999999996</v>
      </c>
      <c r="BG14" s="45">
        <f t="shared" si="11"/>
        <v>582.54975999999999</v>
      </c>
      <c r="BH14" s="45">
        <f t="shared" si="12"/>
        <v>145.63744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351.75839999999999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185</v>
      </c>
      <c r="AM15" s="28" t="s">
        <v>153</v>
      </c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185</v>
      </c>
      <c r="AV15" s="192">
        <f t="shared" si="3"/>
        <v>740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728.18719999999996</v>
      </c>
      <c r="BE15" s="65"/>
      <c r="BF15" s="45">
        <f t="shared" si="10"/>
        <v>728.18719999999996</v>
      </c>
      <c r="BG15" s="45">
        <f t="shared" si="11"/>
        <v>582.54975999999999</v>
      </c>
      <c r="BH15" s="45">
        <f t="shared" si="12"/>
        <v>145.63744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185</v>
      </c>
      <c r="AM16" s="28" t="s">
        <v>153</v>
      </c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185</v>
      </c>
      <c r="AV16" s="192">
        <f t="shared" si="3"/>
        <v>740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728.18719999999996</v>
      </c>
      <c r="BE16" s="65"/>
      <c r="BF16" s="45">
        <f t="shared" si="10"/>
        <v>728.18719999999996</v>
      </c>
      <c r="BG16" s="45">
        <f t="shared" si="11"/>
        <v>582.54975999999999</v>
      </c>
      <c r="BH16" s="45">
        <f t="shared" si="12"/>
        <v>145.63744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2397.9984000000004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185</v>
      </c>
      <c r="AM17" s="28" t="s">
        <v>153</v>
      </c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185</v>
      </c>
      <c r="AV17" s="192">
        <f t="shared" si="3"/>
        <v>740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728.18719999999996</v>
      </c>
      <c r="BE17" s="65"/>
      <c r="BF17" s="45">
        <f t="shared" si="10"/>
        <v>728.18719999999996</v>
      </c>
      <c r="BG17" s="45">
        <f t="shared" si="11"/>
        <v>582.54975999999999</v>
      </c>
      <c r="BH17" s="45">
        <f t="shared" si="12"/>
        <v>145.63744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185</v>
      </c>
      <c r="AM18" s="28" t="s">
        <v>153</v>
      </c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185</v>
      </c>
      <c r="AV18" s="192">
        <f t="shared" si="3"/>
        <v>740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728.18719999999996</v>
      </c>
      <c r="BE18" s="65"/>
      <c r="BF18" s="45">
        <f t="shared" si="10"/>
        <v>728.18719999999996</v>
      </c>
      <c r="BG18" s="45">
        <f t="shared" si="11"/>
        <v>582.54975999999999</v>
      </c>
      <c r="BH18" s="45">
        <f t="shared" si="12"/>
        <v>145.63744</v>
      </c>
      <c r="BI18" s="3"/>
      <c r="BJ18" s="23" t="s">
        <v>141</v>
      </c>
      <c r="BK18" s="3"/>
      <c r="BL18" s="30">
        <f>BH31</f>
        <v>3495.2985599999997</v>
      </c>
      <c r="BO18" s="23" t="s">
        <v>141</v>
      </c>
      <c r="BP18" s="3"/>
      <c r="BQ18" s="30">
        <f ca="1">BQ7*$BH$5</f>
        <v>34840.400320000008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185</v>
      </c>
      <c r="AM19" s="28" t="s">
        <v>153</v>
      </c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185</v>
      </c>
      <c r="AV19" s="192">
        <f t="shared" si="3"/>
        <v>740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728.18719999999996</v>
      </c>
      <c r="BE19" s="65"/>
      <c r="BF19" s="45">
        <f t="shared" si="10"/>
        <v>728.18719999999996</v>
      </c>
      <c r="BG19" s="45">
        <f t="shared" si="11"/>
        <v>582.54975999999999</v>
      </c>
      <c r="BH19" s="45">
        <f t="shared" si="12"/>
        <v>145.63744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185</v>
      </c>
      <c r="AM20" s="28" t="s">
        <v>153</v>
      </c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185</v>
      </c>
      <c r="AV20" s="192">
        <f t="shared" si="3"/>
        <v>740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728.18719999999996</v>
      </c>
      <c r="BE20" s="65"/>
      <c r="BF20" s="45">
        <f t="shared" si="10"/>
        <v>728.18719999999996</v>
      </c>
      <c r="BG20" s="45">
        <f t="shared" si="11"/>
        <v>582.54975999999999</v>
      </c>
      <c r="BH20" s="45">
        <f t="shared" si="12"/>
        <v>145.63744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185</v>
      </c>
      <c r="AM21" s="28" t="s">
        <v>153</v>
      </c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185</v>
      </c>
      <c r="AV21" s="192">
        <f t="shared" si="3"/>
        <v>740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728.18719999999996</v>
      </c>
      <c r="BE21" s="65"/>
      <c r="BF21" s="45">
        <f t="shared" si="10"/>
        <v>728.18719999999996</v>
      </c>
      <c r="BG21" s="45">
        <f t="shared" si="11"/>
        <v>582.54975999999999</v>
      </c>
      <c r="BH21" s="45">
        <f t="shared" si="12"/>
        <v>145.63744</v>
      </c>
      <c r="BI21" s="3"/>
      <c r="BJ21" s="66" t="s">
        <v>142</v>
      </c>
      <c r="BK21" s="67"/>
      <c r="BL21" s="24">
        <f>BL11-BL16-BL18-BL19+BL20</f>
        <v>13981.194240000001</v>
      </c>
      <c r="BO21" s="66" t="s">
        <v>148</v>
      </c>
      <c r="BP21" s="67"/>
      <c r="BQ21" s="24">
        <f ca="1">BQ11-BQ16-BQ18-BQ19</f>
        <v>139361.60127999997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6.8" x14ac:dyDescent="0.55000000000000004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185</v>
      </c>
      <c r="AM22" s="28" t="s">
        <v>153</v>
      </c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185</v>
      </c>
      <c r="AV22" s="192">
        <f t="shared" si="3"/>
        <v>740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728.18719999999996</v>
      </c>
      <c r="BE22" s="65"/>
      <c r="BF22" s="45">
        <f t="shared" si="10"/>
        <v>728.18719999999996</v>
      </c>
      <c r="BG22" s="45">
        <f t="shared" si="11"/>
        <v>582.54975999999999</v>
      </c>
      <c r="BH22" s="45">
        <f t="shared" si="12"/>
        <v>145.63744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185</v>
      </c>
      <c r="AM23" s="28" t="s">
        <v>153</v>
      </c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185</v>
      </c>
      <c r="AV23" s="192">
        <f t="shared" si="3"/>
        <v>740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728.18719999999996</v>
      </c>
      <c r="BE23" s="65"/>
      <c r="BF23" s="45">
        <f t="shared" si="10"/>
        <v>728.18719999999996</v>
      </c>
      <c r="BG23" s="45">
        <f t="shared" si="11"/>
        <v>582.54975999999999</v>
      </c>
      <c r="BH23" s="45">
        <f t="shared" si="12"/>
        <v>145.63744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185</v>
      </c>
      <c r="AM24" s="28" t="s">
        <v>153</v>
      </c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185</v>
      </c>
      <c r="AV24" s="192">
        <f t="shared" si="3"/>
        <v>740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728.18719999999996</v>
      </c>
      <c r="BE24" s="65"/>
      <c r="BF24" s="45">
        <f t="shared" si="10"/>
        <v>728.18719999999996</v>
      </c>
      <c r="BG24" s="45">
        <f t="shared" si="11"/>
        <v>582.54975999999999</v>
      </c>
      <c r="BH24" s="45">
        <f t="shared" si="12"/>
        <v>145.63744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185</v>
      </c>
      <c r="AM25" s="28" t="s">
        <v>153</v>
      </c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185</v>
      </c>
      <c r="AV25" s="192">
        <f t="shared" si="3"/>
        <v>740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728.18719999999996</v>
      </c>
      <c r="BE25" s="65"/>
      <c r="BF25" s="45">
        <f t="shared" si="10"/>
        <v>728.18719999999996</v>
      </c>
      <c r="BG25" s="45">
        <f t="shared" si="11"/>
        <v>582.54975999999999</v>
      </c>
      <c r="BH25" s="45">
        <f t="shared" si="12"/>
        <v>145.63744</v>
      </c>
      <c r="BI25" s="3"/>
      <c r="BJ25" s="10" t="s">
        <v>67</v>
      </c>
      <c r="BK25" s="11"/>
      <c r="BL25" s="12">
        <f>BL21</f>
        <v>13981.194240000001</v>
      </c>
      <c r="BO25" s="10" t="s">
        <v>67</v>
      </c>
      <c r="BP25" s="11"/>
      <c r="BQ25" s="12">
        <f ca="1">(INDIRECT(TEXT((DAY($A$1)-1),"0")&amp;"!Bq25"))+BL25</f>
        <v>139361.60127999997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185</v>
      </c>
      <c r="AM26" s="28" t="s">
        <v>153</v>
      </c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185</v>
      </c>
      <c r="AV26" s="192">
        <f t="shared" si="3"/>
        <v>740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728.18719999999996</v>
      </c>
      <c r="BE26" s="65"/>
      <c r="BF26" s="45">
        <f t="shared" si="10"/>
        <v>728.18719999999996</v>
      </c>
      <c r="BG26" s="45">
        <f t="shared" si="11"/>
        <v>582.54975999999999</v>
      </c>
      <c r="BH26" s="45">
        <f t="shared" si="12"/>
        <v>145.63744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185</v>
      </c>
      <c r="AM27" s="28" t="s">
        <v>153</v>
      </c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185</v>
      </c>
      <c r="AV27" s="192">
        <f t="shared" si="3"/>
        <v>740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728.18719999999996</v>
      </c>
      <c r="BE27" s="65"/>
      <c r="BF27" s="45">
        <f t="shared" si="10"/>
        <v>728.18719999999996</v>
      </c>
      <c r="BG27" s="45">
        <f t="shared" si="11"/>
        <v>582.54975999999999</v>
      </c>
      <c r="BH27" s="45">
        <f t="shared" si="12"/>
        <v>145.63744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185</v>
      </c>
      <c r="AM28" s="28" t="s">
        <v>153</v>
      </c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185</v>
      </c>
      <c r="AV28" s="192">
        <f t="shared" si="3"/>
        <v>740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728.18719999999996</v>
      </c>
      <c r="BE28" s="65"/>
      <c r="BF28" s="45">
        <f t="shared" si="10"/>
        <v>728.18719999999996</v>
      </c>
      <c r="BG28" s="45">
        <f t="shared" si="11"/>
        <v>582.54975999999999</v>
      </c>
      <c r="BH28" s="45">
        <f t="shared" si="12"/>
        <v>145.63744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185</v>
      </c>
      <c r="AM29" s="28" t="s">
        <v>153</v>
      </c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185</v>
      </c>
      <c r="AV29" s="192">
        <f t="shared" si="3"/>
        <v>740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728.18719999999996</v>
      </c>
      <c r="BE29" s="65"/>
      <c r="BF29" s="45">
        <f t="shared" si="10"/>
        <v>728.18719999999996</v>
      </c>
      <c r="BG29" s="45">
        <f t="shared" si="11"/>
        <v>582.54975999999999</v>
      </c>
      <c r="BH29" s="45">
        <f t="shared" si="12"/>
        <v>145.63744</v>
      </c>
      <c r="BI29" s="3"/>
      <c r="BJ29" s="23" t="s">
        <v>144</v>
      </c>
      <c r="BK29" s="3"/>
      <c r="BL29" s="30">
        <f>BL25-BL27</f>
        <v>13981.194240000001</v>
      </c>
      <c r="BO29" s="23" t="s">
        <v>144</v>
      </c>
      <c r="BP29" s="3"/>
      <c r="BQ29" s="30">
        <f ca="1">BQ25-BQ27</f>
        <v>139361.60127999997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194">
        <v>185</v>
      </c>
      <c r="AM30" s="193" t="s">
        <v>153</v>
      </c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185</v>
      </c>
      <c r="AV30" s="192">
        <f t="shared" si="3"/>
        <v>740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728.18719999999996</v>
      </c>
      <c r="BE30" s="65"/>
      <c r="BF30" s="45">
        <f t="shared" si="10"/>
        <v>728.18719999999996</v>
      </c>
      <c r="BG30" s="45">
        <f t="shared" si="11"/>
        <v>582.54975999999999</v>
      </c>
      <c r="BH30" s="45">
        <f t="shared" si="12"/>
        <v>145.63744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91">
        <f>SUM(AN7:AN30)</f>
        <v>0</v>
      </c>
      <c r="AO31" s="11"/>
      <c r="AP31" s="3"/>
      <c r="AT31" s="93">
        <f>SUM(AT7:AT30)</f>
        <v>96</v>
      </c>
      <c r="AU31" s="94">
        <f t="shared" si="2"/>
        <v>185</v>
      </c>
      <c r="AV31" s="94">
        <f t="shared" ref="AV31:BD31" si="30">SUM(AV7:AV30)</f>
        <v>17760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17476.492800000004</v>
      </c>
      <c r="BF31" s="87">
        <f>SUM(BF7:BF30)</f>
        <v>17476.492800000004</v>
      </c>
      <c r="BG31" s="87">
        <f>SUM(BG7:BG30)</f>
        <v>13981.194239999999</v>
      </c>
      <c r="BH31" s="87">
        <f>SUM(BH7:BH30)</f>
        <v>3495.2985599999997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5">
      <c r="P33" s="3"/>
      <c r="V33" s="3"/>
      <c r="AI33" s="98"/>
      <c r="AJ33" s="98"/>
      <c r="AK33" s="98"/>
      <c r="AL33" s="4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13981.194240000001</v>
      </c>
      <c r="BO35" s="66" t="s">
        <v>146</v>
      </c>
      <c r="BP35" s="67"/>
      <c r="BQ35" s="105">
        <f ca="1">BQ29-SUM(BQ32:BQ33)</f>
        <v>139361.60127999997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185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36964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812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185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36964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C1" zoomScale="75" workbookViewId="0">
      <selection activeCell="X7" sqref="X7:X30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5546875" customWidth="1"/>
    <col min="60" max="60" width="15" customWidth="1"/>
    <col min="61" max="61" width="16.88671875" customWidth="1"/>
    <col min="62" max="62" width="16.44140625" customWidth="1"/>
    <col min="63" max="63" width="16.6640625" customWidth="1"/>
    <col min="64" max="64" width="13.33203125" customWidth="1"/>
    <col min="66" max="66" width="11" customWidth="1"/>
    <col min="67" max="67" width="17" customWidth="1"/>
    <col min="69" max="69" width="14.88671875" customWidth="1"/>
  </cols>
  <sheetData>
    <row r="1" spans="1:103" ht="21" x14ac:dyDescent="0.4">
      <c r="A1" s="1">
        <f ca="1">DATE(YEAR($A$4),MONTH($A$4),DAY(RIGHT(CELL("filename",A2),2)))</f>
        <v>36963</v>
      </c>
      <c r="K1" s="2" t="s">
        <v>0</v>
      </c>
      <c r="L1" s="2"/>
      <c r="N1" s="2"/>
      <c r="AQ1" s="349">
        <f ca="1">A1</f>
        <v>36963</v>
      </c>
      <c r="AR1" s="349"/>
      <c r="BC1" s="349">
        <f ca="1">A1</f>
        <v>36963</v>
      </c>
      <c r="BD1" s="349"/>
    </row>
    <row r="2" spans="1:103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17476.492800000004</v>
      </c>
      <c r="BM3" s="4"/>
      <c r="BO3" s="10" t="s">
        <v>7</v>
      </c>
      <c r="BP3" s="11"/>
      <c r="BQ3" s="12">
        <f ca="1">(INDIRECT(TEXT((DAY($A$1)-1),"0")&amp;"!Bq3"))+BL3</f>
        <v>156725.50880000004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17476.492800000004</v>
      </c>
      <c r="BO5" s="23" t="s">
        <v>138</v>
      </c>
      <c r="BP5" s="3"/>
      <c r="BQ5" s="30">
        <f ca="1">BQ3-BQ4</f>
        <v>156725.50880000004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3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185</v>
      </c>
      <c r="AM7" s="19" t="s">
        <v>153</v>
      </c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4</v>
      </c>
      <c r="AU7" s="64">
        <f t="shared" ref="AU7:AU31" si="2">AV7/AT7</f>
        <v>185</v>
      </c>
      <c r="AV7" s="192">
        <f t="shared" ref="AV7:AV30" si="3">SUM(AE7*AF7)+(AH7*AI7)+(AN7*AO7)+(AK7*AL7)</f>
        <v>740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728.18719999999996</v>
      </c>
      <c r="BE7" s="65"/>
      <c r="BF7" s="45">
        <f t="shared" ref="BF7:BF30" si="10">BD7</f>
        <v>728.18719999999996</v>
      </c>
      <c r="BG7" s="45">
        <f t="shared" ref="BG7:BG30" si="11">BF7*$BG$5</f>
        <v>582.54975999999999</v>
      </c>
      <c r="BH7" s="45">
        <f t="shared" ref="BH7:BH30" si="12">BF7*$BH$5</f>
        <v>145.63744</v>
      </c>
      <c r="BI7" s="3"/>
      <c r="BJ7" s="66" t="s">
        <v>139</v>
      </c>
      <c r="BK7" s="67"/>
      <c r="BL7" s="24">
        <f>BL5+BL6</f>
        <v>17476.492800000004</v>
      </c>
      <c r="BO7" s="66" t="s">
        <v>139</v>
      </c>
      <c r="BP7" s="67"/>
      <c r="BQ7" s="24">
        <f ca="1">BQ5+BQ6</f>
        <v>156725.50880000004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185</v>
      </c>
      <c r="AM8" s="28" t="s">
        <v>153</v>
      </c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4</v>
      </c>
      <c r="AU8" s="64">
        <f t="shared" si="2"/>
        <v>185</v>
      </c>
      <c r="AV8" s="192">
        <f t="shared" si="3"/>
        <v>740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728.18719999999996</v>
      </c>
      <c r="BE8" s="65"/>
      <c r="BF8" s="45">
        <f t="shared" si="10"/>
        <v>728.18719999999996</v>
      </c>
      <c r="BG8" s="45">
        <f t="shared" si="11"/>
        <v>582.54975999999999</v>
      </c>
      <c r="BH8" s="45">
        <f t="shared" si="12"/>
        <v>145.63744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185</v>
      </c>
      <c r="AM9" s="28" t="s">
        <v>153</v>
      </c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4</v>
      </c>
      <c r="AU9" s="64">
        <f t="shared" si="2"/>
        <v>185</v>
      </c>
      <c r="AV9" s="192">
        <f t="shared" si="3"/>
        <v>740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728.18719999999996</v>
      </c>
      <c r="BE9" s="65"/>
      <c r="BF9" s="45">
        <f t="shared" si="10"/>
        <v>728.18719999999996</v>
      </c>
      <c r="BG9" s="45">
        <f t="shared" si="11"/>
        <v>582.54975999999999</v>
      </c>
      <c r="BH9" s="45">
        <f t="shared" si="12"/>
        <v>145.63744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185</v>
      </c>
      <c r="AM10" s="28" t="s">
        <v>153</v>
      </c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4</v>
      </c>
      <c r="AU10" s="64">
        <f t="shared" si="2"/>
        <v>185</v>
      </c>
      <c r="AV10" s="192">
        <f t="shared" si="3"/>
        <v>740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728.18719999999996</v>
      </c>
      <c r="BE10" s="65"/>
      <c r="BF10" s="45">
        <f t="shared" si="10"/>
        <v>728.18719999999996</v>
      </c>
      <c r="BG10" s="45">
        <f t="shared" si="11"/>
        <v>582.54975999999999</v>
      </c>
      <c r="BH10" s="45">
        <f t="shared" si="12"/>
        <v>145.63744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185</v>
      </c>
      <c r="AM11" s="28" t="s">
        <v>153</v>
      </c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4</v>
      </c>
      <c r="AU11" s="64">
        <f t="shared" si="2"/>
        <v>185</v>
      </c>
      <c r="AV11" s="192">
        <f t="shared" si="3"/>
        <v>740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728.18719999999996</v>
      </c>
      <c r="BE11" s="65"/>
      <c r="BF11" s="45">
        <f t="shared" si="10"/>
        <v>728.18719999999996</v>
      </c>
      <c r="BG11" s="45">
        <f t="shared" si="11"/>
        <v>582.54975999999999</v>
      </c>
      <c r="BH11" s="45">
        <f t="shared" si="12"/>
        <v>145.63744</v>
      </c>
      <c r="BI11" s="3"/>
      <c r="BJ11" s="10" t="s">
        <v>61</v>
      </c>
      <c r="BK11" s="11"/>
      <c r="BL11" s="12">
        <f>AV31</f>
        <v>17760</v>
      </c>
      <c r="BO11" s="10" t="s">
        <v>61</v>
      </c>
      <c r="BP11" s="11"/>
      <c r="BQ11" s="12">
        <f ca="1">(INDIRECT(TEXT((DAY($A$1)-1),"0")&amp;"!Bq11"))+BL11</f>
        <v>158840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185</v>
      </c>
      <c r="AM12" s="28" t="s">
        <v>153</v>
      </c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4</v>
      </c>
      <c r="AU12" s="64">
        <f t="shared" si="2"/>
        <v>185</v>
      </c>
      <c r="AV12" s="192">
        <f t="shared" si="3"/>
        <v>740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728.18719999999996</v>
      </c>
      <c r="BE12" s="65"/>
      <c r="BF12" s="45">
        <f t="shared" si="10"/>
        <v>728.18719999999996</v>
      </c>
      <c r="BG12" s="45">
        <f t="shared" si="11"/>
        <v>582.54975999999999</v>
      </c>
      <c r="BH12" s="45">
        <f t="shared" si="12"/>
        <v>145.63744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185</v>
      </c>
      <c r="AM13" s="28" t="s">
        <v>153</v>
      </c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4</v>
      </c>
      <c r="AU13" s="64">
        <f t="shared" si="2"/>
        <v>185</v>
      </c>
      <c r="AV13" s="192">
        <f t="shared" si="3"/>
        <v>740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728.18719999999996</v>
      </c>
      <c r="BE13" s="65"/>
      <c r="BF13" s="45">
        <f t="shared" si="10"/>
        <v>728.18719999999996</v>
      </c>
      <c r="BG13" s="45">
        <f t="shared" si="11"/>
        <v>582.54975999999999</v>
      </c>
      <c r="BH13" s="45">
        <f t="shared" si="12"/>
        <v>145.63744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1804.3200000000006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185</v>
      </c>
      <c r="AM14" s="28" t="s">
        <v>153</v>
      </c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4</v>
      </c>
      <c r="AU14" s="64">
        <f t="shared" si="2"/>
        <v>185</v>
      </c>
      <c r="AV14" s="192">
        <f t="shared" si="3"/>
        <v>740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728.18719999999996</v>
      </c>
      <c r="BE14" s="65"/>
      <c r="BF14" s="45">
        <f t="shared" si="10"/>
        <v>728.18719999999996</v>
      </c>
      <c r="BG14" s="45">
        <f t="shared" si="11"/>
        <v>582.54975999999999</v>
      </c>
      <c r="BH14" s="45">
        <f t="shared" si="12"/>
        <v>145.63744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310.1712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185</v>
      </c>
      <c r="AM15" s="28" t="s">
        <v>153</v>
      </c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4</v>
      </c>
      <c r="AU15" s="64">
        <f t="shared" si="2"/>
        <v>185</v>
      </c>
      <c r="AV15" s="192">
        <f t="shared" si="3"/>
        <v>740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728.18719999999996</v>
      </c>
      <c r="BE15" s="65"/>
      <c r="BF15" s="45">
        <f t="shared" si="10"/>
        <v>728.18719999999996</v>
      </c>
      <c r="BG15" s="45">
        <f t="shared" si="11"/>
        <v>582.54975999999999</v>
      </c>
      <c r="BH15" s="45">
        <f t="shared" si="12"/>
        <v>145.63744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185</v>
      </c>
      <c r="AM16" s="28" t="s">
        <v>153</v>
      </c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4</v>
      </c>
      <c r="AU16" s="64">
        <f t="shared" si="2"/>
        <v>185</v>
      </c>
      <c r="AV16" s="192">
        <f t="shared" si="3"/>
        <v>740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728.18719999999996</v>
      </c>
      <c r="BE16" s="65"/>
      <c r="BF16" s="45">
        <f t="shared" si="10"/>
        <v>728.18719999999996</v>
      </c>
      <c r="BG16" s="45">
        <f t="shared" si="11"/>
        <v>582.54975999999999</v>
      </c>
      <c r="BH16" s="45">
        <f t="shared" si="12"/>
        <v>145.63744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2114.4912000000004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185</v>
      </c>
      <c r="AM17" s="28" t="s">
        <v>153</v>
      </c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4</v>
      </c>
      <c r="AU17" s="64">
        <f t="shared" si="2"/>
        <v>185</v>
      </c>
      <c r="AV17" s="192">
        <f t="shared" si="3"/>
        <v>740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728.18719999999996</v>
      </c>
      <c r="BE17" s="65"/>
      <c r="BF17" s="45">
        <f t="shared" si="10"/>
        <v>728.18719999999996</v>
      </c>
      <c r="BG17" s="45">
        <f t="shared" si="11"/>
        <v>582.54975999999999</v>
      </c>
      <c r="BH17" s="45">
        <f t="shared" si="12"/>
        <v>145.63744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185</v>
      </c>
      <c r="AM18" s="28" t="s">
        <v>153</v>
      </c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4</v>
      </c>
      <c r="AU18" s="64">
        <f t="shared" si="2"/>
        <v>185</v>
      </c>
      <c r="AV18" s="192">
        <f t="shared" si="3"/>
        <v>740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728.18719999999996</v>
      </c>
      <c r="BE18" s="65"/>
      <c r="BF18" s="45">
        <f t="shared" si="10"/>
        <v>728.18719999999996</v>
      </c>
      <c r="BG18" s="45">
        <f t="shared" si="11"/>
        <v>582.54975999999999</v>
      </c>
      <c r="BH18" s="45">
        <f t="shared" si="12"/>
        <v>145.63744</v>
      </c>
      <c r="BI18" s="3"/>
      <c r="BJ18" s="23" t="s">
        <v>141</v>
      </c>
      <c r="BK18" s="3"/>
      <c r="BL18" s="30">
        <f>BH31</f>
        <v>3495.2985599999997</v>
      </c>
      <c r="BO18" s="23" t="s">
        <v>141</v>
      </c>
      <c r="BP18" s="3"/>
      <c r="BQ18" s="30">
        <f ca="1">BQ7*$BH$5</f>
        <v>31345.101760000009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185</v>
      </c>
      <c r="AM19" s="28" t="s">
        <v>153</v>
      </c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4</v>
      </c>
      <c r="AU19" s="64">
        <f t="shared" si="2"/>
        <v>185</v>
      </c>
      <c r="AV19" s="192">
        <f t="shared" si="3"/>
        <v>740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728.18719999999996</v>
      </c>
      <c r="BE19" s="65"/>
      <c r="BF19" s="45">
        <f t="shared" si="10"/>
        <v>728.18719999999996</v>
      </c>
      <c r="BG19" s="45">
        <f t="shared" si="11"/>
        <v>582.54975999999999</v>
      </c>
      <c r="BH19" s="45">
        <f t="shared" si="12"/>
        <v>145.63744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185</v>
      </c>
      <c r="AM20" s="28" t="s">
        <v>153</v>
      </c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4</v>
      </c>
      <c r="AU20" s="64">
        <f t="shared" si="2"/>
        <v>185</v>
      </c>
      <c r="AV20" s="192">
        <f t="shared" si="3"/>
        <v>740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728.18719999999996</v>
      </c>
      <c r="BE20" s="65"/>
      <c r="BF20" s="45">
        <f t="shared" si="10"/>
        <v>728.18719999999996</v>
      </c>
      <c r="BG20" s="45">
        <f t="shared" si="11"/>
        <v>582.54975999999999</v>
      </c>
      <c r="BH20" s="45">
        <f t="shared" si="12"/>
        <v>145.63744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185</v>
      </c>
      <c r="AM21" s="28" t="s">
        <v>153</v>
      </c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4</v>
      </c>
      <c r="AU21" s="64">
        <f t="shared" si="2"/>
        <v>185</v>
      </c>
      <c r="AV21" s="192">
        <f t="shared" si="3"/>
        <v>740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728.18719999999996</v>
      </c>
      <c r="BE21" s="65"/>
      <c r="BF21" s="45">
        <f t="shared" si="10"/>
        <v>728.18719999999996</v>
      </c>
      <c r="BG21" s="45">
        <f t="shared" si="11"/>
        <v>582.54975999999999</v>
      </c>
      <c r="BH21" s="45">
        <f t="shared" si="12"/>
        <v>145.63744</v>
      </c>
      <c r="BI21" s="3"/>
      <c r="BJ21" s="66" t="s">
        <v>142</v>
      </c>
      <c r="BK21" s="67"/>
      <c r="BL21" s="24">
        <f>BL11-BL16-BL18-BL19+BL20</f>
        <v>13981.194240000001</v>
      </c>
      <c r="BO21" s="66" t="s">
        <v>148</v>
      </c>
      <c r="BP21" s="67"/>
      <c r="BQ21" s="24">
        <f ca="1">BQ11-BQ16-BQ18-BQ19</f>
        <v>125380.40704000001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6.8" x14ac:dyDescent="0.55000000000000004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185</v>
      </c>
      <c r="AM22" s="28" t="s">
        <v>153</v>
      </c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4</v>
      </c>
      <c r="AU22" s="64">
        <f t="shared" si="2"/>
        <v>185</v>
      </c>
      <c r="AV22" s="192">
        <f t="shared" si="3"/>
        <v>740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728.18719999999996</v>
      </c>
      <c r="BE22" s="65"/>
      <c r="BF22" s="45">
        <f t="shared" si="10"/>
        <v>728.18719999999996</v>
      </c>
      <c r="BG22" s="45">
        <f t="shared" si="11"/>
        <v>582.54975999999999</v>
      </c>
      <c r="BH22" s="45">
        <f t="shared" si="12"/>
        <v>145.63744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185</v>
      </c>
      <c r="AM23" s="28" t="s">
        <v>153</v>
      </c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4</v>
      </c>
      <c r="AU23" s="64">
        <f t="shared" si="2"/>
        <v>185</v>
      </c>
      <c r="AV23" s="192">
        <f t="shared" si="3"/>
        <v>740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728.18719999999996</v>
      </c>
      <c r="BE23" s="65"/>
      <c r="BF23" s="45">
        <f t="shared" si="10"/>
        <v>728.18719999999996</v>
      </c>
      <c r="BG23" s="45">
        <f t="shared" si="11"/>
        <v>582.54975999999999</v>
      </c>
      <c r="BH23" s="45">
        <f t="shared" si="12"/>
        <v>145.63744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185</v>
      </c>
      <c r="AM24" s="28" t="s">
        <v>153</v>
      </c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4</v>
      </c>
      <c r="AU24" s="64">
        <f t="shared" si="2"/>
        <v>185</v>
      </c>
      <c r="AV24" s="192">
        <f t="shared" si="3"/>
        <v>740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728.18719999999996</v>
      </c>
      <c r="BE24" s="65"/>
      <c r="BF24" s="45">
        <f t="shared" si="10"/>
        <v>728.18719999999996</v>
      </c>
      <c r="BG24" s="45">
        <f t="shared" si="11"/>
        <v>582.54975999999999</v>
      </c>
      <c r="BH24" s="45">
        <f t="shared" si="12"/>
        <v>145.63744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185</v>
      </c>
      <c r="AM25" s="28" t="s">
        <v>153</v>
      </c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4</v>
      </c>
      <c r="AU25" s="64">
        <f t="shared" si="2"/>
        <v>185</v>
      </c>
      <c r="AV25" s="192">
        <f t="shared" si="3"/>
        <v>740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728.18719999999996</v>
      </c>
      <c r="BE25" s="65"/>
      <c r="BF25" s="45">
        <f t="shared" si="10"/>
        <v>728.18719999999996</v>
      </c>
      <c r="BG25" s="45">
        <f t="shared" si="11"/>
        <v>582.54975999999999</v>
      </c>
      <c r="BH25" s="45">
        <f t="shared" si="12"/>
        <v>145.63744</v>
      </c>
      <c r="BI25" s="3"/>
      <c r="BJ25" s="10" t="s">
        <v>67</v>
      </c>
      <c r="BK25" s="11"/>
      <c r="BL25" s="12">
        <f>BL21</f>
        <v>13981.194240000001</v>
      </c>
      <c r="BO25" s="10" t="s">
        <v>67</v>
      </c>
      <c r="BP25" s="11"/>
      <c r="BQ25" s="12">
        <f ca="1">(INDIRECT(TEXT((DAY($A$1)-1),"0")&amp;"!Bq25"))+BL25</f>
        <v>125380.40703999998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185</v>
      </c>
      <c r="AM26" s="28" t="s">
        <v>153</v>
      </c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4</v>
      </c>
      <c r="AU26" s="64">
        <f t="shared" si="2"/>
        <v>185</v>
      </c>
      <c r="AV26" s="192">
        <f t="shared" si="3"/>
        <v>740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728.18719999999996</v>
      </c>
      <c r="BE26" s="65"/>
      <c r="BF26" s="45">
        <f t="shared" si="10"/>
        <v>728.18719999999996</v>
      </c>
      <c r="BG26" s="45">
        <f t="shared" si="11"/>
        <v>582.54975999999999</v>
      </c>
      <c r="BH26" s="45">
        <f t="shared" si="12"/>
        <v>145.63744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185</v>
      </c>
      <c r="AM27" s="28" t="s">
        <v>153</v>
      </c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4</v>
      </c>
      <c r="AU27" s="64">
        <f t="shared" si="2"/>
        <v>185</v>
      </c>
      <c r="AV27" s="192">
        <f t="shared" si="3"/>
        <v>740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728.18719999999996</v>
      </c>
      <c r="BE27" s="65"/>
      <c r="BF27" s="45">
        <f t="shared" si="10"/>
        <v>728.18719999999996</v>
      </c>
      <c r="BG27" s="45">
        <f t="shared" si="11"/>
        <v>582.54975999999999</v>
      </c>
      <c r="BH27" s="45">
        <f t="shared" si="12"/>
        <v>145.63744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185</v>
      </c>
      <c r="AM28" s="28" t="s">
        <v>153</v>
      </c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4</v>
      </c>
      <c r="AU28" s="64">
        <f t="shared" si="2"/>
        <v>185</v>
      </c>
      <c r="AV28" s="192">
        <f t="shared" si="3"/>
        <v>740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728.18719999999996</v>
      </c>
      <c r="BE28" s="65"/>
      <c r="BF28" s="45">
        <f t="shared" si="10"/>
        <v>728.18719999999996</v>
      </c>
      <c r="BG28" s="45">
        <f t="shared" si="11"/>
        <v>582.54975999999999</v>
      </c>
      <c r="BH28" s="45">
        <f t="shared" si="12"/>
        <v>145.63744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185</v>
      </c>
      <c r="AM29" s="28" t="s">
        <v>153</v>
      </c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4</v>
      </c>
      <c r="AU29" s="64">
        <f t="shared" si="2"/>
        <v>185</v>
      </c>
      <c r="AV29" s="192">
        <f t="shared" si="3"/>
        <v>740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728.18719999999996</v>
      </c>
      <c r="BE29" s="65"/>
      <c r="BF29" s="45">
        <f t="shared" si="10"/>
        <v>728.18719999999996</v>
      </c>
      <c r="BG29" s="45">
        <f t="shared" si="11"/>
        <v>582.54975999999999</v>
      </c>
      <c r="BH29" s="45">
        <f t="shared" si="12"/>
        <v>145.63744</v>
      </c>
      <c r="BI29" s="3"/>
      <c r="BJ29" s="23" t="s">
        <v>144</v>
      </c>
      <c r="BK29" s="3"/>
      <c r="BL29" s="30">
        <f>BL25-BL27</f>
        <v>13981.194240000001</v>
      </c>
      <c r="BO29" s="23" t="s">
        <v>144</v>
      </c>
      <c r="BP29" s="3"/>
      <c r="BQ29" s="30">
        <f ca="1">BQ25-BQ27</f>
        <v>125380.40703999998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194">
        <v>185</v>
      </c>
      <c r="AM30" s="193" t="s">
        <v>153</v>
      </c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4</v>
      </c>
      <c r="AU30" s="64">
        <f t="shared" si="2"/>
        <v>185</v>
      </c>
      <c r="AV30" s="192">
        <f t="shared" si="3"/>
        <v>740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728.18719999999996</v>
      </c>
      <c r="BE30" s="65"/>
      <c r="BF30" s="45">
        <f t="shared" si="10"/>
        <v>728.18719999999996</v>
      </c>
      <c r="BG30" s="45">
        <f t="shared" si="11"/>
        <v>582.54975999999999</v>
      </c>
      <c r="BH30" s="45">
        <f t="shared" si="12"/>
        <v>145.63744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91">
        <f>SUM(AN7:AN30)</f>
        <v>0</v>
      </c>
      <c r="AO31" s="11"/>
      <c r="AP31" s="3"/>
      <c r="AT31" s="93">
        <f>SUM(AT7:AT30)</f>
        <v>96</v>
      </c>
      <c r="AU31" s="94">
        <f t="shared" si="2"/>
        <v>185</v>
      </c>
      <c r="AV31" s="94">
        <f t="shared" ref="AV31:BD31" si="30">SUM(AV7:AV30)</f>
        <v>17760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17476.492800000004</v>
      </c>
      <c r="BF31" s="87">
        <f>SUM(BF7:BF30)</f>
        <v>17476.492800000004</v>
      </c>
      <c r="BG31" s="87">
        <f>SUM(BG7:BG30)</f>
        <v>13981.194239999999</v>
      </c>
      <c r="BH31" s="87">
        <f>SUM(BH7:BH30)</f>
        <v>3495.2985599999997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5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13981.194240000001</v>
      </c>
      <c r="BO35" s="66" t="s">
        <v>146</v>
      </c>
      <c r="BP35" s="67"/>
      <c r="BQ35" s="105">
        <f ca="1">BQ29-SUM(BQ32:BQ33)</f>
        <v>125380.40703999998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185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36963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716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185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36963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J1" zoomScale="75" workbookViewId="0">
      <selection activeCell="X7" sqref="X7:X30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5546875" customWidth="1"/>
    <col min="60" max="60" width="15" customWidth="1"/>
    <col min="61" max="61" width="16.88671875" customWidth="1"/>
    <col min="62" max="62" width="16.44140625" customWidth="1"/>
    <col min="63" max="63" width="16.6640625" customWidth="1"/>
    <col min="64" max="64" width="13.33203125" customWidth="1"/>
    <col min="66" max="66" width="11" customWidth="1"/>
    <col min="67" max="67" width="17" customWidth="1"/>
    <col min="69" max="69" width="14.88671875" customWidth="1"/>
  </cols>
  <sheetData>
    <row r="1" spans="1:103" ht="21" x14ac:dyDescent="0.4">
      <c r="A1" s="1">
        <f ca="1">DATE(YEAR($A$4),MONTH($A$4),DAY(RIGHT(CELL("filename",A2),2)))</f>
        <v>36962</v>
      </c>
      <c r="K1" s="2" t="s">
        <v>0</v>
      </c>
      <c r="L1" s="2"/>
      <c r="N1" s="2"/>
      <c r="AQ1" s="349">
        <f ca="1">A1</f>
        <v>36962</v>
      </c>
      <c r="AR1" s="349"/>
      <c r="BC1" s="349">
        <f ca="1">A1</f>
        <v>36962</v>
      </c>
      <c r="BD1" s="349"/>
    </row>
    <row r="2" spans="1:103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20356.492800000004</v>
      </c>
      <c r="BM3" s="4"/>
      <c r="BO3" s="10" t="s">
        <v>7</v>
      </c>
      <c r="BP3" s="11"/>
      <c r="BQ3" s="12">
        <f ca="1">(INDIRECT(TEXT((DAY($A$1)-1),"0")&amp;"!Bq3"))+BL3</f>
        <v>139249.01600000003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20356.492800000004</v>
      </c>
      <c r="BO5" s="23" t="s">
        <v>138</v>
      </c>
      <c r="BP5" s="3"/>
      <c r="BQ5" s="30">
        <f ca="1">BQ3-BQ4</f>
        <v>139249.01600000003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3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215</v>
      </c>
      <c r="AM7" s="19" t="s">
        <v>152</v>
      </c>
      <c r="AN7" s="57"/>
      <c r="AO7" s="58"/>
      <c r="AP7" s="59"/>
      <c r="AQ7" s="59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215</v>
      </c>
      <c r="AR7" s="59">
        <f t="array" ref="AR7">SUM(IF(AND(AJ7&lt;&gt;"pac",AJ7&lt;&gt;""),AH7),IF(AND(AM7&lt;&gt;"pac",AM7&lt;&gt;""),AK7),IF(AND(AP7&lt;&gt;"pac",AP7&lt;&gt;""),AN7))</f>
        <v>4</v>
      </c>
      <c r="AS7" s="62"/>
      <c r="AT7" s="63">
        <f t="shared" ref="AT7:AT30" si="1">SUM(AE7,AG7,AH7,AN7,AK7)</f>
        <v>4</v>
      </c>
      <c r="AU7" s="64">
        <f t="shared" ref="AU7:AU31" si="2">AV7/AT7</f>
        <v>215</v>
      </c>
      <c r="AV7" s="192">
        <f t="shared" ref="AV7:AV30" si="3">SUM(AE7*AF7)+(AH7*AI7)+(AN7*AO7)+(AK7*AL7)</f>
        <v>860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848.18719999999996</v>
      </c>
      <c r="BE7" s="65"/>
      <c r="BF7" s="45">
        <f t="shared" ref="BF7:BF30" si="10">BD7</f>
        <v>848.18719999999996</v>
      </c>
      <c r="BG7" s="45">
        <f t="shared" ref="BG7:BG30" si="11">BF7*$BG$5</f>
        <v>678.54975999999999</v>
      </c>
      <c r="BH7" s="45">
        <f t="shared" ref="BH7:BH30" si="12">BF7*$BH$5</f>
        <v>169.63744</v>
      </c>
      <c r="BI7" s="3"/>
      <c r="BJ7" s="66" t="s">
        <v>139</v>
      </c>
      <c r="BK7" s="67"/>
      <c r="BL7" s="24">
        <f>BL5+BL6</f>
        <v>20356.492800000004</v>
      </c>
      <c r="BO7" s="66" t="s">
        <v>139</v>
      </c>
      <c r="BP7" s="67"/>
      <c r="BQ7" s="24">
        <f ca="1">BQ5+BQ6</f>
        <v>139249.01600000003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>
        <f>$N$7*AQ7*AR7</f>
        <v>25.8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>
        <f>(N8/E8)+SUM(L8:M8)</f>
        <v>6.45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215</v>
      </c>
      <c r="AM8" s="28" t="s">
        <v>152</v>
      </c>
      <c r="AN8" s="60"/>
      <c r="AO8" s="61"/>
      <c r="AP8" s="62"/>
      <c r="AQ8" s="62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215</v>
      </c>
      <c r="AR8" s="62">
        <f t="array" ref="AR8">SUM(IF(AND(AJ8&lt;&gt;"pac",AJ8&lt;&gt;""),AH8),IF(AND(AM8&lt;&gt;"pac",AM8&lt;&gt;""),AK8),IF(AND(AP8&lt;&gt;"pac",AP8&lt;&gt;""),AN8))</f>
        <v>4</v>
      </c>
      <c r="AS8" s="62"/>
      <c r="AT8" s="63">
        <f t="shared" si="1"/>
        <v>4</v>
      </c>
      <c r="AU8" s="64">
        <f t="shared" si="2"/>
        <v>215</v>
      </c>
      <c r="AV8" s="192">
        <f t="shared" si="3"/>
        <v>860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848.18719999999996</v>
      </c>
      <c r="BE8" s="65"/>
      <c r="BF8" s="45">
        <f t="shared" si="10"/>
        <v>848.18719999999996</v>
      </c>
      <c r="BG8" s="45">
        <f t="shared" si="11"/>
        <v>678.54975999999999</v>
      </c>
      <c r="BH8" s="45">
        <f t="shared" si="12"/>
        <v>169.63744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>
        <f t="shared" ref="N9:N31" si="23">$N$7*AQ8*AR8</f>
        <v>25.8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>
        <f t="shared" ref="U9:U31" si="25">(N9/E9)+SUM(L9:M9)</f>
        <v>6.45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215</v>
      </c>
      <c r="AM9" s="28" t="s">
        <v>152</v>
      </c>
      <c r="AN9" s="60"/>
      <c r="AO9" s="61"/>
      <c r="AP9" s="62"/>
      <c r="AQ9" s="62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215</v>
      </c>
      <c r="AR9" s="62">
        <f t="array" ref="AR9">SUM(IF(AND(AJ9&lt;&gt;"pac",AJ9&lt;&gt;""),AH9),IF(AND(AM9&lt;&gt;"pac",AM9&lt;&gt;""),AK9),IF(AND(AP9&lt;&gt;"pac",AP9&lt;&gt;""),AN9))</f>
        <v>4</v>
      </c>
      <c r="AS9" s="62"/>
      <c r="AT9" s="63">
        <f t="shared" si="1"/>
        <v>4</v>
      </c>
      <c r="AU9" s="64">
        <f t="shared" si="2"/>
        <v>215</v>
      </c>
      <c r="AV9" s="192">
        <f t="shared" si="3"/>
        <v>860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848.18719999999996</v>
      </c>
      <c r="BE9" s="65"/>
      <c r="BF9" s="45">
        <f t="shared" si="10"/>
        <v>848.18719999999996</v>
      </c>
      <c r="BG9" s="45">
        <f t="shared" si="11"/>
        <v>678.54975999999999</v>
      </c>
      <c r="BH9" s="45">
        <f t="shared" si="12"/>
        <v>169.63744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>
        <f t="shared" si="23"/>
        <v>25.8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>
        <f t="shared" si="25"/>
        <v>6.45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215</v>
      </c>
      <c r="AM10" s="28" t="s">
        <v>152</v>
      </c>
      <c r="AN10" s="60"/>
      <c r="AO10" s="61"/>
      <c r="AP10" s="62"/>
      <c r="AQ10" s="62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215</v>
      </c>
      <c r="AR10" s="62">
        <f t="array" ref="AR10">SUM(IF(AND(AJ10&lt;&gt;"pac",AJ10&lt;&gt;""),AH10),IF(AND(AM10&lt;&gt;"pac",AM10&lt;&gt;""),AK10),IF(AND(AP10&lt;&gt;"pac",AP10&lt;&gt;""),AN10))</f>
        <v>4</v>
      </c>
      <c r="AS10" s="62"/>
      <c r="AT10" s="63">
        <f t="shared" si="1"/>
        <v>4</v>
      </c>
      <c r="AU10" s="64">
        <f t="shared" si="2"/>
        <v>215</v>
      </c>
      <c r="AV10" s="192">
        <f t="shared" si="3"/>
        <v>860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848.18719999999996</v>
      </c>
      <c r="BE10" s="65"/>
      <c r="BF10" s="45">
        <f t="shared" si="10"/>
        <v>848.18719999999996</v>
      </c>
      <c r="BG10" s="45">
        <f t="shared" si="11"/>
        <v>678.54975999999999</v>
      </c>
      <c r="BH10" s="45">
        <f t="shared" si="12"/>
        <v>169.63744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>
        <f t="shared" si="23"/>
        <v>25.8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>
        <f t="shared" si="25"/>
        <v>6.45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215</v>
      </c>
      <c r="AM11" s="28" t="s">
        <v>152</v>
      </c>
      <c r="AN11" s="60"/>
      <c r="AO11" s="61"/>
      <c r="AP11" s="62"/>
      <c r="AQ11" s="62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215</v>
      </c>
      <c r="AR11" s="62">
        <f t="array" ref="AR11">SUM(IF(AND(AJ11&lt;&gt;"pac",AJ11&lt;&gt;""),AH11),IF(AND(AM11&lt;&gt;"pac",AM11&lt;&gt;""),AK11),IF(AND(AP11&lt;&gt;"pac",AP11&lt;&gt;""),AN11))</f>
        <v>4</v>
      </c>
      <c r="AS11" s="62"/>
      <c r="AT11" s="63">
        <f t="shared" si="1"/>
        <v>4</v>
      </c>
      <c r="AU11" s="64">
        <f t="shared" si="2"/>
        <v>215</v>
      </c>
      <c r="AV11" s="192">
        <f t="shared" si="3"/>
        <v>860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848.18719999999996</v>
      </c>
      <c r="BE11" s="65"/>
      <c r="BF11" s="45">
        <f t="shared" si="10"/>
        <v>848.18719999999996</v>
      </c>
      <c r="BG11" s="45">
        <f t="shared" si="11"/>
        <v>678.54975999999999</v>
      </c>
      <c r="BH11" s="45">
        <f t="shared" si="12"/>
        <v>169.63744</v>
      </c>
      <c r="BI11" s="3"/>
      <c r="BJ11" s="10" t="s">
        <v>61</v>
      </c>
      <c r="BK11" s="11"/>
      <c r="BL11" s="12">
        <f>AV31</f>
        <v>20640</v>
      </c>
      <c r="BO11" s="10" t="s">
        <v>61</v>
      </c>
      <c r="BP11" s="11"/>
      <c r="BQ11" s="12">
        <f ca="1">(INDIRECT(TEXT((DAY($A$1)-1),"0")&amp;"!Bq11"))+BL11</f>
        <v>141080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>
        <f t="shared" si="23"/>
        <v>25.8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>
        <f t="shared" si="25"/>
        <v>6.45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215</v>
      </c>
      <c r="AM12" s="28" t="s">
        <v>152</v>
      </c>
      <c r="AN12" s="60"/>
      <c r="AO12" s="61"/>
      <c r="AP12" s="62"/>
      <c r="AQ12" s="62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215</v>
      </c>
      <c r="AR12" s="62">
        <f t="array" ref="AR12">SUM(IF(AND(AJ12&lt;&gt;"pac",AJ12&lt;&gt;""),AH12),IF(AND(AM12&lt;&gt;"pac",AM12&lt;&gt;""),AK12),IF(AND(AP12&lt;&gt;"pac",AP12&lt;&gt;""),AN12))</f>
        <v>4</v>
      </c>
      <c r="AS12" s="62"/>
      <c r="AT12" s="63">
        <f t="shared" si="1"/>
        <v>4</v>
      </c>
      <c r="AU12" s="64">
        <f t="shared" si="2"/>
        <v>215</v>
      </c>
      <c r="AV12" s="192">
        <f t="shared" si="3"/>
        <v>860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848.18719999999996</v>
      </c>
      <c r="BE12" s="65"/>
      <c r="BF12" s="45">
        <f t="shared" si="10"/>
        <v>848.18719999999996</v>
      </c>
      <c r="BG12" s="45">
        <f t="shared" si="11"/>
        <v>678.54975999999999</v>
      </c>
      <c r="BH12" s="45">
        <f t="shared" si="12"/>
        <v>169.63744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>
        <f t="shared" si="23"/>
        <v>25.8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>
        <f t="shared" si="25"/>
        <v>6.45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215</v>
      </c>
      <c r="AM13" s="28" t="s">
        <v>152</v>
      </c>
      <c r="AN13" s="60"/>
      <c r="AO13" s="61"/>
      <c r="AP13" s="62"/>
      <c r="AQ13" s="62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215</v>
      </c>
      <c r="AR13" s="62">
        <f t="array" ref="AR13">SUM(IF(AND(AJ13&lt;&gt;"pac",AJ13&lt;&gt;""),AH13),IF(AND(AM13&lt;&gt;"pac",AM13&lt;&gt;""),AK13),IF(AND(AP13&lt;&gt;"pac",AP13&lt;&gt;""),AN13))</f>
        <v>4</v>
      </c>
      <c r="AS13" s="62"/>
      <c r="AT13" s="63">
        <f t="shared" si="1"/>
        <v>4</v>
      </c>
      <c r="AU13" s="64">
        <f t="shared" si="2"/>
        <v>215</v>
      </c>
      <c r="AV13" s="192">
        <f t="shared" si="3"/>
        <v>860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848.18719999999996</v>
      </c>
      <c r="BE13" s="65"/>
      <c r="BF13" s="45">
        <f t="shared" si="10"/>
        <v>848.18719999999996</v>
      </c>
      <c r="BG13" s="45">
        <f t="shared" si="11"/>
        <v>678.54975999999999</v>
      </c>
      <c r="BH13" s="45">
        <f t="shared" si="12"/>
        <v>169.63744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1562.4000000000005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>
        <f t="shared" si="23"/>
        <v>25.8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>
        <f t="shared" si="25"/>
        <v>6.45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215</v>
      </c>
      <c r="AM14" s="28" t="s">
        <v>152</v>
      </c>
      <c r="AN14" s="60"/>
      <c r="AO14" s="61"/>
      <c r="AP14" s="62"/>
      <c r="AQ14" s="62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215</v>
      </c>
      <c r="AR14" s="62">
        <f t="array" ref="AR14">SUM(IF(AND(AJ14&lt;&gt;"pac",AJ14&lt;&gt;""),AH14),IF(AND(AM14&lt;&gt;"pac",AM14&lt;&gt;""),AK14),IF(AND(AP14&lt;&gt;"pac",AP14&lt;&gt;""),AN14))</f>
        <v>4</v>
      </c>
      <c r="AS14" s="62"/>
      <c r="AT14" s="63">
        <f t="shared" si="1"/>
        <v>4</v>
      </c>
      <c r="AU14" s="64">
        <f t="shared" si="2"/>
        <v>215</v>
      </c>
      <c r="AV14" s="192">
        <f t="shared" si="3"/>
        <v>860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848.18719999999996</v>
      </c>
      <c r="BE14" s="65"/>
      <c r="BF14" s="45">
        <f t="shared" si="10"/>
        <v>848.18719999999996</v>
      </c>
      <c r="BG14" s="45">
        <f t="shared" si="11"/>
        <v>678.54975999999999</v>
      </c>
      <c r="BH14" s="45">
        <f t="shared" si="12"/>
        <v>169.63744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268.584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>
        <f t="shared" si="23"/>
        <v>25.8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>
        <f t="shared" si="25"/>
        <v>6.45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215</v>
      </c>
      <c r="AM15" s="28" t="s">
        <v>152</v>
      </c>
      <c r="AN15" s="60"/>
      <c r="AO15" s="61"/>
      <c r="AP15" s="62"/>
      <c r="AQ15" s="62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215</v>
      </c>
      <c r="AR15" s="62">
        <f t="array" ref="AR15">SUM(IF(AND(AJ15&lt;&gt;"pac",AJ15&lt;&gt;""),AH15),IF(AND(AM15&lt;&gt;"pac",AM15&lt;&gt;""),AK15),IF(AND(AP15&lt;&gt;"pac",AP15&lt;&gt;""),AN15))</f>
        <v>4</v>
      </c>
      <c r="AS15" s="62"/>
      <c r="AT15" s="63">
        <f t="shared" si="1"/>
        <v>4</v>
      </c>
      <c r="AU15" s="64">
        <f t="shared" si="2"/>
        <v>215</v>
      </c>
      <c r="AV15" s="192">
        <f t="shared" si="3"/>
        <v>860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848.18719999999996</v>
      </c>
      <c r="BE15" s="65"/>
      <c r="BF15" s="45">
        <f t="shared" si="10"/>
        <v>848.18719999999996</v>
      </c>
      <c r="BG15" s="45">
        <f t="shared" si="11"/>
        <v>678.54975999999999</v>
      </c>
      <c r="BH15" s="45">
        <f t="shared" si="12"/>
        <v>169.63744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>
        <f t="shared" si="23"/>
        <v>25.8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>
        <f t="shared" si="25"/>
        <v>6.45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215</v>
      </c>
      <c r="AM16" s="28" t="s">
        <v>152</v>
      </c>
      <c r="AN16" s="60"/>
      <c r="AO16" s="61"/>
      <c r="AP16" s="62"/>
      <c r="AQ16" s="62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215</v>
      </c>
      <c r="AR16" s="62">
        <f t="array" ref="AR16">SUM(IF(AND(AJ16&lt;&gt;"pac",AJ16&lt;&gt;""),AH16),IF(AND(AM16&lt;&gt;"pac",AM16&lt;&gt;""),AK16),IF(AND(AP16&lt;&gt;"pac",AP16&lt;&gt;""),AN16))</f>
        <v>4</v>
      </c>
      <c r="AS16" s="62"/>
      <c r="AT16" s="63">
        <f t="shared" si="1"/>
        <v>4</v>
      </c>
      <c r="AU16" s="64">
        <f t="shared" si="2"/>
        <v>215</v>
      </c>
      <c r="AV16" s="192">
        <f t="shared" si="3"/>
        <v>860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848.18719999999996</v>
      </c>
      <c r="BE16" s="65"/>
      <c r="BF16" s="45">
        <f t="shared" si="10"/>
        <v>848.18719999999996</v>
      </c>
      <c r="BG16" s="45">
        <f t="shared" si="11"/>
        <v>678.54975999999999</v>
      </c>
      <c r="BH16" s="45">
        <f t="shared" si="12"/>
        <v>169.63744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1830.9840000000004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>
        <f t="shared" si="23"/>
        <v>25.8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>
        <f t="shared" si="25"/>
        <v>6.45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215</v>
      </c>
      <c r="AM17" s="28" t="s">
        <v>152</v>
      </c>
      <c r="AN17" s="60"/>
      <c r="AO17" s="61"/>
      <c r="AP17" s="62"/>
      <c r="AQ17" s="62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215</v>
      </c>
      <c r="AR17" s="62">
        <f t="array" ref="AR17">SUM(IF(AND(AJ17&lt;&gt;"pac",AJ17&lt;&gt;""),AH17),IF(AND(AM17&lt;&gt;"pac",AM17&lt;&gt;""),AK17),IF(AND(AP17&lt;&gt;"pac",AP17&lt;&gt;""),AN17))</f>
        <v>4</v>
      </c>
      <c r="AS17" s="62"/>
      <c r="AT17" s="63">
        <f t="shared" si="1"/>
        <v>4</v>
      </c>
      <c r="AU17" s="64">
        <f t="shared" si="2"/>
        <v>215</v>
      </c>
      <c r="AV17" s="192">
        <f t="shared" si="3"/>
        <v>860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848.18719999999996</v>
      </c>
      <c r="BE17" s="65"/>
      <c r="BF17" s="45">
        <f t="shared" si="10"/>
        <v>848.18719999999996</v>
      </c>
      <c r="BG17" s="45">
        <f t="shared" si="11"/>
        <v>678.54975999999999</v>
      </c>
      <c r="BH17" s="45">
        <f t="shared" si="12"/>
        <v>169.63744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>
        <f t="shared" si="23"/>
        <v>25.8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>
        <f t="shared" si="25"/>
        <v>6.45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215</v>
      </c>
      <c r="AM18" s="28" t="s">
        <v>152</v>
      </c>
      <c r="AN18" s="60"/>
      <c r="AO18" s="61"/>
      <c r="AP18" s="62"/>
      <c r="AQ18" s="62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215</v>
      </c>
      <c r="AR18" s="62">
        <f t="array" ref="AR18">SUM(IF(AND(AJ18&lt;&gt;"pac",AJ18&lt;&gt;""),AH18),IF(AND(AM18&lt;&gt;"pac",AM18&lt;&gt;""),AK18),IF(AND(AP18&lt;&gt;"pac",AP18&lt;&gt;""),AN18))</f>
        <v>4</v>
      </c>
      <c r="AS18" s="62"/>
      <c r="AT18" s="63">
        <f t="shared" si="1"/>
        <v>4</v>
      </c>
      <c r="AU18" s="64">
        <f t="shared" si="2"/>
        <v>215</v>
      </c>
      <c r="AV18" s="192">
        <f t="shared" si="3"/>
        <v>860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848.18719999999996</v>
      </c>
      <c r="BE18" s="65"/>
      <c r="BF18" s="45">
        <f t="shared" si="10"/>
        <v>848.18719999999996</v>
      </c>
      <c r="BG18" s="45">
        <f t="shared" si="11"/>
        <v>678.54975999999999</v>
      </c>
      <c r="BH18" s="45">
        <f t="shared" si="12"/>
        <v>169.63744</v>
      </c>
      <c r="BI18" s="3"/>
      <c r="BJ18" s="23" t="s">
        <v>141</v>
      </c>
      <c r="BK18" s="3"/>
      <c r="BL18" s="30">
        <f>BH31</f>
        <v>4071.2985599999997</v>
      </c>
      <c r="BO18" s="23" t="s">
        <v>141</v>
      </c>
      <c r="BP18" s="3"/>
      <c r="BQ18" s="30">
        <f ca="1">BQ7*$BH$5</f>
        <v>27849.803200000009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>
        <f t="shared" si="23"/>
        <v>25.8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>
        <f t="shared" si="25"/>
        <v>6.45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215</v>
      </c>
      <c r="AM19" s="28" t="s">
        <v>152</v>
      </c>
      <c r="AN19" s="60"/>
      <c r="AO19" s="61"/>
      <c r="AP19" s="62"/>
      <c r="AQ19" s="62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215</v>
      </c>
      <c r="AR19" s="62">
        <f t="array" ref="AR19">SUM(IF(AND(AJ19&lt;&gt;"pac",AJ19&lt;&gt;""),AH19),IF(AND(AM19&lt;&gt;"pac",AM19&lt;&gt;""),AK19),IF(AND(AP19&lt;&gt;"pac",AP19&lt;&gt;""),AN19))</f>
        <v>4</v>
      </c>
      <c r="AS19" s="62"/>
      <c r="AT19" s="63">
        <f t="shared" si="1"/>
        <v>4</v>
      </c>
      <c r="AU19" s="64">
        <f t="shared" si="2"/>
        <v>215</v>
      </c>
      <c r="AV19" s="192">
        <f t="shared" si="3"/>
        <v>860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848.18719999999996</v>
      </c>
      <c r="BE19" s="65"/>
      <c r="BF19" s="45">
        <f t="shared" si="10"/>
        <v>848.18719999999996</v>
      </c>
      <c r="BG19" s="45">
        <f t="shared" si="11"/>
        <v>678.54975999999999</v>
      </c>
      <c r="BH19" s="45">
        <f t="shared" si="12"/>
        <v>169.63744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>
        <f t="shared" si="23"/>
        <v>25.8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>
        <f t="shared" si="25"/>
        <v>6.45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215</v>
      </c>
      <c r="AM20" s="28" t="s">
        <v>152</v>
      </c>
      <c r="AN20" s="60"/>
      <c r="AO20" s="61"/>
      <c r="AP20" s="62"/>
      <c r="AQ20" s="62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215</v>
      </c>
      <c r="AR20" s="62">
        <f t="array" ref="AR20">SUM(IF(AND(AJ20&lt;&gt;"pac",AJ20&lt;&gt;""),AH20),IF(AND(AM20&lt;&gt;"pac",AM20&lt;&gt;""),AK20),IF(AND(AP20&lt;&gt;"pac",AP20&lt;&gt;""),AN20))</f>
        <v>4</v>
      </c>
      <c r="AS20" s="62"/>
      <c r="AT20" s="63">
        <f t="shared" si="1"/>
        <v>4</v>
      </c>
      <c r="AU20" s="64">
        <f t="shared" si="2"/>
        <v>215</v>
      </c>
      <c r="AV20" s="192">
        <f t="shared" si="3"/>
        <v>860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848.18719999999996</v>
      </c>
      <c r="BE20" s="65"/>
      <c r="BF20" s="45">
        <f t="shared" si="10"/>
        <v>848.18719999999996</v>
      </c>
      <c r="BG20" s="45">
        <f t="shared" si="11"/>
        <v>678.54975999999999</v>
      </c>
      <c r="BH20" s="45">
        <f t="shared" si="12"/>
        <v>169.63744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>
        <f t="shared" si="23"/>
        <v>25.8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>
        <f t="shared" si="25"/>
        <v>6.45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215</v>
      </c>
      <c r="AM21" s="28" t="s">
        <v>152</v>
      </c>
      <c r="AN21" s="60"/>
      <c r="AO21" s="61"/>
      <c r="AP21" s="62"/>
      <c r="AQ21" s="62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215</v>
      </c>
      <c r="AR21" s="62">
        <f t="array" ref="AR21">SUM(IF(AND(AJ21&lt;&gt;"pac",AJ21&lt;&gt;""),AH21),IF(AND(AM21&lt;&gt;"pac",AM21&lt;&gt;""),AK21),IF(AND(AP21&lt;&gt;"pac",AP21&lt;&gt;""),AN21))</f>
        <v>4</v>
      </c>
      <c r="AS21" s="62"/>
      <c r="AT21" s="63">
        <f t="shared" si="1"/>
        <v>4</v>
      </c>
      <c r="AU21" s="64">
        <f t="shared" si="2"/>
        <v>215</v>
      </c>
      <c r="AV21" s="192">
        <f t="shared" si="3"/>
        <v>860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848.18719999999996</v>
      </c>
      <c r="BE21" s="65"/>
      <c r="BF21" s="45">
        <f t="shared" si="10"/>
        <v>848.18719999999996</v>
      </c>
      <c r="BG21" s="45">
        <f t="shared" si="11"/>
        <v>678.54975999999999</v>
      </c>
      <c r="BH21" s="45">
        <f t="shared" si="12"/>
        <v>169.63744</v>
      </c>
      <c r="BI21" s="3"/>
      <c r="BJ21" s="66" t="s">
        <v>142</v>
      </c>
      <c r="BK21" s="67"/>
      <c r="BL21" s="24">
        <f>BL11-BL16-BL18-BL19+BL20</f>
        <v>16285.194240000001</v>
      </c>
      <c r="BO21" s="66" t="s">
        <v>148</v>
      </c>
      <c r="BP21" s="67"/>
      <c r="BQ21" s="24">
        <f ca="1">BQ11-BQ16-BQ18-BQ19</f>
        <v>111399.21279999999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6.8" x14ac:dyDescent="0.55000000000000004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>
        <f t="shared" si="23"/>
        <v>25.8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>
        <f t="shared" si="25"/>
        <v>6.45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215</v>
      </c>
      <c r="AM22" s="28" t="s">
        <v>152</v>
      </c>
      <c r="AN22" s="60"/>
      <c r="AO22" s="61"/>
      <c r="AP22" s="62"/>
      <c r="AQ22" s="62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215</v>
      </c>
      <c r="AR22" s="62">
        <f t="array" ref="AR22">SUM(IF(AND(AJ22&lt;&gt;"pac",AJ22&lt;&gt;""),AH22),IF(AND(AM22&lt;&gt;"pac",AM22&lt;&gt;""),AK22),IF(AND(AP22&lt;&gt;"pac",AP22&lt;&gt;""),AN22))</f>
        <v>4</v>
      </c>
      <c r="AS22" s="62"/>
      <c r="AT22" s="63">
        <f t="shared" si="1"/>
        <v>4</v>
      </c>
      <c r="AU22" s="64">
        <f t="shared" si="2"/>
        <v>215</v>
      </c>
      <c r="AV22" s="192">
        <f t="shared" si="3"/>
        <v>860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848.18719999999996</v>
      </c>
      <c r="BE22" s="65"/>
      <c r="BF22" s="45">
        <f t="shared" si="10"/>
        <v>848.18719999999996</v>
      </c>
      <c r="BG22" s="45">
        <f t="shared" si="11"/>
        <v>678.54975999999999</v>
      </c>
      <c r="BH22" s="45">
        <f t="shared" si="12"/>
        <v>169.63744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>
        <f t="shared" si="23"/>
        <v>25.8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>
        <f t="shared" si="25"/>
        <v>6.45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215</v>
      </c>
      <c r="AM23" s="28" t="s">
        <v>152</v>
      </c>
      <c r="AN23" s="60"/>
      <c r="AO23" s="61"/>
      <c r="AP23" s="62"/>
      <c r="AQ23" s="62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215</v>
      </c>
      <c r="AR23" s="62">
        <f t="array" ref="AR23">SUM(IF(AND(AJ23&lt;&gt;"pac",AJ23&lt;&gt;""),AH23),IF(AND(AM23&lt;&gt;"pac",AM23&lt;&gt;""),AK23),IF(AND(AP23&lt;&gt;"pac",AP23&lt;&gt;""),AN23))</f>
        <v>4</v>
      </c>
      <c r="AS23" s="62"/>
      <c r="AT23" s="63">
        <f t="shared" si="1"/>
        <v>4</v>
      </c>
      <c r="AU23" s="64">
        <f t="shared" si="2"/>
        <v>215</v>
      </c>
      <c r="AV23" s="192">
        <f t="shared" si="3"/>
        <v>860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848.18719999999996</v>
      </c>
      <c r="BE23" s="65"/>
      <c r="BF23" s="45">
        <f t="shared" si="10"/>
        <v>848.18719999999996</v>
      </c>
      <c r="BG23" s="45">
        <f t="shared" si="11"/>
        <v>678.54975999999999</v>
      </c>
      <c r="BH23" s="45">
        <f t="shared" si="12"/>
        <v>169.63744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>
        <f t="shared" si="23"/>
        <v>25.8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>
        <f t="shared" si="25"/>
        <v>6.45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215</v>
      </c>
      <c r="AM24" s="28" t="s">
        <v>152</v>
      </c>
      <c r="AN24" s="60"/>
      <c r="AO24" s="61"/>
      <c r="AP24" s="62"/>
      <c r="AQ24" s="62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215</v>
      </c>
      <c r="AR24" s="62">
        <f t="array" ref="AR24">SUM(IF(AND(AJ24&lt;&gt;"pac",AJ24&lt;&gt;""),AH24),IF(AND(AM24&lt;&gt;"pac",AM24&lt;&gt;""),AK24),IF(AND(AP24&lt;&gt;"pac",AP24&lt;&gt;""),AN24))</f>
        <v>4</v>
      </c>
      <c r="AS24" s="62"/>
      <c r="AT24" s="63">
        <f t="shared" si="1"/>
        <v>4</v>
      </c>
      <c r="AU24" s="64">
        <f t="shared" si="2"/>
        <v>215</v>
      </c>
      <c r="AV24" s="192">
        <f t="shared" si="3"/>
        <v>860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848.18719999999996</v>
      </c>
      <c r="BE24" s="65"/>
      <c r="BF24" s="45">
        <f t="shared" si="10"/>
        <v>848.18719999999996</v>
      </c>
      <c r="BG24" s="45">
        <f t="shared" si="11"/>
        <v>678.54975999999999</v>
      </c>
      <c r="BH24" s="45">
        <f t="shared" si="12"/>
        <v>169.63744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>
        <f t="shared" si="23"/>
        <v>25.8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>
        <f t="shared" si="25"/>
        <v>6.45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215</v>
      </c>
      <c r="AM25" s="28" t="s">
        <v>152</v>
      </c>
      <c r="AN25" s="60"/>
      <c r="AO25" s="61"/>
      <c r="AP25" s="62"/>
      <c r="AQ25" s="62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215</v>
      </c>
      <c r="AR25" s="62">
        <f t="array" ref="AR25">SUM(IF(AND(AJ25&lt;&gt;"pac",AJ25&lt;&gt;""),AH25),IF(AND(AM25&lt;&gt;"pac",AM25&lt;&gt;""),AK25),IF(AND(AP25&lt;&gt;"pac",AP25&lt;&gt;""),AN25))</f>
        <v>4</v>
      </c>
      <c r="AS25" s="62"/>
      <c r="AT25" s="63">
        <f t="shared" si="1"/>
        <v>4</v>
      </c>
      <c r="AU25" s="64">
        <f t="shared" si="2"/>
        <v>215</v>
      </c>
      <c r="AV25" s="192">
        <f t="shared" si="3"/>
        <v>860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848.18719999999996</v>
      </c>
      <c r="BE25" s="65"/>
      <c r="BF25" s="45">
        <f t="shared" si="10"/>
        <v>848.18719999999996</v>
      </c>
      <c r="BG25" s="45">
        <f t="shared" si="11"/>
        <v>678.54975999999999</v>
      </c>
      <c r="BH25" s="45">
        <f t="shared" si="12"/>
        <v>169.63744</v>
      </c>
      <c r="BI25" s="3"/>
      <c r="BJ25" s="10" t="s">
        <v>67</v>
      </c>
      <c r="BK25" s="11"/>
      <c r="BL25" s="12">
        <f>BL21</f>
        <v>16285.194240000001</v>
      </c>
      <c r="BO25" s="10" t="s">
        <v>67</v>
      </c>
      <c r="BP25" s="11"/>
      <c r="BQ25" s="12">
        <f ca="1">(INDIRECT(TEXT((DAY($A$1)-1),"0")&amp;"!Bq25"))+BL25</f>
        <v>111399.21279999998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>
        <f t="shared" si="23"/>
        <v>25.8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>
        <f t="shared" si="25"/>
        <v>6.45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215</v>
      </c>
      <c r="AM26" s="28" t="s">
        <v>152</v>
      </c>
      <c r="AN26" s="60"/>
      <c r="AO26" s="61"/>
      <c r="AP26" s="62"/>
      <c r="AQ26" s="62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215</v>
      </c>
      <c r="AR26" s="62">
        <f t="array" ref="AR26">SUM(IF(AND(AJ26&lt;&gt;"pac",AJ26&lt;&gt;""),AH26),IF(AND(AM26&lt;&gt;"pac",AM26&lt;&gt;""),AK26),IF(AND(AP26&lt;&gt;"pac",AP26&lt;&gt;""),AN26))</f>
        <v>4</v>
      </c>
      <c r="AS26" s="62"/>
      <c r="AT26" s="63">
        <f t="shared" si="1"/>
        <v>4</v>
      </c>
      <c r="AU26" s="64">
        <f t="shared" si="2"/>
        <v>215</v>
      </c>
      <c r="AV26" s="192">
        <f t="shared" si="3"/>
        <v>860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848.18719999999996</v>
      </c>
      <c r="BE26" s="65"/>
      <c r="BF26" s="45">
        <f t="shared" si="10"/>
        <v>848.18719999999996</v>
      </c>
      <c r="BG26" s="45">
        <f t="shared" si="11"/>
        <v>678.54975999999999</v>
      </c>
      <c r="BH26" s="45">
        <f t="shared" si="12"/>
        <v>169.63744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>
        <f t="shared" si="23"/>
        <v>25.8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>
        <f t="shared" si="25"/>
        <v>6.45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215</v>
      </c>
      <c r="AM27" s="28" t="s">
        <v>152</v>
      </c>
      <c r="AN27" s="60"/>
      <c r="AO27" s="61"/>
      <c r="AP27" s="62"/>
      <c r="AQ27" s="62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215</v>
      </c>
      <c r="AR27" s="62">
        <f t="array" ref="AR27">SUM(IF(AND(AJ27&lt;&gt;"pac",AJ27&lt;&gt;""),AH27),IF(AND(AM27&lt;&gt;"pac",AM27&lt;&gt;""),AK27),IF(AND(AP27&lt;&gt;"pac",AP27&lt;&gt;""),AN27))</f>
        <v>4</v>
      </c>
      <c r="AS27" s="62"/>
      <c r="AT27" s="63">
        <f t="shared" si="1"/>
        <v>4</v>
      </c>
      <c r="AU27" s="64">
        <f t="shared" si="2"/>
        <v>215</v>
      </c>
      <c r="AV27" s="192">
        <f t="shared" si="3"/>
        <v>860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848.18719999999996</v>
      </c>
      <c r="BE27" s="65"/>
      <c r="BF27" s="45">
        <f t="shared" si="10"/>
        <v>848.18719999999996</v>
      </c>
      <c r="BG27" s="45">
        <f t="shared" si="11"/>
        <v>678.54975999999999</v>
      </c>
      <c r="BH27" s="45">
        <f t="shared" si="12"/>
        <v>169.63744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>
        <f t="shared" si="23"/>
        <v>25.8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>
        <f t="shared" si="25"/>
        <v>6.45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215</v>
      </c>
      <c r="AM28" s="28" t="s">
        <v>152</v>
      </c>
      <c r="AN28" s="60"/>
      <c r="AO28" s="61"/>
      <c r="AP28" s="62"/>
      <c r="AQ28" s="62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215</v>
      </c>
      <c r="AR28" s="62">
        <f t="array" ref="AR28">SUM(IF(AND(AJ28&lt;&gt;"pac",AJ28&lt;&gt;""),AH28),IF(AND(AM28&lt;&gt;"pac",AM28&lt;&gt;""),AK28),IF(AND(AP28&lt;&gt;"pac",AP28&lt;&gt;""),AN28))</f>
        <v>4</v>
      </c>
      <c r="AS28" s="62"/>
      <c r="AT28" s="63">
        <f t="shared" si="1"/>
        <v>4</v>
      </c>
      <c r="AU28" s="64">
        <f t="shared" si="2"/>
        <v>215</v>
      </c>
      <c r="AV28" s="192">
        <f t="shared" si="3"/>
        <v>860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848.18719999999996</v>
      </c>
      <c r="BE28" s="65"/>
      <c r="BF28" s="45">
        <f t="shared" si="10"/>
        <v>848.18719999999996</v>
      </c>
      <c r="BG28" s="45">
        <f t="shared" si="11"/>
        <v>678.54975999999999</v>
      </c>
      <c r="BH28" s="45">
        <f t="shared" si="12"/>
        <v>169.63744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>
        <f t="shared" si="23"/>
        <v>25.8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>
        <f t="shared" si="25"/>
        <v>6.45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215</v>
      </c>
      <c r="AM29" s="28" t="s">
        <v>152</v>
      </c>
      <c r="AN29" s="60"/>
      <c r="AO29" s="61"/>
      <c r="AP29" s="62"/>
      <c r="AQ29" s="62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215</v>
      </c>
      <c r="AR29" s="62">
        <f t="array" ref="AR29">SUM(IF(AND(AJ29&lt;&gt;"pac",AJ29&lt;&gt;""),AH29),IF(AND(AM29&lt;&gt;"pac",AM29&lt;&gt;""),AK29),IF(AND(AP29&lt;&gt;"pac",AP29&lt;&gt;""),AN29))</f>
        <v>4</v>
      </c>
      <c r="AS29" s="62"/>
      <c r="AT29" s="63">
        <f t="shared" si="1"/>
        <v>4</v>
      </c>
      <c r="AU29" s="64">
        <f t="shared" si="2"/>
        <v>215</v>
      </c>
      <c r="AV29" s="192">
        <f t="shared" si="3"/>
        <v>860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848.18719999999996</v>
      </c>
      <c r="BE29" s="65"/>
      <c r="BF29" s="45">
        <f t="shared" si="10"/>
        <v>848.18719999999996</v>
      </c>
      <c r="BG29" s="45">
        <f t="shared" si="11"/>
        <v>678.54975999999999</v>
      </c>
      <c r="BH29" s="45">
        <f t="shared" si="12"/>
        <v>169.63744</v>
      </c>
      <c r="BI29" s="3"/>
      <c r="BJ29" s="23" t="s">
        <v>144</v>
      </c>
      <c r="BK29" s="3"/>
      <c r="BL29" s="30">
        <f>BL25-BL27</f>
        <v>16285.194240000001</v>
      </c>
      <c r="BO29" s="23" t="s">
        <v>144</v>
      </c>
      <c r="BP29" s="3"/>
      <c r="BQ29" s="30">
        <f ca="1">BQ25-BQ27</f>
        <v>111399.21279999998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>
        <f t="shared" si="23"/>
        <v>25.8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>
        <f t="shared" si="25"/>
        <v>6.45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75">
        <v>215</v>
      </c>
      <c r="AM30" s="28" t="s">
        <v>152</v>
      </c>
      <c r="AN30" s="60"/>
      <c r="AO30" s="61"/>
      <c r="AP30" s="85"/>
      <c r="AQ30" s="85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215</v>
      </c>
      <c r="AR30" s="85">
        <f t="array" ref="AR30">SUM(IF(AND(AJ30&lt;&gt;"pac",AJ30&lt;&gt;""),AH30),IF(AND(AM30&lt;&gt;"pac",AM30&lt;&gt;""),AK30),IF(AND(AP30&lt;&gt;"pac",AP30&lt;&gt;""),AN30))</f>
        <v>4</v>
      </c>
      <c r="AS30" s="86"/>
      <c r="AT30" s="63">
        <f t="shared" si="1"/>
        <v>4</v>
      </c>
      <c r="AU30" s="64">
        <f t="shared" si="2"/>
        <v>215</v>
      </c>
      <c r="AV30" s="192">
        <f t="shared" si="3"/>
        <v>860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848.18719999999996</v>
      </c>
      <c r="BE30" s="65"/>
      <c r="BF30" s="45">
        <f t="shared" si="10"/>
        <v>848.18719999999996</v>
      </c>
      <c r="BG30" s="45">
        <f t="shared" si="11"/>
        <v>678.54975999999999</v>
      </c>
      <c r="BH30" s="45">
        <f t="shared" si="12"/>
        <v>169.63744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>
        <f t="shared" si="23"/>
        <v>25.8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>
        <f t="shared" si="25"/>
        <v>6.45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91">
        <f>SUM(AN7:AN30)</f>
        <v>0</v>
      </c>
      <c r="AO31" s="11"/>
      <c r="AP31" s="3"/>
      <c r="AT31" s="93">
        <f>SUM(AT7:AT30)</f>
        <v>96</v>
      </c>
      <c r="AU31" s="94">
        <f t="shared" si="2"/>
        <v>215</v>
      </c>
      <c r="AV31" s="94">
        <f t="shared" ref="AV31:BD31" si="30">SUM(AV7:AV30)</f>
        <v>20640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20356.492800000004</v>
      </c>
      <c r="BF31" s="87">
        <f>SUM(BF7:BF30)</f>
        <v>20356.492800000004</v>
      </c>
      <c r="BG31" s="87">
        <f>SUM(BG7:BG30)</f>
        <v>16285.194239999999</v>
      </c>
      <c r="BH31" s="87">
        <f>SUM(BH7:BH30)</f>
        <v>4071.2985599999997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5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16285.194240000001</v>
      </c>
      <c r="BO35" s="66" t="s">
        <v>146</v>
      </c>
      <c r="BP35" s="67"/>
      <c r="BQ35" s="105">
        <f ca="1">BQ29-SUM(BQ32:BQ33)</f>
        <v>111399.21279999998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215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36962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620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215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36962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G1" zoomScale="75" workbookViewId="0">
      <selection activeCell="X7" sqref="X7:X30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5546875" customWidth="1"/>
    <col min="60" max="60" width="12.5546875" customWidth="1"/>
    <col min="61" max="61" width="16.88671875" customWidth="1"/>
    <col min="62" max="62" width="16.44140625" customWidth="1"/>
    <col min="63" max="63" width="16.6640625" customWidth="1"/>
    <col min="64" max="64" width="13.33203125" customWidth="1"/>
    <col min="66" max="66" width="11" customWidth="1"/>
    <col min="67" max="67" width="17" customWidth="1"/>
    <col min="69" max="69" width="14.88671875" customWidth="1"/>
  </cols>
  <sheetData>
    <row r="1" spans="1:103" ht="21" x14ac:dyDescent="0.4">
      <c r="A1" s="1">
        <f ca="1">DATE(YEAR($A$4),MONTH($A$4),DAY(RIGHT(CELL("filename",A2),2)))</f>
        <v>36961</v>
      </c>
      <c r="K1" s="2" t="s">
        <v>0</v>
      </c>
      <c r="L1" s="2"/>
      <c r="N1" s="2"/>
      <c r="AQ1" s="349">
        <f ca="1">A1</f>
        <v>36961</v>
      </c>
      <c r="AR1" s="349"/>
      <c r="BC1" s="349">
        <f ca="1">A1</f>
        <v>36961</v>
      </c>
      <c r="BD1" s="349"/>
    </row>
    <row r="2" spans="1:103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20356.492800000004</v>
      </c>
      <c r="BM3" s="4"/>
      <c r="BO3" s="10" t="s">
        <v>7</v>
      </c>
      <c r="BP3" s="11"/>
      <c r="BQ3" s="12">
        <f ca="1">(INDIRECT(TEXT((DAY($A$1)-1),"0")&amp;"!Bq3"))+BL3</f>
        <v>118892.52320000003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20356.492800000004</v>
      </c>
      <c r="BO5" s="23" t="s">
        <v>138</v>
      </c>
      <c r="BP5" s="3"/>
      <c r="BQ5" s="30">
        <f ca="1">BQ3-BQ4</f>
        <v>118892.52320000003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3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215</v>
      </c>
      <c r="AM7" s="19" t="s">
        <v>152</v>
      </c>
      <c r="AN7" s="57"/>
      <c r="AO7" s="58"/>
      <c r="AP7" s="59"/>
      <c r="AQ7" s="59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215</v>
      </c>
      <c r="AR7" s="59">
        <f t="array" ref="AR7">SUM(IF(AND(AJ7&lt;&gt;"pac",AJ7&lt;&gt;""),AH7),IF(AND(AM7&lt;&gt;"pac",AM7&lt;&gt;""),AK7),IF(AND(AP7&lt;&gt;"pac",AP7&lt;&gt;""),AN7))</f>
        <v>4</v>
      </c>
      <c r="AS7" s="62"/>
      <c r="AT7" s="63">
        <f t="shared" ref="AT7:AT30" si="1">SUM(AE7,AG7,AH7,AN7,AK7)</f>
        <v>4</v>
      </c>
      <c r="AU7" s="64">
        <f t="shared" ref="AU7:AU31" si="2">AV7/AT7</f>
        <v>215</v>
      </c>
      <c r="AV7" s="192">
        <f t="shared" ref="AV7:AV30" si="3">SUM(AE7*AF7)+(AH7*AI7)+(AN7*AO7)+(AK7*AL7)</f>
        <v>860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848.18719999999996</v>
      </c>
      <c r="BE7" s="65"/>
      <c r="BF7" s="45">
        <f t="shared" ref="BF7:BF30" si="10">BD7</f>
        <v>848.18719999999996</v>
      </c>
      <c r="BG7" s="45">
        <f t="shared" ref="BG7:BG30" si="11">BF7*$BG$5</f>
        <v>678.54975999999999</v>
      </c>
      <c r="BH7" s="45">
        <f t="shared" ref="BH7:BH30" si="12">BF7*$BH$5</f>
        <v>169.63744</v>
      </c>
      <c r="BI7" s="3"/>
      <c r="BJ7" s="66" t="s">
        <v>139</v>
      </c>
      <c r="BK7" s="67"/>
      <c r="BL7" s="24">
        <f>BL5+BL6</f>
        <v>20356.492800000004</v>
      </c>
      <c r="BO7" s="66" t="s">
        <v>139</v>
      </c>
      <c r="BP7" s="67"/>
      <c r="BQ7" s="24">
        <f ca="1">BQ5+BQ6</f>
        <v>118892.52320000003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>
        <f>$N$7*AQ7*AR7</f>
        <v>25.8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>
        <f>(N8/E8)+SUM(L8:M8)</f>
        <v>6.45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215</v>
      </c>
      <c r="AM8" s="28" t="s">
        <v>152</v>
      </c>
      <c r="AN8" s="60"/>
      <c r="AO8" s="61"/>
      <c r="AP8" s="62"/>
      <c r="AQ8" s="62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215</v>
      </c>
      <c r="AR8" s="62">
        <f t="array" ref="AR8">SUM(IF(AND(AJ8&lt;&gt;"pac",AJ8&lt;&gt;""),AH8),IF(AND(AM8&lt;&gt;"pac",AM8&lt;&gt;""),AK8),IF(AND(AP8&lt;&gt;"pac",AP8&lt;&gt;""),AN8))</f>
        <v>4</v>
      </c>
      <c r="AS8" s="62"/>
      <c r="AT8" s="63">
        <f t="shared" si="1"/>
        <v>4</v>
      </c>
      <c r="AU8" s="64">
        <f t="shared" si="2"/>
        <v>215</v>
      </c>
      <c r="AV8" s="192">
        <f t="shared" si="3"/>
        <v>860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848.18719999999996</v>
      </c>
      <c r="BE8" s="65"/>
      <c r="BF8" s="45">
        <f t="shared" si="10"/>
        <v>848.18719999999996</v>
      </c>
      <c r="BG8" s="45">
        <f t="shared" si="11"/>
        <v>678.54975999999999</v>
      </c>
      <c r="BH8" s="45">
        <f t="shared" si="12"/>
        <v>169.63744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>
        <f t="shared" ref="N9:N31" si="23">$N$7*AQ8*AR8</f>
        <v>25.8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>
        <f t="shared" ref="U9:U31" si="25">(N9/E9)+SUM(L9:M9)</f>
        <v>6.45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215</v>
      </c>
      <c r="AM9" s="28" t="s">
        <v>152</v>
      </c>
      <c r="AN9" s="60"/>
      <c r="AO9" s="61"/>
      <c r="AP9" s="62"/>
      <c r="AQ9" s="62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215</v>
      </c>
      <c r="AR9" s="62">
        <f t="array" ref="AR9">SUM(IF(AND(AJ9&lt;&gt;"pac",AJ9&lt;&gt;""),AH9),IF(AND(AM9&lt;&gt;"pac",AM9&lt;&gt;""),AK9),IF(AND(AP9&lt;&gt;"pac",AP9&lt;&gt;""),AN9))</f>
        <v>4</v>
      </c>
      <c r="AS9" s="62"/>
      <c r="AT9" s="63">
        <f t="shared" si="1"/>
        <v>4</v>
      </c>
      <c r="AU9" s="64">
        <f t="shared" si="2"/>
        <v>215</v>
      </c>
      <c r="AV9" s="192">
        <f t="shared" si="3"/>
        <v>860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848.18719999999996</v>
      </c>
      <c r="BE9" s="65"/>
      <c r="BF9" s="45">
        <f t="shared" si="10"/>
        <v>848.18719999999996</v>
      </c>
      <c r="BG9" s="45">
        <f t="shared" si="11"/>
        <v>678.54975999999999</v>
      </c>
      <c r="BH9" s="45">
        <f t="shared" si="12"/>
        <v>169.63744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>
        <f t="shared" si="23"/>
        <v>25.8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>
        <f t="shared" si="25"/>
        <v>6.45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215</v>
      </c>
      <c r="AM10" s="28" t="s">
        <v>152</v>
      </c>
      <c r="AN10" s="60"/>
      <c r="AO10" s="61"/>
      <c r="AP10" s="62"/>
      <c r="AQ10" s="62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215</v>
      </c>
      <c r="AR10" s="62">
        <f t="array" ref="AR10">SUM(IF(AND(AJ10&lt;&gt;"pac",AJ10&lt;&gt;""),AH10),IF(AND(AM10&lt;&gt;"pac",AM10&lt;&gt;""),AK10),IF(AND(AP10&lt;&gt;"pac",AP10&lt;&gt;""),AN10))</f>
        <v>4</v>
      </c>
      <c r="AS10" s="62"/>
      <c r="AT10" s="63">
        <f t="shared" si="1"/>
        <v>4</v>
      </c>
      <c r="AU10" s="64">
        <f t="shared" si="2"/>
        <v>215</v>
      </c>
      <c r="AV10" s="192">
        <f t="shared" si="3"/>
        <v>860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848.18719999999996</v>
      </c>
      <c r="BE10" s="65"/>
      <c r="BF10" s="45">
        <f t="shared" si="10"/>
        <v>848.18719999999996</v>
      </c>
      <c r="BG10" s="45">
        <f t="shared" si="11"/>
        <v>678.54975999999999</v>
      </c>
      <c r="BH10" s="45">
        <f t="shared" si="12"/>
        <v>169.63744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>
        <f t="shared" si="23"/>
        <v>25.8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>
        <f t="shared" si="25"/>
        <v>6.45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215</v>
      </c>
      <c r="AM11" s="28" t="s">
        <v>152</v>
      </c>
      <c r="AN11" s="60"/>
      <c r="AO11" s="61"/>
      <c r="AP11" s="62"/>
      <c r="AQ11" s="62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215</v>
      </c>
      <c r="AR11" s="62">
        <f t="array" ref="AR11">SUM(IF(AND(AJ11&lt;&gt;"pac",AJ11&lt;&gt;""),AH11),IF(AND(AM11&lt;&gt;"pac",AM11&lt;&gt;""),AK11),IF(AND(AP11&lt;&gt;"pac",AP11&lt;&gt;""),AN11))</f>
        <v>4</v>
      </c>
      <c r="AS11" s="62"/>
      <c r="AT11" s="63">
        <f t="shared" si="1"/>
        <v>4</v>
      </c>
      <c r="AU11" s="64">
        <f t="shared" si="2"/>
        <v>215</v>
      </c>
      <c r="AV11" s="192">
        <f t="shared" si="3"/>
        <v>860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848.18719999999996</v>
      </c>
      <c r="BE11" s="65"/>
      <c r="BF11" s="45">
        <f t="shared" si="10"/>
        <v>848.18719999999996</v>
      </c>
      <c r="BG11" s="45">
        <f t="shared" si="11"/>
        <v>678.54975999999999</v>
      </c>
      <c r="BH11" s="45">
        <f t="shared" si="12"/>
        <v>169.63744</v>
      </c>
      <c r="BI11" s="3"/>
      <c r="BJ11" s="10" t="s">
        <v>61</v>
      </c>
      <c r="BK11" s="11"/>
      <c r="BL11" s="12">
        <f>AV31</f>
        <v>20640</v>
      </c>
      <c r="BO11" s="10" t="s">
        <v>61</v>
      </c>
      <c r="BP11" s="11"/>
      <c r="BQ11" s="12">
        <f ca="1">(INDIRECT(TEXT((DAY($A$1)-1),"0")&amp;"!Bq11"))+BL11</f>
        <v>120440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>
        <f t="shared" si="23"/>
        <v>25.8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>
        <f t="shared" si="25"/>
        <v>6.45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215</v>
      </c>
      <c r="AM12" s="28" t="s">
        <v>152</v>
      </c>
      <c r="AN12" s="60"/>
      <c r="AO12" s="61"/>
      <c r="AP12" s="62"/>
      <c r="AQ12" s="62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215</v>
      </c>
      <c r="AR12" s="62">
        <f t="array" ref="AR12">SUM(IF(AND(AJ12&lt;&gt;"pac",AJ12&lt;&gt;""),AH12),IF(AND(AM12&lt;&gt;"pac",AM12&lt;&gt;""),AK12),IF(AND(AP12&lt;&gt;"pac",AP12&lt;&gt;""),AN12))</f>
        <v>4</v>
      </c>
      <c r="AS12" s="62"/>
      <c r="AT12" s="63">
        <f t="shared" si="1"/>
        <v>4</v>
      </c>
      <c r="AU12" s="64">
        <f t="shared" si="2"/>
        <v>215</v>
      </c>
      <c r="AV12" s="192">
        <f t="shared" si="3"/>
        <v>860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848.18719999999996</v>
      </c>
      <c r="BE12" s="65"/>
      <c r="BF12" s="45">
        <f t="shared" si="10"/>
        <v>848.18719999999996</v>
      </c>
      <c r="BG12" s="45">
        <f t="shared" si="11"/>
        <v>678.54975999999999</v>
      </c>
      <c r="BH12" s="45">
        <f t="shared" si="12"/>
        <v>169.63744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>
        <f t="shared" si="23"/>
        <v>25.8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>
        <f t="shared" si="25"/>
        <v>6.45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215</v>
      </c>
      <c r="AM13" s="28" t="s">
        <v>152</v>
      </c>
      <c r="AN13" s="60"/>
      <c r="AO13" s="61"/>
      <c r="AP13" s="62"/>
      <c r="AQ13" s="62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215</v>
      </c>
      <c r="AR13" s="62">
        <f t="array" ref="AR13">SUM(IF(AND(AJ13&lt;&gt;"pac",AJ13&lt;&gt;""),AH13),IF(AND(AM13&lt;&gt;"pac",AM13&lt;&gt;""),AK13),IF(AND(AP13&lt;&gt;"pac",AP13&lt;&gt;""),AN13))</f>
        <v>4</v>
      </c>
      <c r="AS13" s="62"/>
      <c r="AT13" s="63">
        <f t="shared" si="1"/>
        <v>4</v>
      </c>
      <c r="AU13" s="64">
        <f t="shared" si="2"/>
        <v>215</v>
      </c>
      <c r="AV13" s="192">
        <f t="shared" si="3"/>
        <v>860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848.18719999999996</v>
      </c>
      <c r="BE13" s="65"/>
      <c r="BF13" s="45">
        <f t="shared" si="10"/>
        <v>848.18719999999996</v>
      </c>
      <c r="BG13" s="45">
        <f t="shared" si="11"/>
        <v>678.54975999999999</v>
      </c>
      <c r="BH13" s="45">
        <f t="shared" si="12"/>
        <v>169.63744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1320.4800000000005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>
        <f t="shared" si="23"/>
        <v>25.8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>
        <f t="shared" si="25"/>
        <v>6.45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215</v>
      </c>
      <c r="AM14" s="28" t="s">
        <v>152</v>
      </c>
      <c r="AN14" s="60"/>
      <c r="AO14" s="61"/>
      <c r="AP14" s="62"/>
      <c r="AQ14" s="62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215</v>
      </c>
      <c r="AR14" s="62">
        <f t="array" ref="AR14">SUM(IF(AND(AJ14&lt;&gt;"pac",AJ14&lt;&gt;""),AH14),IF(AND(AM14&lt;&gt;"pac",AM14&lt;&gt;""),AK14),IF(AND(AP14&lt;&gt;"pac",AP14&lt;&gt;""),AN14))</f>
        <v>4</v>
      </c>
      <c r="AS14" s="62"/>
      <c r="AT14" s="63">
        <f t="shared" si="1"/>
        <v>4</v>
      </c>
      <c r="AU14" s="64">
        <f t="shared" si="2"/>
        <v>215</v>
      </c>
      <c r="AV14" s="192">
        <f t="shared" si="3"/>
        <v>860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848.18719999999996</v>
      </c>
      <c r="BE14" s="65"/>
      <c r="BF14" s="45">
        <f t="shared" si="10"/>
        <v>848.18719999999996</v>
      </c>
      <c r="BG14" s="45">
        <f t="shared" si="11"/>
        <v>678.54975999999999</v>
      </c>
      <c r="BH14" s="45">
        <f t="shared" si="12"/>
        <v>169.63744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226.99680000000001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>
        <f t="shared" si="23"/>
        <v>25.8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>
        <f t="shared" si="25"/>
        <v>6.45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215</v>
      </c>
      <c r="AM15" s="28" t="s">
        <v>152</v>
      </c>
      <c r="AN15" s="60"/>
      <c r="AO15" s="61"/>
      <c r="AP15" s="62"/>
      <c r="AQ15" s="62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215</v>
      </c>
      <c r="AR15" s="62">
        <f t="array" ref="AR15">SUM(IF(AND(AJ15&lt;&gt;"pac",AJ15&lt;&gt;""),AH15),IF(AND(AM15&lt;&gt;"pac",AM15&lt;&gt;""),AK15),IF(AND(AP15&lt;&gt;"pac",AP15&lt;&gt;""),AN15))</f>
        <v>4</v>
      </c>
      <c r="AS15" s="62"/>
      <c r="AT15" s="63">
        <f t="shared" si="1"/>
        <v>4</v>
      </c>
      <c r="AU15" s="64">
        <f t="shared" si="2"/>
        <v>215</v>
      </c>
      <c r="AV15" s="192">
        <f t="shared" si="3"/>
        <v>860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848.18719999999996</v>
      </c>
      <c r="BE15" s="65"/>
      <c r="BF15" s="45">
        <f t="shared" si="10"/>
        <v>848.18719999999996</v>
      </c>
      <c r="BG15" s="45">
        <f t="shared" si="11"/>
        <v>678.54975999999999</v>
      </c>
      <c r="BH15" s="45">
        <f t="shared" si="12"/>
        <v>169.63744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>
        <f t="shared" si="23"/>
        <v>25.8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>
        <f t="shared" si="25"/>
        <v>6.45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215</v>
      </c>
      <c r="AM16" s="28" t="s">
        <v>152</v>
      </c>
      <c r="AN16" s="60"/>
      <c r="AO16" s="61"/>
      <c r="AP16" s="62"/>
      <c r="AQ16" s="62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215</v>
      </c>
      <c r="AR16" s="62">
        <f t="array" ref="AR16">SUM(IF(AND(AJ16&lt;&gt;"pac",AJ16&lt;&gt;""),AH16),IF(AND(AM16&lt;&gt;"pac",AM16&lt;&gt;""),AK16),IF(AND(AP16&lt;&gt;"pac",AP16&lt;&gt;""),AN16))</f>
        <v>4</v>
      </c>
      <c r="AS16" s="62"/>
      <c r="AT16" s="63">
        <f t="shared" si="1"/>
        <v>4</v>
      </c>
      <c r="AU16" s="64">
        <f t="shared" si="2"/>
        <v>215</v>
      </c>
      <c r="AV16" s="192">
        <f t="shared" si="3"/>
        <v>860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848.18719999999996</v>
      </c>
      <c r="BE16" s="65"/>
      <c r="BF16" s="45">
        <f t="shared" si="10"/>
        <v>848.18719999999996</v>
      </c>
      <c r="BG16" s="45">
        <f t="shared" si="11"/>
        <v>678.54975999999999</v>
      </c>
      <c r="BH16" s="45">
        <f t="shared" si="12"/>
        <v>169.63744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1547.4768000000004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>
        <f t="shared" si="23"/>
        <v>25.8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>
        <f t="shared" si="25"/>
        <v>6.45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215</v>
      </c>
      <c r="AM17" s="28" t="s">
        <v>152</v>
      </c>
      <c r="AN17" s="60"/>
      <c r="AO17" s="61"/>
      <c r="AP17" s="62"/>
      <c r="AQ17" s="62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215</v>
      </c>
      <c r="AR17" s="62">
        <f t="array" ref="AR17">SUM(IF(AND(AJ17&lt;&gt;"pac",AJ17&lt;&gt;""),AH17),IF(AND(AM17&lt;&gt;"pac",AM17&lt;&gt;""),AK17),IF(AND(AP17&lt;&gt;"pac",AP17&lt;&gt;""),AN17))</f>
        <v>4</v>
      </c>
      <c r="AS17" s="62"/>
      <c r="AT17" s="63">
        <f t="shared" si="1"/>
        <v>4</v>
      </c>
      <c r="AU17" s="64">
        <f t="shared" si="2"/>
        <v>215</v>
      </c>
      <c r="AV17" s="192">
        <f t="shared" si="3"/>
        <v>860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848.18719999999996</v>
      </c>
      <c r="BE17" s="65"/>
      <c r="BF17" s="45">
        <f t="shared" si="10"/>
        <v>848.18719999999996</v>
      </c>
      <c r="BG17" s="45">
        <f t="shared" si="11"/>
        <v>678.54975999999999</v>
      </c>
      <c r="BH17" s="45">
        <f t="shared" si="12"/>
        <v>169.63744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>
        <f t="shared" si="23"/>
        <v>25.8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>
        <f t="shared" si="25"/>
        <v>6.45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215</v>
      </c>
      <c r="AM18" s="28" t="s">
        <v>152</v>
      </c>
      <c r="AN18" s="60"/>
      <c r="AO18" s="61"/>
      <c r="AP18" s="62"/>
      <c r="AQ18" s="62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215</v>
      </c>
      <c r="AR18" s="62">
        <f t="array" ref="AR18">SUM(IF(AND(AJ18&lt;&gt;"pac",AJ18&lt;&gt;""),AH18),IF(AND(AM18&lt;&gt;"pac",AM18&lt;&gt;""),AK18),IF(AND(AP18&lt;&gt;"pac",AP18&lt;&gt;""),AN18))</f>
        <v>4</v>
      </c>
      <c r="AS18" s="62"/>
      <c r="AT18" s="63">
        <f t="shared" si="1"/>
        <v>4</v>
      </c>
      <c r="AU18" s="64">
        <f t="shared" si="2"/>
        <v>215</v>
      </c>
      <c r="AV18" s="192">
        <f t="shared" si="3"/>
        <v>860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848.18719999999996</v>
      </c>
      <c r="BE18" s="65"/>
      <c r="BF18" s="45">
        <f t="shared" si="10"/>
        <v>848.18719999999996</v>
      </c>
      <c r="BG18" s="45">
        <f t="shared" si="11"/>
        <v>678.54975999999999</v>
      </c>
      <c r="BH18" s="45">
        <f t="shared" si="12"/>
        <v>169.63744</v>
      </c>
      <c r="BI18" s="3"/>
      <c r="BJ18" s="23" t="s">
        <v>141</v>
      </c>
      <c r="BK18" s="3"/>
      <c r="BL18" s="30">
        <f>BH31</f>
        <v>4071.2985599999997</v>
      </c>
      <c r="BO18" s="23" t="s">
        <v>141</v>
      </c>
      <c r="BP18" s="3"/>
      <c r="BQ18" s="30">
        <f ca="1">BQ7*$BH$5</f>
        <v>23778.504640000006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>
        <f t="shared" si="23"/>
        <v>25.8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>
        <f t="shared" si="25"/>
        <v>6.45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215</v>
      </c>
      <c r="AM19" s="28" t="s">
        <v>152</v>
      </c>
      <c r="AN19" s="60"/>
      <c r="AO19" s="61"/>
      <c r="AP19" s="62"/>
      <c r="AQ19" s="62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215</v>
      </c>
      <c r="AR19" s="62">
        <f t="array" ref="AR19">SUM(IF(AND(AJ19&lt;&gt;"pac",AJ19&lt;&gt;""),AH19),IF(AND(AM19&lt;&gt;"pac",AM19&lt;&gt;""),AK19),IF(AND(AP19&lt;&gt;"pac",AP19&lt;&gt;""),AN19))</f>
        <v>4</v>
      </c>
      <c r="AS19" s="62"/>
      <c r="AT19" s="63">
        <f t="shared" si="1"/>
        <v>4</v>
      </c>
      <c r="AU19" s="64">
        <f t="shared" si="2"/>
        <v>215</v>
      </c>
      <c r="AV19" s="192">
        <f t="shared" si="3"/>
        <v>860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848.18719999999996</v>
      </c>
      <c r="BE19" s="65"/>
      <c r="BF19" s="45">
        <f t="shared" si="10"/>
        <v>848.18719999999996</v>
      </c>
      <c r="BG19" s="45">
        <f t="shared" si="11"/>
        <v>678.54975999999999</v>
      </c>
      <c r="BH19" s="45">
        <f t="shared" si="12"/>
        <v>169.63744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>
        <f t="shared" si="23"/>
        <v>25.8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>
        <f t="shared" si="25"/>
        <v>6.45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215</v>
      </c>
      <c r="AM20" s="28" t="s">
        <v>152</v>
      </c>
      <c r="AN20" s="60"/>
      <c r="AO20" s="61"/>
      <c r="AP20" s="62"/>
      <c r="AQ20" s="62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215</v>
      </c>
      <c r="AR20" s="62">
        <f t="array" ref="AR20">SUM(IF(AND(AJ20&lt;&gt;"pac",AJ20&lt;&gt;""),AH20),IF(AND(AM20&lt;&gt;"pac",AM20&lt;&gt;""),AK20),IF(AND(AP20&lt;&gt;"pac",AP20&lt;&gt;""),AN20))</f>
        <v>4</v>
      </c>
      <c r="AS20" s="62"/>
      <c r="AT20" s="63">
        <f t="shared" si="1"/>
        <v>4</v>
      </c>
      <c r="AU20" s="64">
        <f t="shared" si="2"/>
        <v>215</v>
      </c>
      <c r="AV20" s="192">
        <f t="shared" si="3"/>
        <v>860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848.18719999999996</v>
      </c>
      <c r="BE20" s="65"/>
      <c r="BF20" s="45">
        <f t="shared" si="10"/>
        <v>848.18719999999996</v>
      </c>
      <c r="BG20" s="45">
        <f t="shared" si="11"/>
        <v>678.54975999999999</v>
      </c>
      <c r="BH20" s="45">
        <f t="shared" si="12"/>
        <v>169.63744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>
        <f t="shared" si="23"/>
        <v>25.8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>
        <f t="shared" si="25"/>
        <v>6.45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215</v>
      </c>
      <c r="AM21" s="28" t="s">
        <v>152</v>
      </c>
      <c r="AN21" s="60"/>
      <c r="AO21" s="61"/>
      <c r="AP21" s="62"/>
      <c r="AQ21" s="62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215</v>
      </c>
      <c r="AR21" s="62">
        <f t="array" ref="AR21">SUM(IF(AND(AJ21&lt;&gt;"pac",AJ21&lt;&gt;""),AH21),IF(AND(AM21&lt;&gt;"pac",AM21&lt;&gt;""),AK21),IF(AND(AP21&lt;&gt;"pac",AP21&lt;&gt;""),AN21))</f>
        <v>4</v>
      </c>
      <c r="AS21" s="62"/>
      <c r="AT21" s="63">
        <f t="shared" si="1"/>
        <v>4</v>
      </c>
      <c r="AU21" s="64">
        <f t="shared" si="2"/>
        <v>215</v>
      </c>
      <c r="AV21" s="192">
        <f t="shared" si="3"/>
        <v>860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848.18719999999996</v>
      </c>
      <c r="BE21" s="65"/>
      <c r="BF21" s="45">
        <f t="shared" si="10"/>
        <v>848.18719999999996</v>
      </c>
      <c r="BG21" s="45">
        <f t="shared" si="11"/>
        <v>678.54975999999999</v>
      </c>
      <c r="BH21" s="45">
        <f t="shared" si="12"/>
        <v>169.63744</v>
      </c>
      <c r="BI21" s="3"/>
      <c r="BJ21" s="66" t="s">
        <v>142</v>
      </c>
      <c r="BK21" s="67"/>
      <c r="BL21" s="24">
        <f>BL11-BL16-BL18-BL19+BL20</f>
        <v>16285.194240000001</v>
      </c>
      <c r="BO21" s="66" t="s">
        <v>148</v>
      </c>
      <c r="BP21" s="67"/>
      <c r="BQ21" s="24">
        <f ca="1">BQ11-BQ16-BQ18-BQ19</f>
        <v>95114.018559999997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6.8" x14ac:dyDescent="0.55000000000000004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>
        <f t="shared" si="23"/>
        <v>25.8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>
        <f t="shared" si="25"/>
        <v>6.45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215</v>
      </c>
      <c r="AM22" s="28" t="s">
        <v>152</v>
      </c>
      <c r="AN22" s="60"/>
      <c r="AO22" s="61"/>
      <c r="AP22" s="62"/>
      <c r="AQ22" s="62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215</v>
      </c>
      <c r="AR22" s="62">
        <f t="array" ref="AR22">SUM(IF(AND(AJ22&lt;&gt;"pac",AJ22&lt;&gt;""),AH22),IF(AND(AM22&lt;&gt;"pac",AM22&lt;&gt;""),AK22),IF(AND(AP22&lt;&gt;"pac",AP22&lt;&gt;""),AN22))</f>
        <v>4</v>
      </c>
      <c r="AS22" s="62"/>
      <c r="AT22" s="63">
        <f t="shared" si="1"/>
        <v>4</v>
      </c>
      <c r="AU22" s="64">
        <f t="shared" si="2"/>
        <v>215</v>
      </c>
      <c r="AV22" s="192">
        <f t="shared" si="3"/>
        <v>860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848.18719999999996</v>
      </c>
      <c r="BE22" s="65"/>
      <c r="BF22" s="45">
        <f t="shared" si="10"/>
        <v>848.18719999999996</v>
      </c>
      <c r="BG22" s="45">
        <f t="shared" si="11"/>
        <v>678.54975999999999</v>
      </c>
      <c r="BH22" s="45">
        <f t="shared" si="12"/>
        <v>169.63744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>
        <f t="shared" si="23"/>
        <v>25.8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>
        <f t="shared" si="25"/>
        <v>6.45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215</v>
      </c>
      <c r="AM23" s="28" t="s">
        <v>152</v>
      </c>
      <c r="AN23" s="60"/>
      <c r="AO23" s="61"/>
      <c r="AP23" s="62"/>
      <c r="AQ23" s="62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215</v>
      </c>
      <c r="AR23" s="62">
        <f t="array" ref="AR23">SUM(IF(AND(AJ23&lt;&gt;"pac",AJ23&lt;&gt;""),AH23),IF(AND(AM23&lt;&gt;"pac",AM23&lt;&gt;""),AK23),IF(AND(AP23&lt;&gt;"pac",AP23&lt;&gt;""),AN23))</f>
        <v>4</v>
      </c>
      <c r="AS23" s="62"/>
      <c r="AT23" s="63">
        <f t="shared" si="1"/>
        <v>4</v>
      </c>
      <c r="AU23" s="64">
        <f t="shared" si="2"/>
        <v>215</v>
      </c>
      <c r="AV23" s="192">
        <f t="shared" si="3"/>
        <v>860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848.18719999999996</v>
      </c>
      <c r="BE23" s="65"/>
      <c r="BF23" s="45">
        <f t="shared" si="10"/>
        <v>848.18719999999996</v>
      </c>
      <c r="BG23" s="45">
        <f t="shared" si="11"/>
        <v>678.54975999999999</v>
      </c>
      <c r="BH23" s="45">
        <f t="shared" si="12"/>
        <v>169.63744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>
        <f t="shared" si="23"/>
        <v>25.8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>
        <f t="shared" si="25"/>
        <v>6.45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215</v>
      </c>
      <c r="AM24" s="28" t="s">
        <v>152</v>
      </c>
      <c r="AN24" s="60"/>
      <c r="AO24" s="61"/>
      <c r="AP24" s="62"/>
      <c r="AQ24" s="62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215</v>
      </c>
      <c r="AR24" s="62">
        <f t="array" ref="AR24">SUM(IF(AND(AJ24&lt;&gt;"pac",AJ24&lt;&gt;""),AH24),IF(AND(AM24&lt;&gt;"pac",AM24&lt;&gt;""),AK24),IF(AND(AP24&lt;&gt;"pac",AP24&lt;&gt;""),AN24))</f>
        <v>4</v>
      </c>
      <c r="AS24" s="62"/>
      <c r="AT24" s="63">
        <f t="shared" si="1"/>
        <v>4</v>
      </c>
      <c r="AU24" s="64">
        <f t="shared" si="2"/>
        <v>215</v>
      </c>
      <c r="AV24" s="192">
        <f t="shared" si="3"/>
        <v>860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848.18719999999996</v>
      </c>
      <c r="BE24" s="65"/>
      <c r="BF24" s="45">
        <f t="shared" si="10"/>
        <v>848.18719999999996</v>
      </c>
      <c r="BG24" s="45">
        <f t="shared" si="11"/>
        <v>678.54975999999999</v>
      </c>
      <c r="BH24" s="45">
        <f t="shared" si="12"/>
        <v>169.63744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>
        <f t="shared" si="23"/>
        <v>25.8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>
        <f t="shared" si="25"/>
        <v>6.45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215</v>
      </c>
      <c r="AM25" s="28" t="s">
        <v>152</v>
      </c>
      <c r="AN25" s="60"/>
      <c r="AO25" s="61"/>
      <c r="AP25" s="62"/>
      <c r="AQ25" s="62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215</v>
      </c>
      <c r="AR25" s="62">
        <f t="array" ref="AR25">SUM(IF(AND(AJ25&lt;&gt;"pac",AJ25&lt;&gt;""),AH25),IF(AND(AM25&lt;&gt;"pac",AM25&lt;&gt;""),AK25),IF(AND(AP25&lt;&gt;"pac",AP25&lt;&gt;""),AN25))</f>
        <v>4</v>
      </c>
      <c r="AS25" s="62"/>
      <c r="AT25" s="63">
        <f t="shared" si="1"/>
        <v>4</v>
      </c>
      <c r="AU25" s="64">
        <f t="shared" si="2"/>
        <v>215</v>
      </c>
      <c r="AV25" s="192">
        <f t="shared" si="3"/>
        <v>860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848.18719999999996</v>
      </c>
      <c r="BE25" s="65"/>
      <c r="BF25" s="45">
        <f t="shared" si="10"/>
        <v>848.18719999999996</v>
      </c>
      <c r="BG25" s="45">
        <f t="shared" si="11"/>
        <v>678.54975999999999</v>
      </c>
      <c r="BH25" s="45">
        <f t="shared" si="12"/>
        <v>169.63744</v>
      </c>
      <c r="BI25" s="3"/>
      <c r="BJ25" s="10" t="s">
        <v>67</v>
      </c>
      <c r="BK25" s="11"/>
      <c r="BL25" s="12">
        <f>BL21</f>
        <v>16285.194240000001</v>
      </c>
      <c r="BO25" s="10" t="s">
        <v>67</v>
      </c>
      <c r="BP25" s="11"/>
      <c r="BQ25" s="12">
        <f ca="1">(INDIRECT(TEXT((DAY($A$1)-1),"0")&amp;"!Bq25"))+BL25</f>
        <v>95114.018559999982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>
        <f t="shared" si="23"/>
        <v>25.8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>
        <f t="shared" si="25"/>
        <v>6.45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215</v>
      </c>
      <c r="AM26" s="28" t="s">
        <v>152</v>
      </c>
      <c r="AN26" s="60"/>
      <c r="AO26" s="61"/>
      <c r="AP26" s="62"/>
      <c r="AQ26" s="62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215</v>
      </c>
      <c r="AR26" s="62">
        <f t="array" ref="AR26">SUM(IF(AND(AJ26&lt;&gt;"pac",AJ26&lt;&gt;""),AH26),IF(AND(AM26&lt;&gt;"pac",AM26&lt;&gt;""),AK26),IF(AND(AP26&lt;&gt;"pac",AP26&lt;&gt;""),AN26))</f>
        <v>4</v>
      </c>
      <c r="AS26" s="62"/>
      <c r="AT26" s="63">
        <f t="shared" si="1"/>
        <v>4</v>
      </c>
      <c r="AU26" s="64">
        <f t="shared" si="2"/>
        <v>215</v>
      </c>
      <c r="AV26" s="192">
        <f t="shared" si="3"/>
        <v>860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848.18719999999996</v>
      </c>
      <c r="BE26" s="65"/>
      <c r="BF26" s="45">
        <f t="shared" si="10"/>
        <v>848.18719999999996</v>
      </c>
      <c r="BG26" s="45">
        <f t="shared" si="11"/>
        <v>678.54975999999999</v>
      </c>
      <c r="BH26" s="45">
        <f t="shared" si="12"/>
        <v>169.63744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>
        <f t="shared" si="23"/>
        <v>25.8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>
        <f t="shared" si="25"/>
        <v>6.45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215</v>
      </c>
      <c r="AM27" s="28" t="s">
        <v>152</v>
      </c>
      <c r="AN27" s="60"/>
      <c r="AO27" s="61"/>
      <c r="AP27" s="62"/>
      <c r="AQ27" s="62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215</v>
      </c>
      <c r="AR27" s="62">
        <f t="array" ref="AR27">SUM(IF(AND(AJ27&lt;&gt;"pac",AJ27&lt;&gt;""),AH27),IF(AND(AM27&lt;&gt;"pac",AM27&lt;&gt;""),AK27),IF(AND(AP27&lt;&gt;"pac",AP27&lt;&gt;""),AN27))</f>
        <v>4</v>
      </c>
      <c r="AS27" s="62"/>
      <c r="AT27" s="63">
        <f t="shared" si="1"/>
        <v>4</v>
      </c>
      <c r="AU27" s="64">
        <f t="shared" si="2"/>
        <v>215</v>
      </c>
      <c r="AV27" s="192">
        <f t="shared" si="3"/>
        <v>860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848.18719999999996</v>
      </c>
      <c r="BE27" s="65"/>
      <c r="BF27" s="45">
        <f t="shared" si="10"/>
        <v>848.18719999999996</v>
      </c>
      <c r="BG27" s="45">
        <f t="shared" si="11"/>
        <v>678.54975999999999</v>
      </c>
      <c r="BH27" s="45">
        <f t="shared" si="12"/>
        <v>169.63744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>
        <f t="shared" si="23"/>
        <v>25.8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>
        <f t="shared" si="25"/>
        <v>6.45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215</v>
      </c>
      <c r="AM28" s="28" t="s">
        <v>152</v>
      </c>
      <c r="AN28" s="60"/>
      <c r="AO28" s="61"/>
      <c r="AP28" s="62"/>
      <c r="AQ28" s="62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215</v>
      </c>
      <c r="AR28" s="62">
        <f t="array" ref="AR28">SUM(IF(AND(AJ28&lt;&gt;"pac",AJ28&lt;&gt;""),AH28),IF(AND(AM28&lt;&gt;"pac",AM28&lt;&gt;""),AK28),IF(AND(AP28&lt;&gt;"pac",AP28&lt;&gt;""),AN28))</f>
        <v>4</v>
      </c>
      <c r="AS28" s="62"/>
      <c r="AT28" s="63">
        <f t="shared" si="1"/>
        <v>4</v>
      </c>
      <c r="AU28" s="64">
        <f t="shared" si="2"/>
        <v>215</v>
      </c>
      <c r="AV28" s="192">
        <f t="shared" si="3"/>
        <v>860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848.18719999999996</v>
      </c>
      <c r="BE28" s="65"/>
      <c r="BF28" s="45">
        <f t="shared" si="10"/>
        <v>848.18719999999996</v>
      </c>
      <c r="BG28" s="45">
        <f t="shared" si="11"/>
        <v>678.54975999999999</v>
      </c>
      <c r="BH28" s="45">
        <f t="shared" si="12"/>
        <v>169.63744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>
        <f t="shared" si="23"/>
        <v>25.8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>
        <f t="shared" si="25"/>
        <v>6.45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215</v>
      </c>
      <c r="AM29" s="28" t="s">
        <v>152</v>
      </c>
      <c r="AN29" s="60"/>
      <c r="AO29" s="61"/>
      <c r="AP29" s="62"/>
      <c r="AQ29" s="62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215</v>
      </c>
      <c r="AR29" s="62">
        <f t="array" ref="AR29">SUM(IF(AND(AJ29&lt;&gt;"pac",AJ29&lt;&gt;""),AH29),IF(AND(AM29&lt;&gt;"pac",AM29&lt;&gt;""),AK29),IF(AND(AP29&lt;&gt;"pac",AP29&lt;&gt;""),AN29))</f>
        <v>4</v>
      </c>
      <c r="AS29" s="62"/>
      <c r="AT29" s="63">
        <f t="shared" si="1"/>
        <v>4</v>
      </c>
      <c r="AU29" s="64">
        <f t="shared" si="2"/>
        <v>215</v>
      </c>
      <c r="AV29" s="192">
        <f t="shared" si="3"/>
        <v>860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848.18719999999996</v>
      </c>
      <c r="BE29" s="65"/>
      <c r="BF29" s="45">
        <f t="shared" si="10"/>
        <v>848.18719999999996</v>
      </c>
      <c r="BG29" s="45">
        <f t="shared" si="11"/>
        <v>678.54975999999999</v>
      </c>
      <c r="BH29" s="45">
        <f t="shared" si="12"/>
        <v>169.63744</v>
      </c>
      <c r="BI29" s="3"/>
      <c r="BJ29" s="23" t="s">
        <v>144</v>
      </c>
      <c r="BK29" s="3"/>
      <c r="BL29" s="30">
        <f>BL25-BL27</f>
        <v>16285.194240000001</v>
      </c>
      <c r="BO29" s="23" t="s">
        <v>144</v>
      </c>
      <c r="BP29" s="3"/>
      <c r="BQ29" s="30">
        <f ca="1">BQ25-BQ27</f>
        <v>95114.018559999982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>
        <f t="shared" si="23"/>
        <v>25.8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>
        <f t="shared" si="25"/>
        <v>6.45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75">
        <v>215</v>
      </c>
      <c r="AM30" s="28" t="s">
        <v>152</v>
      </c>
      <c r="AN30" s="60"/>
      <c r="AO30" s="61"/>
      <c r="AP30" s="85"/>
      <c r="AQ30" s="85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215</v>
      </c>
      <c r="AR30" s="85">
        <f t="array" ref="AR30">SUM(IF(AND(AJ30&lt;&gt;"pac",AJ30&lt;&gt;""),AH30),IF(AND(AM30&lt;&gt;"pac",AM30&lt;&gt;""),AK30),IF(AND(AP30&lt;&gt;"pac",AP30&lt;&gt;""),AN30))</f>
        <v>4</v>
      </c>
      <c r="AS30" s="86"/>
      <c r="AT30" s="63">
        <f t="shared" si="1"/>
        <v>4</v>
      </c>
      <c r="AU30" s="64">
        <f t="shared" si="2"/>
        <v>215</v>
      </c>
      <c r="AV30" s="192">
        <f t="shared" si="3"/>
        <v>860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848.18719999999996</v>
      </c>
      <c r="BE30" s="65"/>
      <c r="BF30" s="45">
        <f t="shared" si="10"/>
        <v>848.18719999999996</v>
      </c>
      <c r="BG30" s="45">
        <f t="shared" si="11"/>
        <v>678.54975999999999</v>
      </c>
      <c r="BH30" s="45">
        <f t="shared" si="12"/>
        <v>169.63744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>
        <f t="shared" si="23"/>
        <v>25.8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>
        <f t="shared" si="25"/>
        <v>6.45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91">
        <f>SUM(AN7:AN30)</f>
        <v>0</v>
      </c>
      <c r="AO31" s="11"/>
      <c r="AP31" s="3"/>
      <c r="AT31" s="93">
        <f>SUM(AT7:AT30)</f>
        <v>96</v>
      </c>
      <c r="AU31" s="94">
        <f t="shared" si="2"/>
        <v>215</v>
      </c>
      <c r="AV31" s="94">
        <f t="shared" ref="AV31:BD31" si="30">SUM(AV7:AV30)</f>
        <v>20640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20356.492800000004</v>
      </c>
      <c r="BF31" s="87">
        <f>SUM(BF7:BF30)</f>
        <v>20356.492800000004</v>
      </c>
      <c r="BG31" s="87">
        <f>SUM(BG7:BG30)</f>
        <v>16285.194239999999</v>
      </c>
      <c r="BH31" s="87">
        <f>SUM(BH7:BH30)</f>
        <v>4071.2985599999997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5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16285.194240000001</v>
      </c>
      <c r="BO35" s="66" t="s">
        <v>146</v>
      </c>
      <c r="BP35" s="67"/>
      <c r="BQ35" s="105">
        <f ca="1">BQ29-SUM(BQ32:BQ33)</f>
        <v>95114.018559999982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 t="shared" ref="AV38:AV61" si="33">IF(AND(AU38&lt;=0,AU38&gt;=-2),AU38,IF(AU38&lt;-2,-2,0))</f>
        <v>-2</v>
      </c>
      <c r="AW38" s="226">
        <f t="shared" ref="AW38:AW61" si="34">IF(AND(AU38&gt;=0,AU38&lt;=2),AU38,IF(AU38&gt;2,2,0))</f>
        <v>0</v>
      </c>
      <c r="AX38" s="222">
        <f t="shared" ref="AX38:AX61" si="35">IF(AU38&gt;2,(AU38-2)*13.66,0)</f>
        <v>0</v>
      </c>
      <c r="AY38" s="222">
        <f t="shared" ref="AY38:AY61" si="36">IF(AU38&lt;-2,(ABS(AU38)-2)*100,0)</f>
        <v>200</v>
      </c>
      <c r="AZ38" s="244">
        <f t="shared" ref="AZ38:AZ61" si="37">AV38+AW38</f>
        <v>-2</v>
      </c>
      <c r="BA38" s="246">
        <f t="shared" ref="BA38:BA61" si="38"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215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si="33"/>
        <v>-2</v>
      </c>
      <c r="AW39" s="228">
        <f t="shared" si="34"/>
        <v>0</v>
      </c>
      <c r="AX39" s="223">
        <f t="shared" si="35"/>
        <v>0</v>
      </c>
      <c r="AY39" s="223">
        <f t="shared" si="36"/>
        <v>200</v>
      </c>
      <c r="AZ39" s="243">
        <f t="shared" si="37"/>
        <v>-2</v>
      </c>
      <c r="BA39" s="247">
        <f t="shared" si="38"/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 t="shared" si="34"/>
        <v>0</v>
      </c>
      <c r="AX40" s="223">
        <f t="shared" si="35"/>
        <v>0</v>
      </c>
      <c r="AY40" s="223">
        <f t="shared" si="36"/>
        <v>200</v>
      </c>
      <c r="AZ40" s="243">
        <f t="shared" si="37"/>
        <v>-2</v>
      </c>
      <c r="BA40" s="247">
        <f t="shared" si="38"/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si="34"/>
        <v>0</v>
      </c>
      <c r="AX41" s="223">
        <f t="shared" si="35"/>
        <v>0</v>
      </c>
      <c r="AY41" s="223">
        <f t="shared" si="36"/>
        <v>200</v>
      </c>
      <c r="AZ41" s="243">
        <f t="shared" si="37"/>
        <v>-2</v>
      </c>
      <c r="BA41" s="247">
        <f t="shared" si="38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4"/>
        <v>0</v>
      </c>
      <c r="AX42" s="223">
        <f t="shared" si="35"/>
        <v>0</v>
      </c>
      <c r="AY42" s="223">
        <f t="shared" si="36"/>
        <v>200</v>
      </c>
      <c r="AZ42" s="243">
        <f t="shared" si="37"/>
        <v>-2</v>
      </c>
      <c r="BA42" s="247">
        <f t="shared" si="38"/>
        <v>200</v>
      </c>
      <c r="BJ42" s="23" t="s">
        <v>132</v>
      </c>
      <c r="BK42" s="117">
        <f ca="1">A1</f>
        <v>36961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4"/>
        <v>0</v>
      </c>
      <c r="AX43" s="223">
        <f t="shared" si="35"/>
        <v>0</v>
      </c>
      <c r="AY43" s="223">
        <f t="shared" si="36"/>
        <v>200</v>
      </c>
      <c r="AZ43" s="243">
        <f t="shared" si="37"/>
        <v>-2</v>
      </c>
      <c r="BA43" s="247">
        <f t="shared" si="38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4"/>
        <v>0</v>
      </c>
      <c r="AX44" s="223">
        <f t="shared" si="35"/>
        <v>0</v>
      </c>
      <c r="AY44" s="223">
        <f t="shared" si="36"/>
        <v>200</v>
      </c>
      <c r="AZ44" s="243">
        <f t="shared" si="37"/>
        <v>-2</v>
      </c>
      <c r="BA44" s="247">
        <f t="shared" si="38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4"/>
        <v>0</v>
      </c>
      <c r="AX45" s="223">
        <f t="shared" si="35"/>
        <v>0</v>
      </c>
      <c r="AY45" s="223">
        <f t="shared" si="36"/>
        <v>200</v>
      </c>
      <c r="AZ45" s="243">
        <f t="shared" si="37"/>
        <v>-2</v>
      </c>
      <c r="BA45" s="247">
        <f t="shared" si="38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524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215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4"/>
        <v>0</v>
      </c>
      <c r="AX46" s="223">
        <f t="shared" si="35"/>
        <v>0</v>
      </c>
      <c r="AY46" s="223">
        <f t="shared" si="36"/>
        <v>200</v>
      </c>
      <c r="AZ46" s="243">
        <f t="shared" si="37"/>
        <v>-2</v>
      </c>
      <c r="BA46" s="247">
        <f t="shared" si="38"/>
        <v>200</v>
      </c>
      <c r="BJ46" s="23" t="s">
        <v>87</v>
      </c>
      <c r="BK46" s="117">
        <f ca="1">BK42</f>
        <v>36961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4"/>
        <v>0</v>
      </c>
      <c r="AX47" s="223">
        <f t="shared" si="35"/>
        <v>0</v>
      </c>
      <c r="AY47" s="223">
        <f t="shared" si="36"/>
        <v>200</v>
      </c>
      <c r="AZ47" s="243">
        <f t="shared" si="37"/>
        <v>-2</v>
      </c>
      <c r="BA47" s="247">
        <f t="shared" si="38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4"/>
        <v>0</v>
      </c>
      <c r="AX48" s="223">
        <f t="shared" si="35"/>
        <v>0</v>
      </c>
      <c r="AY48" s="223">
        <f t="shared" si="36"/>
        <v>200</v>
      </c>
      <c r="AZ48" s="243">
        <f t="shared" si="37"/>
        <v>-2</v>
      </c>
      <c r="BA48" s="247">
        <f t="shared" si="38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4"/>
        <v>0</v>
      </c>
      <c r="AX49" s="223">
        <f t="shared" si="35"/>
        <v>0</v>
      </c>
      <c r="AY49" s="223">
        <f t="shared" si="36"/>
        <v>200</v>
      </c>
      <c r="AZ49" s="243">
        <f t="shared" si="37"/>
        <v>-2</v>
      </c>
      <c r="BA49" s="247">
        <f t="shared" si="38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4"/>
        <v>0</v>
      </c>
      <c r="AX50" s="223">
        <f t="shared" si="35"/>
        <v>0</v>
      </c>
      <c r="AY50" s="223">
        <f t="shared" si="36"/>
        <v>200</v>
      </c>
      <c r="AZ50" s="243">
        <f t="shared" si="37"/>
        <v>-2</v>
      </c>
      <c r="BA50" s="247">
        <f t="shared" si="38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4"/>
        <v>0</v>
      </c>
      <c r="AX51" s="223">
        <f t="shared" si="35"/>
        <v>0</v>
      </c>
      <c r="AY51" s="223">
        <f t="shared" si="36"/>
        <v>200</v>
      </c>
      <c r="AZ51" s="243">
        <f t="shared" si="37"/>
        <v>-2</v>
      </c>
      <c r="BA51" s="247">
        <f t="shared" si="38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4"/>
        <v>0</v>
      </c>
      <c r="AX52" s="223">
        <f t="shared" si="35"/>
        <v>0</v>
      </c>
      <c r="AY52" s="223">
        <f t="shared" si="36"/>
        <v>200</v>
      </c>
      <c r="AZ52" s="243">
        <f t="shared" si="37"/>
        <v>-2</v>
      </c>
      <c r="BA52" s="247">
        <f t="shared" si="38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4"/>
        <v>0</v>
      </c>
      <c r="AX53" s="223">
        <f t="shared" si="35"/>
        <v>0</v>
      </c>
      <c r="AY53" s="223">
        <f t="shared" si="36"/>
        <v>200</v>
      </c>
      <c r="AZ53" s="243">
        <f t="shared" si="37"/>
        <v>-2</v>
      </c>
      <c r="BA53" s="247">
        <f t="shared" si="38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4"/>
        <v>0</v>
      </c>
      <c r="AX54" s="223">
        <f t="shared" si="35"/>
        <v>0</v>
      </c>
      <c r="AY54" s="223">
        <f t="shared" si="36"/>
        <v>200</v>
      </c>
      <c r="AZ54" s="243">
        <f t="shared" si="37"/>
        <v>-2</v>
      </c>
      <c r="BA54" s="247">
        <f t="shared" si="38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4"/>
        <v>0</v>
      </c>
      <c r="AX55" s="223">
        <f t="shared" si="35"/>
        <v>0</v>
      </c>
      <c r="AY55" s="223">
        <f t="shared" si="36"/>
        <v>200</v>
      </c>
      <c r="AZ55" s="243">
        <f t="shared" si="37"/>
        <v>-2</v>
      </c>
      <c r="BA55" s="247">
        <f t="shared" si="38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4"/>
        <v>0</v>
      </c>
      <c r="AX56" s="223">
        <f t="shared" si="35"/>
        <v>0</v>
      </c>
      <c r="AY56" s="223">
        <f t="shared" si="36"/>
        <v>200</v>
      </c>
      <c r="AZ56" s="243">
        <f t="shared" si="37"/>
        <v>-2</v>
      </c>
      <c r="BA56" s="247">
        <f t="shared" si="38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4"/>
        <v>0</v>
      </c>
      <c r="AX57" s="223">
        <f t="shared" si="35"/>
        <v>0</v>
      </c>
      <c r="AY57" s="223">
        <f t="shared" si="36"/>
        <v>200</v>
      </c>
      <c r="AZ57" s="243">
        <f t="shared" si="37"/>
        <v>-2</v>
      </c>
      <c r="BA57" s="247">
        <f t="shared" si="38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4"/>
        <v>0</v>
      </c>
      <c r="AX58" s="223">
        <f t="shared" si="35"/>
        <v>0</v>
      </c>
      <c r="AY58" s="223">
        <f t="shared" si="36"/>
        <v>200</v>
      </c>
      <c r="AZ58" s="243">
        <f t="shared" si="37"/>
        <v>-2</v>
      </c>
      <c r="BA58" s="247">
        <f t="shared" si="38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4"/>
        <v>0</v>
      </c>
      <c r="AX59" s="223">
        <f t="shared" si="35"/>
        <v>0</v>
      </c>
      <c r="AY59" s="223">
        <f t="shared" si="36"/>
        <v>200</v>
      </c>
      <c r="AZ59" s="243">
        <f t="shared" si="37"/>
        <v>-2</v>
      </c>
      <c r="BA59" s="247">
        <f t="shared" si="38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4"/>
        <v>0</v>
      </c>
      <c r="AX60" s="223">
        <f t="shared" si="35"/>
        <v>0</v>
      </c>
      <c r="AY60" s="223">
        <f t="shared" si="36"/>
        <v>200</v>
      </c>
      <c r="AZ60" s="243">
        <f t="shared" si="37"/>
        <v>-2</v>
      </c>
      <c r="BA60" s="247">
        <f t="shared" si="38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 t="shared" si="34"/>
        <v>0</v>
      </c>
      <c r="AX61" s="224">
        <f t="shared" si="35"/>
        <v>0</v>
      </c>
      <c r="AY61" s="224">
        <f t="shared" si="36"/>
        <v>200</v>
      </c>
      <c r="AZ61" s="245">
        <f t="shared" si="37"/>
        <v>-2</v>
      </c>
      <c r="BA61" s="248">
        <f t="shared" si="38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45"/>
  <sheetViews>
    <sheetView topLeftCell="AD1" zoomScale="75" workbookViewId="0">
      <selection activeCell="X7" sqref="X7:X30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5546875" customWidth="1"/>
    <col min="60" max="60" width="14.109375" customWidth="1"/>
    <col min="61" max="61" width="16.88671875" customWidth="1"/>
    <col min="62" max="62" width="16.44140625" customWidth="1"/>
    <col min="63" max="63" width="16.6640625" customWidth="1"/>
    <col min="64" max="64" width="13.33203125" customWidth="1"/>
    <col min="66" max="66" width="11" customWidth="1"/>
    <col min="67" max="67" width="17" customWidth="1"/>
    <col min="69" max="69" width="14.88671875" customWidth="1"/>
  </cols>
  <sheetData>
    <row r="1" spans="1:103" ht="21" x14ac:dyDescent="0.4">
      <c r="A1" s="1">
        <f ca="1">DATE(YEAR($A$4),MONTH($A$4),DAY(RIGHT(CELL("filename",A2),2)))</f>
        <v>36960</v>
      </c>
      <c r="K1" s="2" t="s">
        <v>0</v>
      </c>
      <c r="L1" s="2"/>
      <c r="N1" s="2"/>
      <c r="AQ1" s="349">
        <f ca="1">A1</f>
        <v>36960</v>
      </c>
      <c r="AR1" s="349"/>
      <c r="BC1" s="349">
        <f ca="1">A1</f>
        <v>36960</v>
      </c>
      <c r="BD1" s="349"/>
    </row>
    <row r="2" spans="1:103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  <c r="CR2" s="270"/>
      <c r="CS2" s="270"/>
      <c r="CT2" s="270"/>
      <c r="CU2" s="270"/>
      <c r="CV2" s="270"/>
      <c r="CW2" s="270"/>
      <c r="CX2" s="270"/>
      <c r="CY2" s="270"/>
    </row>
    <row r="3" spans="1:103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20356.492800000004</v>
      </c>
      <c r="BM3" s="4"/>
      <c r="BO3" s="10" t="s">
        <v>7</v>
      </c>
      <c r="BP3" s="11"/>
      <c r="BQ3" s="12">
        <f ca="1">(INDIRECT(TEXT((DAY($A$1)-1),"0")&amp;"!Bq3"))+BL3</f>
        <v>98536.030400000018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</row>
    <row r="4" spans="1:103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</row>
    <row r="5" spans="1:103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20356.492800000004</v>
      </c>
      <c r="BO5" s="23" t="s">
        <v>138</v>
      </c>
      <c r="BP5" s="3"/>
      <c r="BQ5" s="30">
        <f ca="1">BQ3-BQ4</f>
        <v>98536.030400000018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</row>
    <row r="6" spans="1:103" ht="17.25" customHeight="1" thickBot="1" x14ac:dyDescent="0.3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</row>
    <row r="7" spans="1:103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215</v>
      </c>
      <c r="AM7" s="19" t="s">
        <v>152</v>
      </c>
      <c r="AN7" s="57"/>
      <c r="AO7" s="58"/>
      <c r="AP7" s="59"/>
      <c r="AQ7" s="59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215</v>
      </c>
      <c r="AR7" s="59">
        <f t="array" ref="AR7">SUM(IF(AND(AJ7&lt;&gt;"pac",AJ7&lt;&gt;""),AH7),IF(AND(AM7&lt;&gt;"pac",AM7&lt;&gt;""),AK7),IF(AND(AP7&lt;&gt;"pac",AP7&lt;&gt;""),AN7))</f>
        <v>4</v>
      </c>
      <c r="AS7" s="62"/>
      <c r="AT7" s="63">
        <f t="shared" ref="AT7:AT30" si="1">SUM(AE7,AG7,AH7,AN7,AK7)</f>
        <v>4</v>
      </c>
      <c r="AU7" s="64">
        <f t="shared" ref="AU7:AU31" si="2">AV7/AT7</f>
        <v>215</v>
      </c>
      <c r="AV7" s="192">
        <f t="shared" ref="AV7:AV30" si="3">SUM(AE7*AF7)+(AH7*AI7)+(AN7*AO7)+(AK7*AL7)</f>
        <v>860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848.18719999999996</v>
      </c>
      <c r="BE7" s="65"/>
      <c r="BF7" s="45">
        <f t="shared" ref="BF7:BF30" si="10">BD7</f>
        <v>848.18719999999996</v>
      </c>
      <c r="BG7" s="45">
        <f t="shared" ref="BG7:BG30" si="11">BF7*$BG$5</f>
        <v>678.54975999999999</v>
      </c>
      <c r="BH7" s="45">
        <f t="shared" ref="BH7:BH30" si="12">BF7*$BH$5</f>
        <v>169.63744</v>
      </c>
      <c r="BI7" s="3"/>
      <c r="BJ7" s="66" t="s">
        <v>139</v>
      </c>
      <c r="BK7" s="67"/>
      <c r="BL7" s="24">
        <f>BL5+BL6</f>
        <v>20356.492800000004</v>
      </c>
      <c r="BO7" s="66" t="s">
        <v>139</v>
      </c>
      <c r="BP7" s="67"/>
      <c r="BQ7" s="24">
        <f ca="1">BQ5+BQ6</f>
        <v>98536.030400000018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</row>
    <row r="8" spans="1:103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>
        <f>$N$7*AQ7*AR7</f>
        <v>25.8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>
        <f>(N8/E8)+SUM(L8:M8)</f>
        <v>6.45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215</v>
      </c>
      <c r="AM8" s="28" t="s">
        <v>152</v>
      </c>
      <c r="AN8" s="60"/>
      <c r="AO8" s="61"/>
      <c r="AP8" s="62"/>
      <c r="AQ8" s="62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215</v>
      </c>
      <c r="AR8" s="62">
        <f t="array" ref="AR8">SUM(IF(AND(AJ8&lt;&gt;"pac",AJ8&lt;&gt;""),AH8),IF(AND(AM8&lt;&gt;"pac",AM8&lt;&gt;""),AK8),IF(AND(AP8&lt;&gt;"pac",AP8&lt;&gt;""),AN8))</f>
        <v>4</v>
      </c>
      <c r="AS8" s="62"/>
      <c r="AT8" s="63">
        <f t="shared" si="1"/>
        <v>4</v>
      </c>
      <c r="AU8" s="64">
        <f t="shared" si="2"/>
        <v>215</v>
      </c>
      <c r="AV8" s="192">
        <f t="shared" si="3"/>
        <v>860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848.18719999999996</v>
      </c>
      <c r="BE8" s="65"/>
      <c r="BF8" s="45">
        <f t="shared" si="10"/>
        <v>848.18719999999996</v>
      </c>
      <c r="BG8" s="45">
        <f t="shared" si="11"/>
        <v>678.54975999999999</v>
      </c>
      <c r="BH8" s="45">
        <f t="shared" si="12"/>
        <v>169.63744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</row>
    <row r="9" spans="1:103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>
        <f t="shared" ref="N9:N31" si="23">$N$7*AQ8*AR8</f>
        <v>25.8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>
        <f t="shared" ref="U9:U31" si="25">(N9/E9)+SUM(L9:M9)</f>
        <v>6.45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215</v>
      </c>
      <c r="AM9" s="28" t="s">
        <v>152</v>
      </c>
      <c r="AN9" s="60"/>
      <c r="AO9" s="61"/>
      <c r="AP9" s="62"/>
      <c r="AQ9" s="62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215</v>
      </c>
      <c r="AR9" s="62">
        <f t="array" ref="AR9">SUM(IF(AND(AJ9&lt;&gt;"pac",AJ9&lt;&gt;""),AH9),IF(AND(AM9&lt;&gt;"pac",AM9&lt;&gt;""),AK9),IF(AND(AP9&lt;&gt;"pac",AP9&lt;&gt;""),AN9))</f>
        <v>4</v>
      </c>
      <c r="AS9" s="62"/>
      <c r="AT9" s="63">
        <f t="shared" si="1"/>
        <v>4</v>
      </c>
      <c r="AU9" s="64">
        <f t="shared" si="2"/>
        <v>215</v>
      </c>
      <c r="AV9" s="192">
        <f t="shared" si="3"/>
        <v>860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848.18719999999996</v>
      </c>
      <c r="BE9" s="65"/>
      <c r="BF9" s="45">
        <f t="shared" si="10"/>
        <v>848.18719999999996</v>
      </c>
      <c r="BG9" s="45">
        <f t="shared" si="11"/>
        <v>678.54975999999999</v>
      </c>
      <c r="BH9" s="45">
        <f t="shared" si="12"/>
        <v>169.63744</v>
      </c>
      <c r="BI9" s="3"/>
      <c r="BR9" s="86"/>
      <c r="BS9" s="251"/>
      <c r="BT9" s="276"/>
      <c r="BU9" s="43"/>
      <c r="BV9" s="3"/>
      <c r="BW9" s="3"/>
      <c r="BX9" s="3"/>
      <c r="BY9" s="3"/>
      <c r="BZ9" s="43"/>
      <c r="CA9" s="3"/>
      <c r="CB9" s="3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</row>
    <row r="10" spans="1:103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>
        <f t="shared" si="23"/>
        <v>25.8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>
        <f t="shared" si="25"/>
        <v>6.45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215</v>
      </c>
      <c r="AM10" s="28" t="s">
        <v>152</v>
      </c>
      <c r="AN10" s="60"/>
      <c r="AO10" s="61"/>
      <c r="AP10" s="62"/>
      <c r="AQ10" s="62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215</v>
      </c>
      <c r="AR10" s="62">
        <f t="array" ref="AR10">SUM(IF(AND(AJ10&lt;&gt;"pac",AJ10&lt;&gt;""),AH10),IF(AND(AM10&lt;&gt;"pac",AM10&lt;&gt;""),AK10),IF(AND(AP10&lt;&gt;"pac",AP10&lt;&gt;""),AN10))</f>
        <v>4</v>
      </c>
      <c r="AS10" s="62"/>
      <c r="AT10" s="63">
        <f t="shared" si="1"/>
        <v>4</v>
      </c>
      <c r="AU10" s="64">
        <f t="shared" si="2"/>
        <v>215</v>
      </c>
      <c r="AV10" s="192">
        <f t="shared" si="3"/>
        <v>860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848.18719999999996</v>
      </c>
      <c r="BE10" s="65"/>
      <c r="BF10" s="45">
        <f t="shared" si="10"/>
        <v>848.18719999999996</v>
      </c>
      <c r="BG10" s="45">
        <f t="shared" si="11"/>
        <v>678.54975999999999</v>
      </c>
      <c r="BH10" s="45">
        <f t="shared" si="12"/>
        <v>169.63744</v>
      </c>
      <c r="BI10" s="3"/>
      <c r="BJ10" s="4" t="s">
        <v>140</v>
      </c>
      <c r="BO10" s="4" t="s">
        <v>149</v>
      </c>
      <c r="BR10" s="86"/>
      <c r="BS10" s="251"/>
      <c r="BT10" s="276"/>
      <c r="BU10" s="43"/>
      <c r="BV10" s="3"/>
      <c r="BW10" s="89"/>
      <c r="BX10" s="43"/>
      <c r="BY10" s="3"/>
      <c r="BZ10" s="43"/>
      <c r="CA10" s="3"/>
      <c r="CB10" s="89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</row>
    <row r="11" spans="1:103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>
        <f t="shared" si="23"/>
        <v>25.8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>
        <f t="shared" si="25"/>
        <v>6.45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215</v>
      </c>
      <c r="AM11" s="28" t="s">
        <v>152</v>
      </c>
      <c r="AN11" s="60"/>
      <c r="AO11" s="61"/>
      <c r="AP11" s="62"/>
      <c r="AQ11" s="62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215</v>
      </c>
      <c r="AR11" s="62">
        <f t="array" ref="AR11">SUM(IF(AND(AJ11&lt;&gt;"pac",AJ11&lt;&gt;""),AH11),IF(AND(AM11&lt;&gt;"pac",AM11&lt;&gt;""),AK11),IF(AND(AP11&lt;&gt;"pac",AP11&lt;&gt;""),AN11))</f>
        <v>4</v>
      </c>
      <c r="AS11" s="62"/>
      <c r="AT11" s="63">
        <f t="shared" si="1"/>
        <v>4</v>
      </c>
      <c r="AU11" s="64">
        <f t="shared" si="2"/>
        <v>215</v>
      </c>
      <c r="AV11" s="192">
        <f t="shared" si="3"/>
        <v>860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848.18719999999996</v>
      </c>
      <c r="BE11" s="65"/>
      <c r="BF11" s="45">
        <f t="shared" si="10"/>
        <v>848.18719999999996</v>
      </c>
      <c r="BG11" s="45">
        <f t="shared" si="11"/>
        <v>678.54975999999999</v>
      </c>
      <c r="BH11" s="45">
        <f t="shared" si="12"/>
        <v>169.63744</v>
      </c>
      <c r="BI11" s="3"/>
      <c r="BJ11" s="10" t="s">
        <v>61</v>
      </c>
      <c r="BK11" s="11"/>
      <c r="BL11" s="12">
        <f>AV31</f>
        <v>20640</v>
      </c>
      <c r="BO11" s="10" t="s">
        <v>61</v>
      </c>
      <c r="BP11" s="11"/>
      <c r="BQ11" s="12">
        <f ca="1">(INDIRECT(TEXT((DAY($A$1)-1),"0")&amp;"!Bq11"))+BL11</f>
        <v>99800</v>
      </c>
      <c r="BR11" s="86"/>
      <c r="BS11" s="251"/>
      <c r="BT11" s="276"/>
      <c r="BU11" s="43"/>
      <c r="BV11" s="3"/>
      <c r="BW11" s="89"/>
      <c r="BX11" s="3"/>
      <c r="BY11" s="3"/>
      <c r="BZ11" s="43"/>
      <c r="CA11" s="3"/>
      <c r="CB11" s="89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</row>
    <row r="12" spans="1:103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>
        <f t="shared" si="23"/>
        <v>25.8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>
        <f t="shared" si="25"/>
        <v>6.45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215</v>
      </c>
      <c r="AM12" s="28" t="s">
        <v>152</v>
      </c>
      <c r="AN12" s="60"/>
      <c r="AO12" s="61"/>
      <c r="AP12" s="62"/>
      <c r="AQ12" s="62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215</v>
      </c>
      <c r="AR12" s="62">
        <f t="array" ref="AR12">SUM(IF(AND(AJ12&lt;&gt;"pac",AJ12&lt;&gt;""),AH12),IF(AND(AM12&lt;&gt;"pac",AM12&lt;&gt;""),AK12),IF(AND(AP12&lt;&gt;"pac",AP12&lt;&gt;""),AN12))</f>
        <v>4</v>
      </c>
      <c r="AS12" s="62"/>
      <c r="AT12" s="63">
        <f t="shared" si="1"/>
        <v>4</v>
      </c>
      <c r="AU12" s="64">
        <f t="shared" si="2"/>
        <v>215</v>
      </c>
      <c r="AV12" s="192">
        <f t="shared" si="3"/>
        <v>860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848.18719999999996</v>
      </c>
      <c r="BE12" s="65"/>
      <c r="BF12" s="45">
        <f t="shared" si="10"/>
        <v>848.18719999999996</v>
      </c>
      <c r="BG12" s="45">
        <f t="shared" si="11"/>
        <v>678.54975999999999</v>
      </c>
      <c r="BH12" s="45">
        <f t="shared" si="12"/>
        <v>169.63744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43"/>
      <c r="BV12" s="3"/>
      <c r="BW12" s="89"/>
      <c r="BX12" s="3"/>
      <c r="BY12" s="3"/>
      <c r="BZ12" s="43"/>
      <c r="CA12" s="3"/>
      <c r="CB12" s="89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</row>
    <row r="13" spans="1:103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>
        <f t="shared" si="23"/>
        <v>25.8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>
        <f t="shared" si="25"/>
        <v>6.45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215</v>
      </c>
      <c r="AM13" s="28" t="s">
        <v>152</v>
      </c>
      <c r="AN13" s="60"/>
      <c r="AO13" s="61"/>
      <c r="AP13" s="62"/>
      <c r="AQ13" s="62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215</v>
      </c>
      <c r="AR13" s="62">
        <f t="array" ref="AR13">SUM(IF(AND(AJ13&lt;&gt;"pac",AJ13&lt;&gt;""),AH13),IF(AND(AM13&lt;&gt;"pac",AM13&lt;&gt;""),AK13),IF(AND(AP13&lt;&gt;"pac",AP13&lt;&gt;""),AN13))</f>
        <v>4</v>
      </c>
      <c r="AS13" s="62"/>
      <c r="AT13" s="63">
        <f t="shared" si="1"/>
        <v>4</v>
      </c>
      <c r="AU13" s="64">
        <f t="shared" si="2"/>
        <v>215</v>
      </c>
      <c r="AV13" s="192">
        <f t="shared" si="3"/>
        <v>860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848.18719999999996</v>
      </c>
      <c r="BE13" s="65"/>
      <c r="BF13" s="45">
        <f t="shared" si="10"/>
        <v>848.18719999999996</v>
      </c>
      <c r="BG13" s="45">
        <f t="shared" si="11"/>
        <v>678.54975999999999</v>
      </c>
      <c r="BH13" s="45">
        <f t="shared" si="12"/>
        <v>169.63744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1078.5600000000004</v>
      </c>
      <c r="BR13" s="86"/>
      <c r="BS13" s="251"/>
      <c r="BT13" s="276"/>
      <c r="BU13" s="43"/>
      <c r="BV13" s="3"/>
      <c r="BW13" s="265"/>
      <c r="BX13" s="43"/>
      <c r="BY13" s="43"/>
      <c r="BZ13" s="43"/>
      <c r="CA13" s="3"/>
      <c r="CB13" s="265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</row>
    <row r="14" spans="1:103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>
        <f t="shared" si="23"/>
        <v>25.8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>
        <f t="shared" si="25"/>
        <v>6.45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215</v>
      </c>
      <c r="AM14" s="28" t="s">
        <v>152</v>
      </c>
      <c r="AN14" s="60"/>
      <c r="AO14" s="61"/>
      <c r="AP14" s="62"/>
      <c r="AQ14" s="62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215</v>
      </c>
      <c r="AR14" s="62">
        <f t="array" ref="AR14">SUM(IF(AND(AJ14&lt;&gt;"pac",AJ14&lt;&gt;""),AH14),IF(AND(AM14&lt;&gt;"pac",AM14&lt;&gt;""),AK14),IF(AND(AP14&lt;&gt;"pac",AP14&lt;&gt;""),AN14))</f>
        <v>4</v>
      </c>
      <c r="AS14" s="62"/>
      <c r="AT14" s="63">
        <f t="shared" si="1"/>
        <v>4</v>
      </c>
      <c r="AU14" s="64">
        <f t="shared" si="2"/>
        <v>215</v>
      </c>
      <c r="AV14" s="192">
        <f t="shared" si="3"/>
        <v>860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848.18719999999996</v>
      </c>
      <c r="BE14" s="65"/>
      <c r="BF14" s="45">
        <f t="shared" si="10"/>
        <v>848.18719999999996</v>
      </c>
      <c r="BG14" s="45">
        <f t="shared" si="11"/>
        <v>678.54975999999999</v>
      </c>
      <c r="BH14" s="45">
        <f t="shared" si="12"/>
        <v>169.63744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185.40960000000001</v>
      </c>
      <c r="BR14" s="86"/>
      <c r="BS14" s="251"/>
      <c r="BT14" s="276"/>
      <c r="BU14" s="43"/>
      <c r="BV14" s="3"/>
      <c r="BW14" s="89"/>
      <c r="BX14" s="3"/>
      <c r="BY14" s="3"/>
      <c r="BZ14" s="43"/>
      <c r="CA14" s="3"/>
      <c r="CB14" s="89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</row>
    <row r="15" spans="1:103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>
        <f t="shared" si="23"/>
        <v>25.8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>
        <f t="shared" si="25"/>
        <v>6.45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215</v>
      </c>
      <c r="AM15" s="28" t="s">
        <v>152</v>
      </c>
      <c r="AN15" s="60"/>
      <c r="AO15" s="61"/>
      <c r="AP15" s="62"/>
      <c r="AQ15" s="62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215</v>
      </c>
      <c r="AR15" s="62">
        <f t="array" ref="AR15">SUM(IF(AND(AJ15&lt;&gt;"pac",AJ15&lt;&gt;""),AH15),IF(AND(AM15&lt;&gt;"pac",AM15&lt;&gt;""),AK15),IF(AND(AP15&lt;&gt;"pac",AP15&lt;&gt;""),AN15))</f>
        <v>4</v>
      </c>
      <c r="AS15" s="62"/>
      <c r="AT15" s="63">
        <f t="shared" si="1"/>
        <v>4</v>
      </c>
      <c r="AU15" s="64">
        <f t="shared" si="2"/>
        <v>215</v>
      </c>
      <c r="AV15" s="192">
        <f t="shared" si="3"/>
        <v>860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848.18719999999996</v>
      </c>
      <c r="BE15" s="65"/>
      <c r="BF15" s="45">
        <f t="shared" si="10"/>
        <v>848.18719999999996</v>
      </c>
      <c r="BG15" s="45">
        <f t="shared" si="11"/>
        <v>678.54975999999999</v>
      </c>
      <c r="BH15" s="45">
        <f t="shared" si="12"/>
        <v>169.63744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3"/>
      <c r="BV15" s="3"/>
      <c r="BW15" s="3"/>
      <c r="BX15" s="3"/>
      <c r="BY15" s="3"/>
      <c r="BZ15" s="3"/>
      <c r="CA15" s="3"/>
      <c r="CB15" s="3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</row>
    <row r="16" spans="1:103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>
        <f t="shared" si="23"/>
        <v>25.8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>
        <f t="shared" si="25"/>
        <v>6.45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215</v>
      </c>
      <c r="AM16" s="28" t="s">
        <v>152</v>
      </c>
      <c r="AN16" s="60"/>
      <c r="AO16" s="61"/>
      <c r="AP16" s="62"/>
      <c r="AQ16" s="62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215</v>
      </c>
      <c r="AR16" s="62">
        <f t="array" ref="AR16">SUM(IF(AND(AJ16&lt;&gt;"pac",AJ16&lt;&gt;""),AH16),IF(AND(AM16&lt;&gt;"pac",AM16&lt;&gt;""),AK16),IF(AND(AP16&lt;&gt;"pac",AP16&lt;&gt;""),AN16))</f>
        <v>4</v>
      </c>
      <c r="AS16" s="62"/>
      <c r="AT16" s="63">
        <f t="shared" si="1"/>
        <v>4</v>
      </c>
      <c r="AU16" s="64">
        <f t="shared" si="2"/>
        <v>215</v>
      </c>
      <c r="AV16" s="192">
        <f t="shared" si="3"/>
        <v>860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848.18719999999996</v>
      </c>
      <c r="BE16" s="65"/>
      <c r="BF16" s="45">
        <f t="shared" si="10"/>
        <v>848.18719999999996</v>
      </c>
      <c r="BG16" s="45">
        <f t="shared" si="11"/>
        <v>678.54975999999999</v>
      </c>
      <c r="BH16" s="45">
        <f t="shared" si="12"/>
        <v>169.63744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1263.9696000000004</v>
      </c>
      <c r="BR16" s="86"/>
      <c r="BS16" s="251"/>
      <c r="BT16" s="276"/>
      <c r="BU16" s="3"/>
      <c r="BV16" s="3"/>
      <c r="BW16" s="3"/>
      <c r="BX16" s="3"/>
      <c r="BY16" s="3"/>
      <c r="BZ16" s="3"/>
      <c r="CA16" s="3"/>
      <c r="CB16" s="3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</row>
    <row r="17" spans="2:103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>
        <f t="shared" si="23"/>
        <v>25.8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>
        <f t="shared" si="25"/>
        <v>6.45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215</v>
      </c>
      <c r="AM17" s="28" t="s">
        <v>152</v>
      </c>
      <c r="AN17" s="60"/>
      <c r="AO17" s="61"/>
      <c r="AP17" s="62"/>
      <c r="AQ17" s="62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215</v>
      </c>
      <c r="AR17" s="62">
        <f t="array" ref="AR17">SUM(IF(AND(AJ17&lt;&gt;"pac",AJ17&lt;&gt;""),AH17),IF(AND(AM17&lt;&gt;"pac",AM17&lt;&gt;""),AK17),IF(AND(AP17&lt;&gt;"pac",AP17&lt;&gt;""),AN17))</f>
        <v>4</v>
      </c>
      <c r="AS17" s="62"/>
      <c r="AT17" s="63">
        <f t="shared" si="1"/>
        <v>4</v>
      </c>
      <c r="AU17" s="64">
        <f t="shared" si="2"/>
        <v>215</v>
      </c>
      <c r="AV17" s="192">
        <f t="shared" si="3"/>
        <v>860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848.18719999999996</v>
      </c>
      <c r="BE17" s="65"/>
      <c r="BF17" s="45">
        <f t="shared" si="10"/>
        <v>848.18719999999996</v>
      </c>
      <c r="BG17" s="45">
        <f t="shared" si="11"/>
        <v>678.54975999999999</v>
      </c>
      <c r="BH17" s="45">
        <f t="shared" si="12"/>
        <v>169.63744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43"/>
      <c r="BV17" s="3"/>
      <c r="BW17" s="3"/>
      <c r="BX17" s="3"/>
      <c r="BY17" s="3"/>
      <c r="BZ17" s="43"/>
      <c r="CA17" s="3"/>
      <c r="CB17" s="3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</row>
    <row r="18" spans="2:103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>
        <f t="shared" si="23"/>
        <v>25.8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>
        <f t="shared" si="25"/>
        <v>6.45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215</v>
      </c>
      <c r="AM18" s="28" t="s">
        <v>152</v>
      </c>
      <c r="AN18" s="60"/>
      <c r="AO18" s="61"/>
      <c r="AP18" s="62"/>
      <c r="AQ18" s="62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215</v>
      </c>
      <c r="AR18" s="62">
        <f t="array" ref="AR18">SUM(IF(AND(AJ18&lt;&gt;"pac",AJ18&lt;&gt;""),AH18),IF(AND(AM18&lt;&gt;"pac",AM18&lt;&gt;""),AK18),IF(AND(AP18&lt;&gt;"pac",AP18&lt;&gt;""),AN18))</f>
        <v>4</v>
      </c>
      <c r="AS18" s="62"/>
      <c r="AT18" s="63">
        <f t="shared" si="1"/>
        <v>4</v>
      </c>
      <c r="AU18" s="64">
        <f t="shared" si="2"/>
        <v>215</v>
      </c>
      <c r="AV18" s="192">
        <f t="shared" si="3"/>
        <v>860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848.18719999999996</v>
      </c>
      <c r="BE18" s="65"/>
      <c r="BF18" s="45">
        <f t="shared" si="10"/>
        <v>848.18719999999996</v>
      </c>
      <c r="BG18" s="45">
        <f t="shared" si="11"/>
        <v>678.54975999999999</v>
      </c>
      <c r="BH18" s="45">
        <f t="shared" si="12"/>
        <v>169.63744</v>
      </c>
      <c r="BI18" s="3"/>
      <c r="BJ18" s="23" t="s">
        <v>141</v>
      </c>
      <c r="BK18" s="3"/>
      <c r="BL18" s="30">
        <f>BH31</f>
        <v>4071.2985599999997</v>
      </c>
      <c r="BO18" s="23" t="s">
        <v>141</v>
      </c>
      <c r="BP18" s="3"/>
      <c r="BQ18" s="30">
        <f ca="1">BQ7*$BH$5</f>
        <v>19707.206080000004</v>
      </c>
      <c r="BR18" s="86"/>
      <c r="BS18" s="251"/>
      <c r="BT18" s="276"/>
      <c r="BU18" s="43"/>
      <c r="BV18" s="3"/>
      <c r="BW18" s="89"/>
      <c r="BX18" s="3"/>
      <c r="BY18" s="3"/>
      <c r="BZ18" s="43"/>
      <c r="CA18" s="3"/>
      <c r="CB18" s="89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</row>
    <row r="19" spans="2:103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>
        <f t="shared" si="23"/>
        <v>25.8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>
        <f t="shared" si="25"/>
        <v>6.45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215</v>
      </c>
      <c r="AM19" s="28" t="s">
        <v>152</v>
      </c>
      <c r="AN19" s="60"/>
      <c r="AO19" s="61"/>
      <c r="AP19" s="62"/>
      <c r="AQ19" s="62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215</v>
      </c>
      <c r="AR19" s="62">
        <f t="array" ref="AR19">SUM(IF(AND(AJ19&lt;&gt;"pac",AJ19&lt;&gt;""),AH19),IF(AND(AM19&lt;&gt;"pac",AM19&lt;&gt;""),AK19),IF(AND(AP19&lt;&gt;"pac",AP19&lt;&gt;""),AN19))</f>
        <v>4</v>
      </c>
      <c r="AS19" s="62"/>
      <c r="AT19" s="63">
        <f t="shared" si="1"/>
        <v>4</v>
      </c>
      <c r="AU19" s="64">
        <f t="shared" si="2"/>
        <v>215</v>
      </c>
      <c r="AV19" s="192">
        <f t="shared" si="3"/>
        <v>860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848.18719999999996</v>
      </c>
      <c r="BE19" s="65"/>
      <c r="BF19" s="45">
        <f t="shared" si="10"/>
        <v>848.18719999999996</v>
      </c>
      <c r="BG19" s="45">
        <f t="shared" si="11"/>
        <v>678.54975999999999</v>
      </c>
      <c r="BH19" s="45">
        <f t="shared" si="12"/>
        <v>169.63744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43"/>
      <c r="BV19" s="3"/>
      <c r="BW19" s="89"/>
      <c r="BX19" s="3"/>
      <c r="BY19" s="3"/>
      <c r="BZ19" s="43"/>
      <c r="CA19" s="3"/>
      <c r="CB19" s="89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</row>
    <row r="20" spans="2:103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>
        <f t="shared" si="23"/>
        <v>25.8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>
        <f t="shared" si="25"/>
        <v>6.45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215</v>
      </c>
      <c r="AM20" s="28" t="s">
        <v>152</v>
      </c>
      <c r="AN20" s="60"/>
      <c r="AO20" s="61"/>
      <c r="AP20" s="62"/>
      <c r="AQ20" s="62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215</v>
      </c>
      <c r="AR20" s="62">
        <f t="array" ref="AR20">SUM(IF(AND(AJ20&lt;&gt;"pac",AJ20&lt;&gt;""),AH20),IF(AND(AM20&lt;&gt;"pac",AM20&lt;&gt;""),AK20),IF(AND(AP20&lt;&gt;"pac",AP20&lt;&gt;""),AN20))</f>
        <v>4</v>
      </c>
      <c r="AS20" s="62"/>
      <c r="AT20" s="63">
        <f t="shared" si="1"/>
        <v>4</v>
      </c>
      <c r="AU20" s="64">
        <f t="shared" si="2"/>
        <v>215</v>
      </c>
      <c r="AV20" s="192">
        <f t="shared" si="3"/>
        <v>860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848.18719999999996</v>
      </c>
      <c r="BE20" s="65"/>
      <c r="BF20" s="45">
        <f t="shared" si="10"/>
        <v>848.18719999999996</v>
      </c>
      <c r="BG20" s="45">
        <f t="shared" si="11"/>
        <v>678.54975999999999</v>
      </c>
      <c r="BH20" s="45">
        <f t="shared" si="12"/>
        <v>169.63744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43"/>
      <c r="BV20" s="3"/>
      <c r="BW20" s="89"/>
      <c r="BX20" s="3"/>
      <c r="BY20" s="3"/>
      <c r="BZ20" s="43"/>
      <c r="CA20" s="3"/>
      <c r="CB20" s="89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</row>
    <row r="21" spans="2:103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>
        <f t="shared" si="23"/>
        <v>25.8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>
        <f t="shared" si="25"/>
        <v>6.45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215</v>
      </c>
      <c r="AM21" s="28" t="s">
        <v>152</v>
      </c>
      <c r="AN21" s="60"/>
      <c r="AO21" s="61"/>
      <c r="AP21" s="62"/>
      <c r="AQ21" s="62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215</v>
      </c>
      <c r="AR21" s="62">
        <f t="array" ref="AR21">SUM(IF(AND(AJ21&lt;&gt;"pac",AJ21&lt;&gt;""),AH21),IF(AND(AM21&lt;&gt;"pac",AM21&lt;&gt;""),AK21),IF(AND(AP21&lt;&gt;"pac",AP21&lt;&gt;""),AN21))</f>
        <v>4</v>
      </c>
      <c r="AS21" s="62"/>
      <c r="AT21" s="63">
        <f t="shared" si="1"/>
        <v>4</v>
      </c>
      <c r="AU21" s="64">
        <f t="shared" si="2"/>
        <v>215</v>
      </c>
      <c r="AV21" s="192">
        <f t="shared" si="3"/>
        <v>860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848.18719999999996</v>
      </c>
      <c r="BE21" s="65"/>
      <c r="BF21" s="45">
        <f t="shared" si="10"/>
        <v>848.18719999999996</v>
      </c>
      <c r="BG21" s="45">
        <f t="shared" si="11"/>
        <v>678.54975999999999</v>
      </c>
      <c r="BH21" s="45">
        <f t="shared" si="12"/>
        <v>169.63744</v>
      </c>
      <c r="BI21" s="3"/>
      <c r="BJ21" s="66" t="s">
        <v>142</v>
      </c>
      <c r="BK21" s="67"/>
      <c r="BL21" s="24">
        <f>BL11-BL16-BL18-BL19+BL20</f>
        <v>16285.194240000001</v>
      </c>
      <c r="BO21" s="66" t="s">
        <v>148</v>
      </c>
      <c r="BP21" s="67"/>
      <c r="BQ21" s="24">
        <f ca="1">BQ11-BQ16-BQ18-BQ19</f>
        <v>78828.82432</v>
      </c>
      <c r="BR21" s="86"/>
      <c r="BS21" s="251"/>
      <c r="BT21" s="276"/>
      <c r="BU21" s="43"/>
      <c r="BV21" s="3"/>
      <c r="BW21" s="89"/>
      <c r="BX21" s="3"/>
      <c r="BY21" s="3"/>
      <c r="BZ21" s="43"/>
      <c r="CA21" s="3"/>
      <c r="CB21" s="89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</row>
    <row r="22" spans="2:103" ht="16.8" x14ac:dyDescent="0.55000000000000004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>
        <f t="shared" si="23"/>
        <v>25.8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>
        <f t="shared" si="25"/>
        <v>6.45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215</v>
      </c>
      <c r="AM22" s="28" t="s">
        <v>152</v>
      </c>
      <c r="AN22" s="60"/>
      <c r="AO22" s="61"/>
      <c r="AP22" s="62"/>
      <c r="AQ22" s="62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215</v>
      </c>
      <c r="AR22" s="62">
        <f t="array" ref="AR22">SUM(IF(AND(AJ22&lt;&gt;"pac",AJ22&lt;&gt;""),AH22),IF(AND(AM22&lt;&gt;"pac",AM22&lt;&gt;""),AK22),IF(AND(AP22&lt;&gt;"pac",AP22&lt;&gt;""),AN22))</f>
        <v>4</v>
      </c>
      <c r="AS22" s="62"/>
      <c r="AT22" s="63">
        <f t="shared" si="1"/>
        <v>4</v>
      </c>
      <c r="AU22" s="64">
        <f t="shared" si="2"/>
        <v>215</v>
      </c>
      <c r="AV22" s="192">
        <f t="shared" si="3"/>
        <v>860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848.18719999999996</v>
      </c>
      <c r="BE22" s="65"/>
      <c r="BF22" s="45">
        <f t="shared" si="10"/>
        <v>848.18719999999996</v>
      </c>
      <c r="BG22" s="45">
        <f t="shared" si="11"/>
        <v>678.54975999999999</v>
      </c>
      <c r="BH22" s="45">
        <f t="shared" si="12"/>
        <v>169.63744</v>
      </c>
      <c r="BI22" s="3"/>
      <c r="BR22" s="86"/>
      <c r="BS22" s="251"/>
      <c r="BT22" s="276"/>
      <c r="BU22" s="43"/>
      <c r="BV22" s="3"/>
      <c r="BW22" s="252"/>
      <c r="BX22" s="3"/>
      <c r="BY22" s="3"/>
      <c r="BZ22" s="43"/>
      <c r="CA22" s="3"/>
      <c r="CB22" s="252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</row>
    <row r="23" spans="2:103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>
        <f t="shared" si="23"/>
        <v>25.8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>
        <f t="shared" si="25"/>
        <v>6.45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215</v>
      </c>
      <c r="AM23" s="28" t="s">
        <v>152</v>
      </c>
      <c r="AN23" s="60"/>
      <c r="AO23" s="61"/>
      <c r="AP23" s="62"/>
      <c r="AQ23" s="62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215</v>
      </c>
      <c r="AR23" s="62">
        <f t="array" ref="AR23">SUM(IF(AND(AJ23&lt;&gt;"pac",AJ23&lt;&gt;""),AH23),IF(AND(AM23&lt;&gt;"pac",AM23&lt;&gt;""),AK23),IF(AND(AP23&lt;&gt;"pac",AP23&lt;&gt;""),AN23))</f>
        <v>4</v>
      </c>
      <c r="AS23" s="62"/>
      <c r="AT23" s="63">
        <f t="shared" si="1"/>
        <v>4</v>
      </c>
      <c r="AU23" s="64">
        <f t="shared" si="2"/>
        <v>215</v>
      </c>
      <c r="AV23" s="192">
        <f t="shared" si="3"/>
        <v>860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848.18719999999996</v>
      </c>
      <c r="BE23" s="65"/>
      <c r="BF23" s="45">
        <f t="shared" si="10"/>
        <v>848.18719999999996</v>
      </c>
      <c r="BG23" s="45">
        <f t="shared" si="11"/>
        <v>678.54975999999999</v>
      </c>
      <c r="BH23" s="45">
        <f t="shared" si="12"/>
        <v>169.63744</v>
      </c>
      <c r="BI23" s="3"/>
      <c r="BR23" s="86"/>
      <c r="BS23" s="251"/>
      <c r="BT23" s="276"/>
      <c r="BU23" s="43"/>
      <c r="BV23" s="3"/>
      <c r="BW23" s="89"/>
      <c r="BX23" s="3"/>
      <c r="BY23" s="3"/>
      <c r="BZ23" s="43"/>
      <c r="CA23" s="3"/>
      <c r="CB23" s="89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</row>
    <row r="24" spans="2:103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>
        <f t="shared" si="23"/>
        <v>25.8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>
        <f t="shared" si="25"/>
        <v>6.45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215</v>
      </c>
      <c r="AM24" s="28" t="s">
        <v>152</v>
      </c>
      <c r="AN24" s="60"/>
      <c r="AO24" s="61"/>
      <c r="AP24" s="62"/>
      <c r="AQ24" s="62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215</v>
      </c>
      <c r="AR24" s="62">
        <f t="array" ref="AR24">SUM(IF(AND(AJ24&lt;&gt;"pac",AJ24&lt;&gt;""),AH24),IF(AND(AM24&lt;&gt;"pac",AM24&lt;&gt;""),AK24),IF(AND(AP24&lt;&gt;"pac",AP24&lt;&gt;""),AN24))</f>
        <v>4</v>
      </c>
      <c r="AS24" s="62"/>
      <c r="AT24" s="63">
        <f t="shared" si="1"/>
        <v>4</v>
      </c>
      <c r="AU24" s="64">
        <f t="shared" si="2"/>
        <v>215</v>
      </c>
      <c r="AV24" s="192">
        <f t="shared" si="3"/>
        <v>860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848.18719999999996</v>
      </c>
      <c r="BE24" s="65"/>
      <c r="BF24" s="45">
        <f t="shared" si="10"/>
        <v>848.18719999999996</v>
      </c>
      <c r="BG24" s="45">
        <f t="shared" si="11"/>
        <v>678.54975999999999</v>
      </c>
      <c r="BH24" s="45">
        <f t="shared" si="12"/>
        <v>169.63744</v>
      </c>
      <c r="BI24" s="3"/>
      <c r="BJ24" s="4" t="s">
        <v>143</v>
      </c>
      <c r="BO24" s="4" t="s">
        <v>147</v>
      </c>
      <c r="BR24" s="86"/>
      <c r="BS24" s="251"/>
      <c r="BT24" s="276"/>
      <c r="BU24" s="3"/>
      <c r="BV24" s="3"/>
      <c r="BW24" s="3"/>
      <c r="BX24" s="3"/>
      <c r="BY24" s="3"/>
      <c r="BZ24" s="3"/>
      <c r="CA24" s="3"/>
      <c r="CB24" s="3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</row>
    <row r="25" spans="2:103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>
        <f t="shared" si="23"/>
        <v>25.8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>
        <f t="shared" si="25"/>
        <v>6.45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215</v>
      </c>
      <c r="AM25" s="28" t="s">
        <v>152</v>
      </c>
      <c r="AN25" s="60"/>
      <c r="AO25" s="61"/>
      <c r="AP25" s="62"/>
      <c r="AQ25" s="62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215</v>
      </c>
      <c r="AR25" s="62">
        <f t="array" ref="AR25">SUM(IF(AND(AJ25&lt;&gt;"pac",AJ25&lt;&gt;""),AH25),IF(AND(AM25&lt;&gt;"pac",AM25&lt;&gt;""),AK25),IF(AND(AP25&lt;&gt;"pac",AP25&lt;&gt;""),AN25))</f>
        <v>4</v>
      </c>
      <c r="AS25" s="62"/>
      <c r="AT25" s="63">
        <f t="shared" si="1"/>
        <v>4</v>
      </c>
      <c r="AU25" s="64">
        <f t="shared" si="2"/>
        <v>215</v>
      </c>
      <c r="AV25" s="192">
        <f t="shared" si="3"/>
        <v>860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848.18719999999996</v>
      </c>
      <c r="BE25" s="65"/>
      <c r="BF25" s="45">
        <f t="shared" si="10"/>
        <v>848.18719999999996</v>
      </c>
      <c r="BG25" s="45">
        <f t="shared" si="11"/>
        <v>678.54975999999999</v>
      </c>
      <c r="BH25" s="45">
        <f t="shared" si="12"/>
        <v>169.63744</v>
      </c>
      <c r="BI25" s="3"/>
      <c r="BJ25" s="10" t="s">
        <v>67</v>
      </c>
      <c r="BK25" s="11"/>
      <c r="BL25" s="12">
        <f>BL21</f>
        <v>16285.194240000001</v>
      </c>
      <c r="BO25" s="10" t="s">
        <v>67</v>
      </c>
      <c r="BP25" s="11"/>
      <c r="BQ25" s="12">
        <f ca="1">(INDIRECT(TEXT((DAY($A$1)-1),"0")&amp;"!Bq25"))+BL25</f>
        <v>78828.824319999985</v>
      </c>
      <c r="BR25" s="86"/>
      <c r="BS25" s="251"/>
      <c r="BT25" s="276"/>
      <c r="BU25" s="43"/>
      <c r="BV25" s="3"/>
      <c r="BW25" s="89"/>
      <c r="BX25" s="3"/>
      <c r="BY25" s="3"/>
      <c r="BZ25" s="43"/>
      <c r="CA25" s="3"/>
      <c r="CB25" s="89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</row>
    <row r="26" spans="2:103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>
        <f t="shared" si="23"/>
        <v>25.8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>
        <f t="shared" si="25"/>
        <v>6.45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215</v>
      </c>
      <c r="AM26" s="28" t="s">
        <v>152</v>
      </c>
      <c r="AN26" s="60"/>
      <c r="AO26" s="61"/>
      <c r="AP26" s="62"/>
      <c r="AQ26" s="62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215</v>
      </c>
      <c r="AR26" s="62">
        <f t="array" ref="AR26">SUM(IF(AND(AJ26&lt;&gt;"pac",AJ26&lt;&gt;""),AH26),IF(AND(AM26&lt;&gt;"pac",AM26&lt;&gt;""),AK26),IF(AND(AP26&lt;&gt;"pac",AP26&lt;&gt;""),AN26))</f>
        <v>4</v>
      </c>
      <c r="AS26" s="62"/>
      <c r="AT26" s="63">
        <f t="shared" si="1"/>
        <v>4</v>
      </c>
      <c r="AU26" s="64">
        <f t="shared" si="2"/>
        <v>215</v>
      </c>
      <c r="AV26" s="192">
        <f t="shared" si="3"/>
        <v>860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848.18719999999996</v>
      </c>
      <c r="BE26" s="65"/>
      <c r="BF26" s="45">
        <f t="shared" si="10"/>
        <v>848.18719999999996</v>
      </c>
      <c r="BG26" s="45">
        <f t="shared" si="11"/>
        <v>678.54975999999999</v>
      </c>
      <c r="BH26" s="45">
        <f t="shared" si="12"/>
        <v>169.63744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43"/>
      <c r="BV26" s="3"/>
      <c r="BW26" s="89"/>
      <c r="BX26" s="3"/>
      <c r="BY26" s="3"/>
      <c r="BZ26" s="43"/>
      <c r="CA26" s="3"/>
      <c r="CB26" s="89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</row>
    <row r="27" spans="2:103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>
        <f t="shared" si="23"/>
        <v>25.8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>
        <f t="shared" si="25"/>
        <v>6.45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215</v>
      </c>
      <c r="AM27" s="28" t="s">
        <v>152</v>
      </c>
      <c r="AN27" s="60"/>
      <c r="AO27" s="61"/>
      <c r="AP27" s="62"/>
      <c r="AQ27" s="62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215</v>
      </c>
      <c r="AR27" s="62">
        <f t="array" ref="AR27">SUM(IF(AND(AJ27&lt;&gt;"pac",AJ27&lt;&gt;""),AH27),IF(AND(AM27&lt;&gt;"pac",AM27&lt;&gt;""),AK27),IF(AND(AP27&lt;&gt;"pac",AP27&lt;&gt;""),AN27))</f>
        <v>4</v>
      </c>
      <c r="AS27" s="62"/>
      <c r="AT27" s="63">
        <f t="shared" si="1"/>
        <v>4</v>
      </c>
      <c r="AU27" s="64">
        <f t="shared" si="2"/>
        <v>215</v>
      </c>
      <c r="AV27" s="192">
        <f t="shared" si="3"/>
        <v>860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848.18719999999996</v>
      </c>
      <c r="BE27" s="65"/>
      <c r="BF27" s="45">
        <f t="shared" si="10"/>
        <v>848.18719999999996</v>
      </c>
      <c r="BG27" s="45">
        <f t="shared" si="11"/>
        <v>678.54975999999999</v>
      </c>
      <c r="BH27" s="45">
        <f t="shared" si="12"/>
        <v>169.63744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43"/>
      <c r="BV27" s="3"/>
      <c r="BW27" s="89"/>
      <c r="BX27" s="3"/>
      <c r="BY27" s="3"/>
      <c r="BZ27" s="3"/>
      <c r="CA27" s="3"/>
      <c r="CB27" s="3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</row>
    <row r="28" spans="2:103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>
        <f t="shared" si="23"/>
        <v>25.8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>
        <f t="shared" si="25"/>
        <v>6.45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215</v>
      </c>
      <c r="AM28" s="28" t="s">
        <v>152</v>
      </c>
      <c r="AN28" s="60"/>
      <c r="AO28" s="61"/>
      <c r="AP28" s="62"/>
      <c r="AQ28" s="62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215</v>
      </c>
      <c r="AR28" s="62">
        <f t="array" ref="AR28">SUM(IF(AND(AJ28&lt;&gt;"pac",AJ28&lt;&gt;""),AH28),IF(AND(AM28&lt;&gt;"pac",AM28&lt;&gt;""),AK28),IF(AND(AP28&lt;&gt;"pac",AP28&lt;&gt;""),AN28))</f>
        <v>4</v>
      </c>
      <c r="AS28" s="62"/>
      <c r="AT28" s="63">
        <f t="shared" si="1"/>
        <v>4</v>
      </c>
      <c r="AU28" s="64">
        <f t="shared" si="2"/>
        <v>215</v>
      </c>
      <c r="AV28" s="192">
        <f t="shared" si="3"/>
        <v>860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848.18719999999996</v>
      </c>
      <c r="BE28" s="65"/>
      <c r="BF28" s="45">
        <f t="shared" si="10"/>
        <v>848.18719999999996</v>
      </c>
      <c r="BG28" s="45">
        <f t="shared" si="11"/>
        <v>678.54975999999999</v>
      </c>
      <c r="BH28" s="45">
        <f t="shared" si="12"/>
        <v>169.63744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43"/>
      <c r="BV28" s="3"/>
      <c r="BW28" s="89"/>
      <c r="BX28" s="3"/>
      <c r="BY28" s="3"/>
      <c r="BZ28" s="43"/>
      <c r="CA28" s="3"/>
      <c r="CB28" s="89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</row>
    <row r="29" spans="2:103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>
        <f t="shared" si="23"/>
        <v>25.8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>
        <f t="shared" si="25"/>
        <v>6.45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215</v>
      </c>
      <c r="AM29" s="28" t="s">
        <v>152</v>
      </c>
      <c r="AN29" s="60"/>
      <c r="AO29" s="61"/>
      <c r="AP29" s="62"/>
      <c r="AQ29" s="62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215</v>
      </c>
      <c r="AR29" s="62">
        <f t="array" ref="AR29">SUM(IF(AND(AJ29&lt;&gt;"pac",AJ29&lt;&gt;""),AH29),IF(AND(AM29&lt;&gt;"pac",AM29&lt;&gt;""),AK29),IF(AND(AP29&lt;&gt;"pac",AP29&lt;&gt;""),AN29))</f>
        <v>4</v>
      </c>
      <c r="AS29" s="62"/>
      <c r="AT29" s="63">
        <f t="shared" si="1"/>
        <v>4</v>
      </c>
      <c r="AU29" s="64">
        <f t="shared" si="2"/>
        <v>215</v>
      </c>
      <c r="AV29" s="192">
        <f t="shared" si="3"/>
        <v>860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848.18719999999996</v>
      </c>
      <c r="BE29" s="65"/>
      <c r="BF29" s="45">
        <f t="shared" si="10"/>
        <v>848.18719999999996</v>
      </c>
      <c r="BG29" s="45">
        <f t="shared" si="11"/>
        <v>678.54975999999999</v>
      </c>
      <c r="BH29" s="45">
        <f t="shared" si="12"/>
        <v>169.63744</v>
      </c>
      <c r="BI29" s="3"/>
      <c r="BJ29" s="23" t="s">
        <v>144</v>
      </c>
      <c r="BK29" s="3"/>
      <c r="BL29" s="30">
        <f>BL25-BL27</f>
        <v>16285.194240000001</v>
      </c>
      <c r="BO29" s="23" t="s">
        <v>144</v>
      </c>
      <c r="BP29" s="3"/>
      <c r="BQ29" s="30">
        <f ca="1">BQ25-BQ27</f>
        <v>78828.824319999985</v>
      </c>
      <c r="BR29" s="86"/>
      <c r="BS29" s="251"/>
      <c r="BT29" s="276"/>
      <c r="BU29" s="3"/>
      <c r="BV29" s="3"/>
      <c r="BW29" s="3"/>
      <c r="BX29" s="3"/>
      <c r="BY29" s="3"/>
      <c r="BZ29" s="3"/>
      <c r="CA29" s="3"/>
      <c r="CB29" s="3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</row>
    <row r="30" spans="2:103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>
        <f t="shared" si="23"/>
        <v>25.8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>
        <f t="shared" si="25"/>
        <v>6.45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75">
        <v>215</v>
      </c>
      <c r="AM30" s="28" t="s">
        <v>152</v>
      </c>
      <c r="AN30" s="60"/>
      <c r="AO30" s="61"/>
      <c r="AP30" s="85"/>
      <c r="AQ30" s="85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215</v>
      </c>
      <c r="AR30" s="85">
        <f t="array" ref="AR30">SUM(IF(AND(AJ30&lt;&gt;"pac",AJ30&lt;&gt;""),AH30),IF(AND(AM30&lt;&gt;"pac",AM30&lt;&gt;""),AK30),IF(AND(AP30&lt;&gt;"pac",AP30&lt;&gt;""),AN30))</f>
        <v>4</v>
      </c>
      <c r="AS30" s="86"/>
      <c r="AT30" s="63">
        <f t="shared" si="1"/>
        <v>4</v>
      </c>
      <c r="AU30" s="64">
        <f t="shared" si="2"/>
        <v>215</v>
      </c>
      <c r="AV30" s="192">
        <f t="shared" si="3"/>
        <v>860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848.18719999999996</v>
      </c>
      <c r="BE30" s="65"/>
      <c r="BF30" s="45">
        <f t="shared" si="10"/>
        <v>848.18719999999996</v>
      </c>
      <c r="BG30" s="45">
        <f t="shared" si="11"/>
        <v>678.54975999999999</v>
      </c>
      <c r="BH30" s="45">
        <f t="shared" si="12"/>
        <v>169.63744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3"/>
      <c r="BV30" s="3"/>
      <c r="BW30" s="3"/>
      <c r="BX30" s="3"/>
      <c r="BY30" s="3"/>
      <c r="BZ30" s="3"/>
      <c r="CA30" s="3"/>
      <c r="CB30" s="3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</row>
    <row r="31" spans="2:103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>
        <f t="shared" si="23"/>
        <v>25.8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>
        <f t="shared" si="25"/>
        <v>6.45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91">
        <f>SUM(AN7:AN30)</f>
        <v>0</v>
      </c>
      <c r="AO31" s="11"/>
      <c r="AP31" s="3"/>
      <c r="AT31" s="93">
        <f>SUM(AT7:AT30)</f>
        <v>96</v>
      </c>
      <c r="AU31" s="94">
        <f t="shared" si="2"/>
        <v>215</v>
      </c>
      <c r="AV31" s="94">
        <f t="shared" ref="AV31:BD31" si="30">SUM(AV7:AV30)</f>
        <v>20640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20356.492800000004</v>
      </c>
      <c r="BF31" s="87">
        <f>SUM(BF7:BF30)</f>
        <v>20356.492800000004</v>
      </c>
      <c r="BG31" s="87">
        <f>SUM(BG7:BG30)</f>
        <v>16285.194239999999</v>
      </c>
      <c r="BH31" s="87">
        <f>SUM(BH7:BH30)</f>
        <v>4071.2985599999997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43"/>
      <c r="BV31" s="3"/>
      <c r="BW31" s="3"/>
      <c r="BX31" s="3"/>
      <c r="BY31" s="3"/>
      <c r="BZ31" s="43"/>
      <c r="CA31" s="3"/>
      <c r="CB31" s="3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</row>
    <row r="32" spans="2:103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43"/>
      <c r="BV32" s="3"/>
      <c r="BW32" s="89"/>
      <c r="BX32" s="3"/>
      <c r="BY32" s="3"/>
      <c r="BZ32" s="43"/>
      <c r="CA32" s="3"/>
      <c r="CB32" s="89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</row>
    <row r="33" spans="1:103" x14ac:dyDescent="0.25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3"/>
      <c r="BV33" s="3"/>
      <c r="BW33" s="3"/>
      <c r="BX33" s="3"/>
      <c r="BY33" s="3"/>
      <c r="BZ33" s="3"/>
      <c r="CA33" s="3"/>
      <c r="CB33" s="3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</row>
    <row r="34" spans="1:103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43"/>
      <c r="BV34" s="3"/>
      <c r="BW34" s="89"/>
      <c r="BX34" s="3"/>
      <c r="BY34" s="3"/>
      <c r="BZ34" s="43"/>
      <c r="CA34" s="3"/>
      <c r="CB34" s="89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</row>
    <row r="35" spans="1:103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16285.194240000001</v>
      </c>
      <c r="BO35" s="66" t="s">
        <v>146</v>
      </c>
      <c r="BP35" s="67"/>
      <c r="BQ35" s="105">
        <f ca="1">BQ29-SUM(BQ32:BQ33)</f>
        <v>78828.824319999985</v>
      </c>
      <c r="BR35" s="270"/>
      <c r="BS35" s="270"/>
      <c r="BT35" s="270"/>
      <c r="BU35" s="43"/>
      <c r="BV35" s="3"/>
      <c r="BW35" s="89"/>
      <c r="BX35" s="3"/>
      <c r="BY35" s="3"/>
      <c r="BZ35" s="43"/>
      <c r="CA35" s="3"/>
      <c r="CB35" s="89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</row>
    <row r="36" spans="1:103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43"/>
      <c r="BV36" s="3"/>
      <c r="BW36" s="89"/>
      <c r="BX36" s="3"/>
      <c r="BY36" s="3"/>
      <c r="BZ36" s="43"/>
      <c r="CA36" s="3"/>
      <c r="CB36" s="89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</row>
    <row r="37" spans="1:103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43"/>
      <c r="BV37" s="3"/>
      <c r="BW37" s="89"/>
      <c r="BX37" s="3"/>
      <c r="BY37" s="3"/>
      <c r="BZ37" s="43"/>
      <c r="CA37" s="3"/>
      <c r="CB37" s="89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</row>
    <row r="38" spans="1:103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>IF(AND(AU38&lt;=0,AU38&gt;=-2),AU38,IF(AU38&lt;-2,-2,0))</f>
        <v>-2</v>
      </c>
      <c r="AW38" s="226">
        <f>IF(AND(AU38&gt;=0,AU38&lt;=2),AU38,IF(AU38&gt;2,2,0))</f>
        <v>0</v>
      </c>
      <c r="AX38" s="222">
        <f>IF(AU38&gt;2,(AU38-2)*13.66,0)</f>
        <v>0</v>
      </c>
      <c r="AY38" s="222">
        <f>IF(AU38&lt;-2,(ABS(AU38)-2)*100,0)</f>
        <v>200</v>
      </c>
      <c r="AZ38" s="244">
        <f>AV38+AW38</f>
        <v>-2</v>
      </c>
      <c r="BA38" s="246">
        <f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43"/>
      <c r="BV38" s="3"/>
      <c r="BW38" s="3"/>
      <c r="BX38" s="3"/>
      <c r="BY38" s="3"/>
      <c r="BZ38" s="43"/>
      <c r="CA38" s="3"/>
      <c r="CB38" s="3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</row>
    <row r="39" spans="1:103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215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ref="AV39:AV61" si="33">IF(AND(AU39&lt;=0,AU39&gt;=-2),AU39,IF(AU39&lt;-2,-2,0))</f>
        <v>-2</v>
      </c>
      <c r="AW39" s="228">
        <f>IF(AND(AU39&gt;=0,AU39&lt;=2),AU39,IF(AU39&gt;2,2,0))</f>
        <v>0</v>
      </c>
      <c r="AX39" s="223">
        <f>IF(AU39&gt;2,(AU39-2)*13.66,0)</f>
        <v>0</v>
      </c>
      <c r="AY39" s="223">
        <f>IF(AU39&lt;-2,(ABS(AU39)-2)*100,0)</f>
        <v>200</v>
      </c>
      <c r="AZ39" s="243">
        <f>AV39+AW39</f>
        <v>-2</v>
      </c>
      <c r="BA39" s="247">
        <f>AX39+AY39</f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43"/>
      <c r="BV39" s="3"/>
      <c r="BW39" s="266"/>
      <c r="BX39" s="3"/>
      <c r="BY39" s="3"/>
      <c r="BZ39" s="43"/>
      <c r="CA39" s="3"/>
      <c r="CB39" s="264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</row>
    <row r="40" spans="1:103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>IF(AND(AU40&gt;=0,AU40&lt;=2),AU40,IF(AU40&gt;2,2,0))</f>
        <v>0</v>
      </c>
      <c r="AX40" s="223">
        <f t="shared" ref="AX40:AX61" si="34">IF(AU40&gt;2,(AU40-2)*13.66,0)</f>
        <v>0</v>
      </c>
      <c r="AY40" s="223">
        <f t="shared" ref="AY40:AY61" si="35">IF(AU40&lt;-2,(ABS(AU40)-2)*100,0)</f>
        <v>200</v>
      </c>
      <c r="AZ40" s="243">
        <f t="shared" ref="AZ40:AZ61" si="36">AV40+AW40</f>
        <v>-2</v>
      </c>
      <c r="BA40" s="247">
        <f t="shared" ref="BA40:BA61" si="37">AX40+AY40</f>
        <v>200</v>
      </c>
      <c r="BJ40" s="27"/>
      <c r="BK40" s="3"/>
      <c r="BL40" s="115"/>
      <c r="BM40" s="268"/>
      <c r="BR40" s="285"/>
      <c r="BS40" s="251"/>
      <c r="BT40" s="251"/>
      <c r="BU40" s="43"/>
      <c r="BV40" s="3"/>
      <c r="BW40" s="264"/>
      <c r="BX40" s="3"/>
      <c r="BY40" s="3"/>
      <c r="BZ40" s="43"/>
      <c r="CA40" s="3"/>
      <c r="CB40" s="264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</row>
    <row r="41" spans="1:103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ref="AW41:AW60" si="38">IF(AND(AU41&gt;=0,AU41&lt;=2),AU41,IF(AU41&gt;2,2,0))</f>
        <v>0</v>
      </c>
      <c r="AX41" s="223">
        <f t="shared" si="34"/>
        <v>0</v>
      </c>
      <c r="AY41" s="223">
        <f t="shared" si="35"/>
        <v>200</v>
      </c>
      <c r="AZ41" s="243">
        <f t="shared" si="36"/>
        <v>-2</v>
      </c>
      <c r="BA41" s="247">
        <f t="shared" si="37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43"/>
      <c r="BV41" s="3"/>
      <c r="BW41" s="3"/>
      <c r="BX41" s="3"/>
      <c r="BY41" s="3"/>
      <c r="BZ41" s="3"/>
      <c r="CA41" s="3"/>
      <c r="CB41" s="43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</row>
    <row r="42" spans="1:103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8"/>
        <v>0</v>
      </c>
      <c r="AX42" s="223">
        <f t="shared" si="34"/>
        <v>0</v>
      </c>
      <c r="AY42" s="223">
        <f t="shared" si="35"/>
        <v>200</v>
      </c>
      <c r="AZ42" s="243">
        <f t="shared" si="36"/>
        <v>-2</v>
      </c>
      <c r="BA42" s="247">
        <f t="shared" si="37"/>
        <v>200</v>
      </c>
      <c r="BJ42" s="23" t="s">
        <v>132</v>
      </c>
      <c r="BK42" s="117">
        <f ca="1">A1</f>
        <v>36960</v>
      </c>
      <c r="BL42" s="116">
        <v>0</v>
      </c>
      <c r="BM42" s="267"/>
      <c r="BR42" s="285"/>
      <c r="BS42" s="251"/>
      <c r="BT42" s="251"/>
      <c r="BU42" s="43"/>
      <c r="BV42" s="3"/>
      <c r="BW42" s="264"/>
      <c r="BX42" s="3"/>
      <c r="BY42" s="3"/>
      <c r="BZ42" s="43"/>
      <c r="CA42" s="3"/>
      <c r="CB42" s="264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</row>
    <row r="43" spans="1:103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8"/>
        <v>0</v>
      </c>
      <c r="AX43" s="223">
        <f t="shared" si="34"/>
        <v>0</v>
      </c>
      <c r="AY43" s="223">
        <f t="shared" si="35"/>
        <v>200</v>
      </c>
      <c r="AZ43" s="243">
        <f t="shared" si="36"/>
        <v>-2</v>
      </c>
      <c r="BA43" s="247">
        <f t="shared" si="37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43"/>
      <c r="BV43" s="3"/>
      <c r="BW43" s="89"/>
      <c r="BX43" s="3"/>
      <c r="BY43" s="3"/>
      <c r="BZ43" s="43"/>
      <c r="CA43" s="3"/>
      <c r="CB43" s="89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</row>
    <row r="44" spans="1:103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8"/>
        <v>0</v>
      </c>
      <c r="AX44" s="223">
        <f t="shared" si="34"/>
        <v>0</v>
      </c>
      <c r="AY44" s="223">
        <f t="shared" si="35"/>
        <v>200</v>
      </c>
      <c r="AZ44" s="243">
        <f t="shared" si="36"/>
        <v>-2</v>
      </c>
      <c r="BA44" s="247">
        <f t="shared" si="37"/>
        <v>200</v>
      </c>
      <c r="BJ44" s="27"/>
      <c r="BK44" s="3"/>
      <c r="BL44" s="115"/>
      <c r="BM44" s="268"/>
      <c r="BR44" s="285"/>
      <c r="BS44" s="251"/>
      <c r="BT44" s="251"/>
      <c r="BU44" s="3"/>
      <c r="BV44" s="3"/>
      <c r="BW44" s="3"/>
      <c r="BX44" s="3"/>
      <c r="BY44" s="3"/>
      <c r="BZ44" s="3"/>
      <c r="CA44" s="3"/>
      <c r="CB44" s="3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</row>
    <row r="45" spans="1:103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8"/>
        <v>0</v>
      </c>
      <c r="AX45" s="223">
        <f t="shared" si="34"/>
        <v>0</v>
      </c>
      <c r="AY45" s="223">
        <f t="shared" si="35"/>
        <v>200</v>
      </c>
      <c r="AZ45" s="243">
        <f t="shared" si="36"/>
        <v>-2</v>
      </c>
      <c r="BA45" s="247">
        <f t="shared" si="37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43"/>
      <c r="BV45" s="3"/>
      <c r="BW45" s="3"/>
      <c r="BX45" s="3"/>
      <c r="BY45" s="3"/>
      <c r="BZ45" s="3"/>
      <c r="CA45" s="43"/>
      <c r="CB45" s="3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</row>
    <row r="46" spans="1:103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428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215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8"/>
        <v>0</v>
      </c>
      <c r="AX46" s="223">
        <f t="shared" si="34"/>
        <v>0</v>
      </c>
      <c r="AY46" s="223">
        <f t="shared" si="35"/>
        <v>200</v>
      </c>
      <c r="AZ46" s="243">
        <f t="shared" si="36"/>
        <v>-2</v>
      </c>
      <c r="BA46" s="247">
        <f t="shared" si="37"/>
        <v>200</v>
      </c>
      <c r="BJ46" s="23" t="s">
        <v>87</v>
      </c>
      <c r="BK46" s="117">
        <f ca="1">BK42</f>
        <v>36960</v>
      </c>
      <c r="BL46" s="263">
        <f>AT31*J7/1000</f>
        <v>0</v>
      </c>
      <c r="BM46" s="267"/>
      <c r="BR46" s="285"/>
      <c r="BS46" s="251"/>
      <c r="BT46" s="251"/>
      <c r="BU46" s="43"/>
      <c r="BV46" s="3"/>
      <c r="BW46" s="267"/>
      <c r="BX46" s="267"/>
      <c r="BY46" s="3"/>
      <c r="BZ46" s="3"/>
      <c r="CA46" s="3"/>
      <c r="CB46" s="3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</row>
    <row r="47" spans="1:103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8"/>
        <v>0</v>
      </c>
      <c r="AX47" s="223">
        <f t="shared" si="34"/>
        <v>0</v>
      </c>
      <c r="AY47" s="223">
        <f t="shared" si="35"/>
        <v>200</v>
      </c>
      <c r="AZ47" s="243">
        <f t="shared" si="36"/>
        <v>-2</v>
      </c>
      <c r="BA47" s="247">
        <f t="shared" si="37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3"/>
      <c r="BV47" s="3"/>
      <c r="BW47" s="268"/>
      <c r="BX47" s="268"/>
      <c r="BY47" s="3"/>
      <c r="BZ47" s="3"/>
      <c r="CA47" s="3"/>
      <c r="CB47" s="3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</row>
    <row r="48" spans="1:103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8"/>
        <v>0</v>
      </c>
      <c r="AX48" s="223">
        <f t="shared" si="34"/>
        <v>0</v>
      </c>
      <c r="AY48" s="223">
        <f t="shared" si="35"/>
        <v>200</v>
      </c>
      <c r="AZ48" s="243">
        <f t="shared" si="36"/>
        <v>-2</v>
      </c>
      <c r="BA48" s="247">
        <f t="shared" si="37"/>
        <v>200</v>
      </c>
      <c r="BJ48" s="27"/>
      <c r="BK48" s="3"/>
      <c r="BL48" s="115"/>
      <c r="BM48" s="268"/>
      <c r="BR48" s="285"/>
      <c r="BS48" s="251"/>
      <c r="BT48" s="251"/>
      <c r="BU48" s="43"/>
      <c r="BV48" s="43"/>
      <c r="BW48" s="267"/>
      <c r="BX48" s="267"/>
      <c r="BY48" s="3"/>
      <c r="BZ48" s="3"/>
      <c r="CA48" s="3"/>
      <c r="CB48" s="3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</row>
    <row r="49" spans="1:103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8"/>
        <v>0</v>
      </c>
      <c r="AX49" s="223">
        <f t="shared" si="34"/>
        <v>0</v>
      </c>
      <c r="AY49" s="223">
        <f t="shared" si="35"/>
        <v>200</v>
      </c>
      <c r="AZ49" s="243">
        <f t="shared" si="36"/>
        <v>-2</v>
      </c>
      <c r="BA49" s="247">
        <f t="shared" si="37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43"/>
      <c r="BV49" s="117"/>
      <c r="BW49" s="267"/>
      <c r="BX49" s="267"/>
      <c r="BY49" s="3"/>
      <c r="BZ49" s="3"/>
      <c r="CA49" s="3"/>
      <c r="CB49" s="3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</row>
    <row r="50" spans="1:103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8"/>
        <v>0</v>
      </c>
      <c r="AX50" s="223">
        <f t="shared" si="34"/>
        <v>0</v>
      </c>
      <c r="AY50" s="223">
        <f t="shared" si="35"/>
        <v>200</v>
      </c>
      <c r="AZ50" s="243">
        <f t="shared" si="36"/>
        <v>-2</v>
      </c>
      <c r="BA50" s="247">
        <f t="shared" si="37"/>
        <v>200</v>
      </c>
      <c r="BJ50" s="66"/>
      <c r="BK50" s="67"/>
      <c r="BL50" s="118"/>
      <c r="BM50" s="267"/>
      <c r="BR50" s="285"/>
      <c r="BS50" s="251"/>
      <c r="BT50" s="251"/>
      <c r="BU50" s="43"/>
      <c r="BV50" s="3"/>
      <c r="BW50" s="267"/>
      <c r="BX50" s="267"/>
      <c r="BY50" s="3"/>
      <c r="BZ50" s="3"/>
      <c r="CA50" s="3"/>
      <c r="CB50" s="3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</row>
    <row r="51" spans="1:103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8"/>
        <v>0</v>
      </c>
      <c r="AX51" s="223">
        <f t="shared" si="34"/>
        <v>0</v>
      </c>
      <c r="AY51" s="223">
        <f t="shared" si="35"/>
        <v>200</v>
      </c>
      <c r="AZ51" s="243">
        <f t="shared" si="36"/>
        <v>-2</v>
      </c>
      <c r="BA51" s="247">
        <f t="shared" si="37"/>
        <v>200</v>
      </c>
      <c r="BR51" s="285"/>
      <c r="BS51" s="251"/>
      <c r="BT51" s="251"/>
      <c r="BU51" s="3"/>
      <c r="BV51" s="3"/>
      <c r="BW51" s="268"/>
      <c r="BX51" s="268"/>
      <c r="BY51" s="3"/>
      <c r="BZ51" s="3"/>
      <c r="CA51" s="3"/>
      <c r="CB51" s="3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</row>
    <row r="52" spans="1:103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8"/>
        <v>0</v>
      </c>
      <c r="AX52" s="223">
        <f t="shared" si="34"/>
        <v>0</v>
      </c>
      <c r="AY52" s="223">
        <f t="shared" si="35"/>
        <v>200</v>
      </c>
      <c r="AZ52" s="243">
        <f t="shared" si="36"/>
        <v>-2</v>
      </c>
      <c r="BA52" s="247">
        <f t="shared" si="37"/>
        <v>200</v>
      </c>
      <c r="BR52" s="285"/>
      <c r="BS52" s="251"/>
      <c r="BT52" s="251"/>
      <c r="BU52" s="43"/>
      <c r="BV52" s="43"/>
      <c r="BW52" s="267"/>
      <c r="BX52" s="267"/>
      <c r="BY52" s="3"/>
      <c r="BZ52" s="3"/>
      <c r="CA52" s="3"/>
      <c r="CB52" s="3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</row>
    <row r="53" spans="1:103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8"/>
        <v>0</v>
      </c>
      <c r="AX53" s="223">
        <f t="shared" si="34"/>
        <v>0</v>
      </c>
      <c r="AY53" s="223">
        <f t="shared" si="35"/>
        <v>200</v>
      </c>
      <c r="AZ53" s="243">
        <f t="shared" si="36"/>
        <v>-2</v>
      </c>
      <c r="BA53" s="247">
        <f t="shared" si="37"/>
        <v>200</v>
      </c>
      <c r="BR53" s="285"/>
      <c r="BS53" s="251"/>
      <c r="BT53" s="251"/>
      <c r="BU53" s="43"/>
      <c r="BV53" s="117"/>
      <c r="BW53" s="293"/>
      <c r="BX53" s="267"/>
      <c r="BY53" s="3"/>
      <c r="BZ53" s="3"/>
      <c r="CA53" s="3"/>
      <c r="CB53" s="3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</row>
    <row r="54" spans="1:103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8"/>
        <v>0</v>
      </c>
      <c r="AX54" s="223">
        <f t="shared" si="34"/>
        <v>0</v>
      </c>
      <c r="AY54" s="223">
        <f t="shared" si="35"/>
        <v>200</v>
      </c>
      <c r="AZ54" s="243">
        <f t="shared" si="36"/>
        <v>-2</v>
      </c>
      <c r="BA54" s="247">
        <f t="shared" si="37"/>
        <v>200</v>
      </c>
      <c r="BR54" s="285"/>
      <c r="BS54" s="251"/>
      <c r="BT54" s="251"/>
      <c r="BU54" s="43"/>
      <c r="BV54" s="43"/>
      <c r="BW54" s="267"/>
      <c r="BX54" s="267"/>
      <c r="BY54" s="3"/>
      <c r="BZ54" s="3"/>
      <c r="CA54" s="3"/>
      <c r="CB54" s="3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</row>
    <row r="55" spans="1:103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8"/>
        <v>0</v>
      </c>
      <c r="AX55" s="223">
        <f t="shared" si="34"/>
        <v>0</v>
      </c>
      <c r="AY55" s="223">
        <f t="shared" si="35"/>
        <v>200</v>
      </c>
      <c r="AZ55" s="243">
        <f t="shared" si="36"/>
        <v>-2</v>
      </c>
      <c r="BA55" s="247">
        <f t="shared" si="37"/>
        <v>200</v>
      </c>
      <c r="BR55" s="285"/>
      <c r="BS55" s="251"/>
      <c r="BT55" s="251"/>
      <c r="BU55" s="3"/>
      <c r="BV55" s="3"/>
      <c r="BW55" s="268"/>
      <c r="BX55" s="268"/>
      <c r="BY55" s="3"/>
      <c r="BZ55" s="3"/>
      <c r="CA55" s="3"/>
      <c r="CB55" s="3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</row>
    <row r="56" spans="1:103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8"/>
        <v>0</v>
      </c>
      <c r="AX56" s="223">
        <f t="shared" si="34"/>
        <v>0</v>
      </c>
      <c r="AY56" s="223">
        <f t="shared" si="35"/>
        <v>200</v>
      </c>
      <c r="AZ56" s="243">
        <f t="shared" si="36"/>
        <v>-2</v>
      </c>
      <c r="BA56" s="247">
        <f t="shared" si="37"/>
        <v>200</v>
      </c>
      <c r="BR56" s="285"/>
      <c r="BS56" s="251"/>
      <c r="BT56" s="251"/>
      <c r="BU56" s="43"/>
      <c r="BV56" s="3"/>
      <c r="BW56" s="267"/>
      <c r="BX56" s="267"/>
      <c r="BY56" s="3"/>
      <c r="BZ56" s="3"/>
      <c r="CA56" s="3"/>
      <c r="CB56" s="3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</row>
    <row r="57" spans="1:103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8"/>
        <v>0</v>
      </c>
      <c r="AX57" s="223">
        <f t="shared" si="34"/>
        <v>0</v>
      </c>
      <c r="AY57" s="223">
        <f t="shared" si="35"/>
        <v>200</v>
      </c>
      <c r="AZ57" s="243">
        <f t="shared" si="36"/>
        <v>-2</v>
      </c>
      <c r="BA57" s="247">
        <f t="shared" si="37"/>
        <v>200</v>
      </c>
      <c r="BR57" s="285"/>
      <c r="BS57" s="251"/>
      <c r="BT57" s="251"/>
      <c r="BU57" s="43"/>
      <c r="BV57" s="3"/>
      <c r="BW57" s="267"/>
      <c r="BX57" s="267"/>
      <c r="BY57" s="3"/>
      <c r="BZ57" s="3"/>
      <c r="CA57" s="3"/>
      <c r="CB57" s="3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</row>
    <row r="58" spans="1:103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8"/>
        <v>0</v>
      </c>
      <c r="AX58" s="223">
        <f t="shared" si="34"/>
        <v>0</v>
      </c>
      <c r="AY58" s="223">
        <f t="shared" si="35"/>
        <v>200</v>
      </c>
      <c r="AZ58" s="243">
        <f t="shared" si="36"/>
        <v>-2</v>
      </c>
      <c r="BA58" s="247">
        <f t="shared" si="37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</row>
    <row r="59" spans="1:103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8"/>
        <v>0</v>
      </c>
      <c r="AX59" s="223">
        <f t="shared" si="34"/>
        <v>0</v>
      </c>
      <c r="AY59" s="223">
        <f t="shared" si="35"/>
        <v>200</v>
      </c>
      <c r="AZ59" s="243">
        <f t="shared" si="36"/>
        <v>-2</v>
      </c>
      <c r="BA59" s="247">
        <f t="shared" si="37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</row>
    <row r="60" spans="1:103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8"/>
        <v>0</v>
      </c>
      <c r="AX60" s="223">
        <f t="shared" si="34"/>
        <v>0</v>
      </c>
      <c r="AY60" s="223">
        <f t="shared" si="35"/>
        <v>200</v>
      </c>
      <c r="AZ60" s="243">
        <f t="shared" si="36"/>
        <v>-2</v>
      </c>
      <c r="BA60" s="247">
        <f t="shared" si="37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</row>
    <row r="61" spans="1:103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>IF(AND(AU61&gt;=0,AU61&lt;=2),AU61,IF(AU61&gt;2,2,0))</f>
        <v>0</v>
      </c>
      <c r="AX61" s="224">
        <f t="shared" si="34"/>
        <v>0</v>
      </c>
      <c r="AY61" s="224">
        <f t="shared" si="35"/>
        <v>200</v>
      </c>
      <c r="AZ61" s="245">
        <f t="shared" si="36"/>
        <v>-2</v>
      </c>
      <c r="BA61" s="248">
        <f t="shared" si="37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</row>
    <row r="62" spans="1:103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</row>
    <row r="63" spans="1:103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</row>
    <row r="64" spans="1:103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</row>
    <row r="65" spans="1:103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</row>
    <row r="66" spans="1:103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</row>
    <row r="67" spans="1:103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103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103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03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03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03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03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03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03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03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03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03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03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03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45"/>
  <sheetViews>
    <sheetView topLeftCell="AD1" zoomScale="75" workbookViewId="0">
      <selection activeCell="X7" sqref="X7:X30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4.33203125" customWidth="1"/>
    <col min="60" max="60" width="15.6640625" customWidth="1"/>
    <col min="61" max="61" width="16.88671875" customWidth="1"/>
    <col min="62" max="62" width="16.44140625" customWidth="1"/>
    <col min="63" max="63" width="16.6640625" customWidth="1"/>
    <col min="64" max="64" width="15.33203125" customWidth="1"/>
    <col min="66" max="66" width="11" customWidth="1"/>
    <col min="67" max="67" width="17" customWidth="1"/>
    <col min="69" max="69" width="14.6640625" customWidth="1"/>
  </cols>
  <sheetData>
    <row r="1" spans="1:95" ht="21" x14ac:dyDescent="0.4">
      <c r="A1" s="1">
        <f ca="1">DATE(YEAR($A$4),MONTH($A$4),DAY(RIGHT(CELL("filename",A2),1)))</f>
        <v>36959</v>
      </c>
      <c r="K1" s="2" t="s">
        <v>0</v>
      </c>
      <c r="L1" s="2"/>
      <c r="N1" s="2"/>
      <c r="AQ1" s="349">
        <f ca="1">A1</f>
        <v>36959</v>
      </c>
      <c r="AR1" s="349"/>
      <c r="BC1" s="349">
        <f ca="1">A1</f>
        <v>36959</v>
      </c>
      <c r="BD1" s="349"/>
    </row>
    <row r="2" spans="1:95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</row>
    <row r="3" spans="1:95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20836.492800000004</v>
      </c>
      <c r="BM3" s="4"/>
      <c r="BO3" s="10" t="s">
        <v>7</v>
      </c>
      <c r="BP3" s="11"/>
      <c r="BQ3" s="12">
        <f ca="1">(INDIRECT(TEXT((DAY($A$1)-1),"0")&amp;"!Bq3"))+BL3</f>
        <v>78179.537600000011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</row>
    <row r="4" spans="1:95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</row>
    <row r="5" spans="1:95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20836.492800000004</v>
      </c>
      <c r="BO5" s="23" t="s">
        <v>138</v>
      </c>
      <c r="BP5" s="3"/>
      <c r="BQ5" s="30">
        <f ca="1">BQ3-BQ4</f>
        <v>78179.537600000011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</row>
    <row r="6" spans="1:95" ht="17.25" customHeight="1" thickBot="1" x14ac:dyDescent="0.3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</row>
    <row r="7" spans="1:95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220</v>
      </c>
      <c r="AM7" s="19" t="s">
        <v>150</v>
      </c>
      <c r="AN7" s="57"/>
      <c r="AO7" s="58"/>
      <c r="AP7" s="59"/>
      <c r="AQ7" s="59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220</v>
      </c>
      <c r="AR7" s="59">
        <f t="array" ref="AR7">SUM(IF(AND(AJ7&lt;&gt;"pac",AJ7&lt;&gt;""),AH7),IF(AND(AM7&lt;&gt;"pac",AM7&lt;&gt;""),AK7),IF(AND(AP7&lt;&gt;"pac",AP7&lt;&gt;""),AN7))</f>
        <v>4</v>
      </c>
      <c r="AS7" s="62"/>
      <c r="AT7" s="63">
        <f t="shared" ref="AT7:AT30" si="1">SUM(AE7,AG7,AH7,AN7,AK7)</f>
        <v>4</v>
      </c>
      <c r="AU7" s="64">
        <f t="shared" ref="AU7:AU31" si="2">AV7/AT7</f>
        <v>220</v>
      </c>
      <c r="AV7" s="192">
        <f t="shared" ref="AV7:AV30" si="3">SUM(AE7*AF7)+(AH7*AI7)+(AN7*AO7)+(AK7*AL7)</f>
        <v>880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868.18719999999996</v>
      </c>
      <c r="BE7" s="65"/>
      <c r="BF7" s="45">
        <f t="shared" ref="BF7:BF30" si="10">BD7</f>
        <v>868.18719999999996</v>
      </c>
      <c r="BG7" s="45">
        <f t="shared" ref="BG7:BG30" si="11">BF7*$BG$5</f>
        <v>694.54975999999999</v>
      </c>
      <c r="BH7" s="45">
        <f t="shared" ref="BH7:BH30" si="12">BF7*$BH$5</f>
        <v>173.63744</v>
      </c>
      <c r="BI7" s="3"/>
      <c r="BJ7" s="66" t="s">
        <v>139</v>
      </c>
      <c r="BK7" s="67"/>
      <c r="BL7" s="24">
        <f>BL5+BL6</f>
        <v>20836.492800000004</v>
      </c>
      <c r="BO7" s="66" t="s">
        <v>139</v>
      </c>
      <c r="BP7" s="67"/>
      <c r="BQ7" s="24">
        <f ca="1">BQ5+BQ6</f>
        <v>78179.537600000011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</row>
    <row r="8" spans="1:95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>
        <f>$N$7*AQ7*AR7</f>
        <v>26.4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>
        <f>(N8/E8)+SUM(L8:M8)</f>
        <v>6.6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220</v>
      </c>
      <c r="AM8" s="28" t="s">
        <v>150</v>
      </c>
      <c r="AN8" s="60"/>
      <c r="AO8" s="61"/>
      <c r="AP8" s="62"/>
      <c r="AQ8" s="62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220</v>
      </c>
      <c r="AR8" s="62">
        <f t="array" ref="AR8">SUM(IF(AND(AJ8&lt;&gt;"pac",AJ8&lt;&gt;""),AH8),IF(AND(AM8&lt;&gt;"pac",AM8&lt;&gt;""),AK8),IF(AND(AP8&lt;&gt;"pac",AP8&lt;&gt;""),AN8))</f>
        <v>4</v>
      </c>
      <c r="AS8" s="62"/>
      <c r="AT8" s="63">
        <f t="shared" si="1"/>
        <v>4</v>
      </c>
      <c r="AU8" s="64">
        <f t="shared" si="2"/>
        <v>220</v>
      </c>
      <c r="AV8" s="192">
        <f t="shared" si="3"/>
        <v>880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868.18719999999996</v>
      </c>
      <c r="BE8" s="65"/>
      <c r="BF8" s="45">
        <f t="shared" si="10"/>
        <v>868.18719999999996</v>
      </c>
      <c r="BG8" s="45">
        <f t="shared" si="11"/>
        <v>694.54975999999999</v>
      </c>
      <c r="BH8" s="45">
        <f t="shared" si="12"/>
        <v>173.63744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</row>
    <row r="9" spans="1:95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>
        <f t="shared" ref="N9:N31" si="23">$N$7*AQ8*AR8</f>
        <v>26.4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>
        <f t="shared" ref="U9:U31" si="25">(N9/E9)+SUM(L9:M9)</f>
        <v>6.6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220</v>
      </c>
      <c r="AM9" s="28" t="s">
        <v>150</v>
      </c>
      <c r="AN9" s="60"/>
      <c r="AO9" s="61"/>
      <c r="AP9" s="62"/>
      <c r="AQ9" s="62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220</v>
      </c>
      <c r="AR9" s="62">
        <f t="array" ref="AR9">SUM(IF(AND(AJ9&lt;&gt;"pac",AJ9&lt;&gt;""),AH9),IF(AND(AM9&lt;&gt;"pac",AM9&lt;&gt;""),AK9),IF(AND(AP9&lt;&gt;"pac",AP9&lt;&gt;""),AN9))</f>
        <v>4</v>
      </c>
      <c r="AS9" s="62"/>
      <c r="AT9" s="63">
        <f t="shared" si="1"/>
        <v>4</v>
      </c>
      <c r="AU9" s="64">
        <f t="shared" si="2"/>
        <v>220</v>
      </c>
      <c r="AV9" s="192">
        <f t="shared" si="3"/>
        <v>880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868.18719999999996</v>
      </c>
      <c r="BE9" s="65"/>
      <c r="BF9" s="45">
        <f t="shared" si="10"/>
        <v>868.18719999999996</v>
      </c>
      <c r="BG9" s="45">
        <f t="shared" si="11"/>
        <v>694.54975999999999</v>
      </c>
      <c r="BH9" s="45">
        <f t="shared" si="12"/>
        <v>173.63744</v>
      </c>
      <c r="BI9" s="3"/>
      <c r="BR9" s="86"/>
      <c r="BS9" s="251"/>
      <c r="BT9" s="276"/>
      <c r="BU9" s="277"/>
      <c r="BV9" s="278"/>
      <c r="BW9" s="278"/>
      <c r="BX9" s="278"/>
      <c r="BY9" s="277"/>
      <c r="BZ9" s="278"/>
      <c r="CA9" s="278"/>
      <c r="CB9" s="278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</row>
    <row r="10" spans="1:95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>
        <f t="shared" si="23"/>
        <v>26.4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>
        <f t="shared" si="25"/>
        <v>6.6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220</v>
      </c>
      <c r="AM10" s="28" t="s">
        <v>150</v>
      </c>
      <c r="AN10" s="60"/>
      <c r="AO10" s="61"/>
      <c r="AP10" s="62"/>
      <c r="AQ10" s="62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220</v>
      </c>
      <c r="AR10" s="62">
        <f t="array" ref="AR10">SUM(IF(AND(AJ10&lt;&gt;"pac",AJ10&lt;&gt;""),AH10),IF(AND(AM10&lt;&gt;"pac",AM10&lt;&gt;""),AK10),IF(AND(AP10&lt;&gt;"pac",AP10&lt;&gt;""),AN10))</f>
        <v>4</v>
      </c>
      <c r="AS10" s="62"/>
      <c r="AT10" s="63">
        <f t="shared" si="1"/>
        <v>4</v>
      </c>
      <c r="AU10" s="64">
        <f t="shared" si="2"/>
        <v>220</v>
      </c>
      <c r="AV10" s="192">
        <f t="shared" si="3"/>
        <v>880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868.18719999999996</v>
      </c>
      <c r="BE10" s="65"/>
      <c r="BF10" s="45">
        <f t="shared" si="10"/>
        <v>868.18719999999996</v>
      </c>
      <c r="BG10" s="45">
        <f t="shared" si="11"/>
        <v>694.54975999999999</v>
      </c>
      <c r="BH10" s="45">
        <f t="shared" si="12"/>
        <v>173.63744</v>
      </c>
      <c r="BI10" s="3"/>
      <c r="BJ10" s="4" t="s">
        <v>140</v>
      </c>
      <c r="BO10" s="4" t="s">
        <v>149</v>
      </c>
      <c r="BR10" s="86"/>
      <c r="BS10" s="251"/>
      <c r="BT10" s="276"/>
      <c r="BU10" s="277"/>
      <c r="BV10" s="278"/>
      <c r="BW10" s="278"/>
      <c r="BX10" s="278"/>
      <c r="BY10" s="277"/>
      <c r="BZ10" s="278"/>
      <c r="CA10" s="278"/>
      <c r="CB10" s="278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</row>
    <row r="11" spans="1:95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>
        <f t="shared" si="23"/>
        <v>26.4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>
        <f t="shared" si="25"/>
        <v>6.6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220</v>
      </c>
      <c r="AM11" s="28" t="s">
        <v>150</v>
      </c>
      <c r="AN11" s="60"/>
      <c r="AO11" s="61"/>
      <c r="AP11" s="62"/>
      <c r="AQ11" s="62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220</v>
      </c>
      <c r="AR11" s="62">
        <f t="array" ref="AR11">SUM(IF(AND(AJ11&lt;&gt;"pac",AJ11&lt;&gt;""),AH11),IF(AND(AM11&lt;&gt;"pac",AM11&lt;&gt;""),AK11),IF(AND(AP11&lt;&gt;"pac",AP11&lt;&gt;""),AN11))</f>
        <v>4</v>
      </c>
      <c r="AS11" s="62"/>
      <c r="AT11" s="63">
        <f t="shared" si="1"/>
        <v>4</v>
      </c>
      <c r="AU11" s="64">
        <f t="shared" si="2"/>
        <v>220</v>
      </c>
      <c r="AV11" s="192">
        <f t="shared" si="3"/>
        <v>880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868.18719999999996</v>
      </c>
      <c r="BE11" s="65"/>
      <c r="BF11" s="45">
        <f t="shared" si="10"/>
        <v>868.18719999999996</v>
      </c>
      <c r="BG11" s="45">
        <f t="shared" si="11"/>
        <v>694.54975999999999</v>
      </c>
      <c r="BH11" s="45">
        <f t="shared" si="12"/>
        <v>173.63744</v>
      </c>
      <c r="BI11" s="3"/>
      <c r="BJ11" s="10" t="s">
        <v>61</v>
      </c>
      <c r="BK11" s="11"/>
      <c r="BL11" s="12">
        <f>AV31</f>
        <v>21120</v>
      </c>
      <c r="BO11" s="10" t="s">
        <v>61</v>
      </c>
      <c r="BP11" s="11"/>
      <c r="BQ11" s="12">
        <f ca="1">(INDIRECT(TEXT((DAY($A$1)-1),"0")&amp;"!Bq11"))+BL11</f>
        <v>79160</v>
      </c>
      <c r="BR11" s="86"/>
      <c r="BS11" s="251"/>
      <c r="BT11" s="276"/>
      <c r="BU11" s="277"/>
      <c r="BV11" s="278"/>
      <c r="BW11" s="278"/>
      <c r="BX11" s="278"/>
      <c r="BY11" s="277"/>
      <c r="BZ11" s="278"/>
      <c r="CA11" s="278"/>
      <c r="CB11" s="278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</row>
    <row r="12" spans="1:95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>
        <f t="shared" si="23"/>
        <v>26.4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>
        <f t="shared" si="25"/>
        <v>6.6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220</v>
      </c>
      <c r="AM12" s="28" t="s">
        <v>150</v>
      </c>
      <c r="AN12" s="60"/>
      <c r="AO12" s="61"/>
      <c r="AP12" s="62"/>
      <c r="AQ12" s="62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220</v>
      </c>
      <c r="AR12" s="62">
        <f t="array" ref="AR12">SUM(IF(AND(AJ12&lt;&gt;"pac",AJ12&lt;&gt;""),AH12),IF(AND(AM12&lt;&gt;"pac",AM12&lt;&gt;""),AK12),IF(AND(AP12&lt;&gt;"pac",AP12&lt;&gt;""),AN12))</f>
        <v>4</v>
      </c>
      <c r="AS12" s="62"/>
      <c r="AT12" s="63">
        <f t="shared" si="1"/>
        <v>4</v>
      </c>
      <c r="AU12" s="64">
        <f t="shared" si="2"/>
        <v>220</v>
      </c>
      <c r="AV12" s="192">
        <f t="shared" si="3"/>
        <v>880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868.18719999999996</v>
      </c>
      <c r="BE12" s="65"/>
      <c r="BF12" s="45">
        <f t="shared" si="10"/>
        <v>868.18719999999996</v>
      </c>
      <c r="BG12" s="45">
        <f t="shared" si="11"/>
        <v>694.54975999999999</v>
      </c>
      <c r="BH12" s="45">
        <f t="shared" si="12"/>
        <v>173.63744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277"/>
      <c r="BV12" s="278"/>
      <c r="BW12" s="278"/>
      <c r="BX12" s="278"/>
      <c r="BY12" s="277"/>
      <c r="BZ12" s="278"/>
      <c r="CA12" s="278"/>
      <c r="CB12" s="278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</row>
    <row r="13" spans="1:95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>
        <f t="shared" si="23"/>
        <v>26.4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>
        <f t="shared" si="25"/>
        <v>6.6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220</v>
      </c>
      <c r="AM13" s="28" t="s">
        <v>150</v>
      </c>
      <c r="AN13" s="60"/>
      <c r="AO13" s="61"/>
      <c r="AP13" s="62"/>
      <c r="AQ13" s="62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220</v>
      </c>
      <c r="AR13" s="62">
        <f t="array" ref="AR13">SUM(IF(AND(AJ13&lt;&gt;"pac",AJ13&lt;&gt;""),AH13),IF(AND(AM13&lt;&gt;"pac",AM13&lt;&gt;""),AK13),IF(AND(AP13&lt;&gt;"pac",AP13&lt;&gt;""),AN13))</f>
        <v>4</v>
      </c>
      <c r="AS13" s="62"/>
      <c r="AT13" s="63">
        <f t="shared" si="1"/>
        <v>4</v>
      </c>
      <c r="AU13" s="64">
        <f t="shared" si="2"/>
        <v>220</v>
      </c>
      <c r="AV13" s="192">
        <f t="shared" si="3"/>
        <v>880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868.18719999999996</v>
      </c>
      <c r="BE13" s="65"/>
      <c r="BF13" s="45">
        <f t="shared" si="10"/>
        <v>868.18719999999996</v>
      </c>
      <c r="BG13" s="45">
        <f t="shared" si="11"/>
        <v>694.54975999999999</v>
      </c>
      <c r="BH13" s="45">
        <f t="shared" si="12"/>
        <v>173.63744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836.64000000000033</v>
      </c>
      <c r="BR13" s="86"/>
      <c r="BS13" s="251"/>
      <c r="BT13" s="276"/>
      <c r="BU13" s="277"/>
      <c r="BV13" s="278"/>
      <c r="BW13" s="278"/>
      <c r="BX13" s="278"/>
      <c r="BY13" s="277"/>
      <c r="BZ13" s="278"/>
      <c r="CA13" s="278"/>
      <c r="CB13" s="278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</row>
    <row r="14" spans="1:95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>
        <f t="shared" si="23"/>
        <v>26.4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>
        <f t="shared" si="25"/>
        <v>6.6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220</v>
      </c>
      <c r="AM14" s="28" t="s">
        <v>150</v>
      </c>
      <c r="AN14" s="60"/>
      <c r="AO14" s="61"/>
      <c r="AP14" s="62"/>
      <c r="AQ14" s="62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220</v>
      </c>
      <c r="AR14" s="62">
        <f t="array" ref="AR14">SUM(IF(AND(AJ14&lt;&gt;"pac",AJ14&lt;&gt;""),AH14),IF(AND(AM14&lt;&gt;"pac",AM14&lt;&gt;""),AK14),IF(AND(AP14&lt;&gt;"pac",AP14&lt;&gt;""),AN14))</f>
        <v>4</v>
      </c>
      <c r="AS14" s="62"/>
      <c r="AT14" s="63">
        <f t="shared" si="1"/>
        <v>4</v>
      </c>
      <c r="AU14" s="64">
        <f t="shared" si="2"/>
        <v>220</v>
      </c>
      <c r="AV14" s="192">
        <f t="shared" si="3"/>
        <v>880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868.18719999999996</v>
      </c>
      <c r="BE14" s="65"/>
      <c r="BF14" s="45">
        <f t="shared" si="10"/>
        <v>868.18719999999996</v>
      </c>
      <c r="BG14" s="45">
        <f t="shared" si="11"/>
        <v>694.54975999999999</v>
      </c>
      <c r="BH14" s="45">
        <f t="shared" si="12"/>
        <v>173.63744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143.82240000000002</v>
      </c>
      <c r="BR14" s="86"/>
      <c r="BS14" s="251"/>
      <c r="BT14" s="276"/>
      <c r="BU14" s="277"/>
      <c r="BV14" s="278"/>
      <c r="BW14" s="278"/>
      <c r="BX14" s="278"/>
      <c r="BY14" s="277"/>
      <c r="BZ14" s="278"/>
      <c r="CA14" s="278"/>
      <c r="CB14" s="278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</row>
    <row r="15" spans="1:95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>
        <f t="shared" si="23"/>
        <v>26.4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>
        <f t="shared" si="25"/>
        <v>6.6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220</v>
      </c>
      <c r="AM15" s="28" t="s">
        <v>150</v>
      </c>
      <c r="AN15" s="60"/>
      <c r="AO15" s="61"/>
      <c r="AP15" s="62"/>
      <c r="AQ15" s="62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220</v>
      </c>
      <c r="AR15" s="62">
        <f t="array" ref="AR15">SUM(IF(AND(AJ15&lt;&gt;"pac",AJ15&lt;&gt;""),AH15),IF(AND(AM15&lt;&gt;"pac",AM15&lt;&gt;""),AK15),IF(AND(AP15&lt;&gt;"pac",AP15&lt;&gt;""),AN15))</f>
        <v>4</v>
      </c>
      <c r="AS15" s="62"/>
      <c r="AT15" s="63">
        <f t="shared" si="1"/>
        <v>4</v>
      </c>
      <c r="AU15" s="64">
        <f t="shared" si="2"/>
        <v>220</v>
      </c>
      <c r="AV15" s="192">
        <f t="shared" si="3"/>
        <v>880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868.18719999999996</v>
      </c>
      <c r="BE15" s="65"/>
      <c r="BF15" s="45">
        <f t="shared" si="10"/>
        <v>868.18719999999996</v>
      </c>
      <c r="BG15" s="45">
        <f t="shared" si="11"/>
        <v>694.54975999999999</v>
      </c>
      <c r="BH15" s="45">
        <f t="shared" si="12"/>
        <v>173.63744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277"/>
      <c r="BV15" s="278"/>
      <c r="BW15" s="278"/>
      <c r="BX15" s="278"/>
      <c r="BY15" s="277"/>
      <c r="BZ15" s="278"/>
      <c r="CA15" s="278"/>
      <c r="CB15" s="278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</row>
    <row r="16" spans="1:95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>
        <f t="shared" si="23"/>
        <v>26.4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>
        <f t="shared" si="25"/>
        <v>6.6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220</v>
      </c>
      <c r="AM16" s="28" t="s">
        <v>150</v>
      </c>
      <c r="AN16" s="60"/>
      <c r="AO16" s="61"/>
      <c r="AP16" s="62"/>
      <c r="AQ16" s="62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220</v>
      </c>
      <c r="AR16" s="62">
        <f t="array" ref="AR16">SUM(IF(AND(AJ16&lt;&gt;"pac",AJ16&lt;&gt;""),AH16),IF(AND(AM16&lt;&gt;"pac",AM16&lt;&gt;""),AK16),IF(AND(AP16&lt;&gt;"pac",AP16&lt;&gt;""),AN16))</f>
        <v>4</v>
      </c>
      <c r="AS16" s="62"/>
      <c r="AT16" s="63">
        <f t="shared" si="1"/>
        <v>4</v>
      </c>
      <c r="AU16" s="64">
        <f t="shared" si="2"/>
        <v>220</v>
      </c>
      <c r="AV16" s="192">
        <f t="shared" si="3"/>
        <v>880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868.18719999999996</v>
      </c>
      <c r="BE16" s="65"/>
      <c r="BF16" s="45">
        <f t="shared" si="10"/>
        <v>868.18719999999996</v>
      </c>
      <c r="BG16" s="45">
        <f t="shared" si="11"/>
        <v>694.54975999999999</v>
      </c>
      <c r="BH16" s="45">
        <f t="shared" si="12"/>
        <v>173.63744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980.46240000000034</v>
      </c>
      <c r="BR16" s="86"/>
      <c r="BS16" s="251"/>
      <c r="BT16" s="276"/>
      <c r="BU16" s="277"/>
      <c r="BV16" s="278"/>
      <c r="BW16" s="278"/>
      <c r="BX16" s="278"/>
      <c r="BY16" s="277"/>
      <c r="BZ16" s="278"/>
      <c r="CA16" s="278"/>
      <c r="CB16" s="278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</row>
    <row r="17" spans="2:95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>
        <f t="shared" si="23"/>
        <v>26.4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>
        <f t="shared" si="25"/>
        <v>6.6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220</v>
      </c>
      <c r="AM17" s="28" t="s">
        <v>150</v>
      </c>
      <c r="AN17" s="60"/>
      <c r="AO17" s="61"/>
      <c r="AP17" s="62"/>
      <c r="AQ17" s="62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220</v>
      </c>
      <c r="AR17" s="62">
        <f t="array" ref="AR17">SUM(IF(AND(AJ17&lt;&gt;"pac",AJ17&lt;&gt;""),AH17),IF(AND(AM17&lt;&gt;"pac",AM17&lt;&gt;""),AK17),IF(AND(AP17&lt;&gt;"pac",AP17&lt;&gt;""),AN17))</f>
        <v>4</v>
      </c>
      <c r="AS17" s="62"/>
      <c r="AT17" s="63">
        <f t="shared" si="1"/>
        <v>4</v>
      </c>
      <c r="AU17" s="64">
        <f t="shared" si="2"/>
        <v>220</v>
      </c>
      <c r="AV17" s="192">
        <f t="shared" si="3"/>
        <v>880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868.18719999999996</v>
      </c>
      <c r="BE17" s="65"/>
      <c r="BF17" s="45">
        <f t="shared" si="10"/>
        <v>868.18719999999996</v>
      </c>
      <c r="BG17" s="45">
        <f t="shared" si="11"/>
        <v>694.54975999999999</v>
      </c>
      <c r="BH17" s="45">
        <f t="shared" si="12"/>
        <v>173.63744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277"/>
      <c r="BV17" s="278"/>
      <c r="BW17" s="278"/>
      <c r="BX17" s="278"/>
      <c r="BY17" s="277"/>
      <c r="BZ17" s="278"/>
      <c r="CA17" s="278"/>
      <c r="CB17" s="278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</row>
    <row r="18" spans="2:95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>
        <f t="shared" si="23"/>
        <v>26.4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>
        <f t="shared" si="25"/>
        <v>6.6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220</v>
      </c>
      <c r="AM18" s="28" t="s">
        <v>150</v>
      </c>
      <c r="AN18" s="60"/>
      <c r="AO18" s="61"/>
      <c r="AP18" s="62"/>
      <c r="AQ18" s="62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220</v>
      </c>
      <c r="AR18" s="62">
        <f t="array" ref="AR18">SUM(IF(AND(AJ18&lt;&gt;"pac",AJ18&lt;&gt;""),AH18),IF(AND(AM18&lt;&gt;"pac",AM18&lt;&gt;""),AK18),IF(AND(AP18&lt;&gt;"pac",AP18&lt;&gt;""),AN18))</f>
        <v>4</v>
      </c>
      <c r="AS18" s="62"/>
      <c r="AT18" s="63">
        <f t="shared" si="1"/>
        <v>4</v>
      </c>
      <c r="AU18" s="64">
        <f t="shared" si="2"/>
        <v>220</v>
      </c>
      <c r="AV18" s="192">
        <f t="shared" si="3"/>
        <v>880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868.18719999999996</v>
      </c>
      <c r="BE18" s="65"/>
      <c r="BF18" s="45">
        <f t="shared" si="10"/>
        <v>868.18719999999996</v>
      </c>
      <c r="BG18" s="45">
        <f t="shared" si="11"/>
        <v>694.54975999999999</v>
      </c>
      <c r="BH18" s="45">
        <f t="shared" si="12"/>
        <v>173.63744</v>
      </c>
      <c r="BI18" s="3"/>
      <c r="BJ18" s="23" t="s">
        <v>141</v>
      </c>
      <c r="BK18" s="3"/>
      <c r="BL18" s="30">
        <f>BH31</f>
        <v>4167.2985600000002</v>
      </c>
      <c r="BO18" s="23" t="s">
        <v>141</v>
      </c>
      <c r="BP18" s="3"/>
      <c r="BQ18" s="30">
        <f ca="1">BQ7*$BH$5</f>
        <v>15635.907520000002</v>
      </c>
      <c r="BR18" s="86"/>
      <c r="BS18" s="251"/>
      <c r="BT18" s="276"/>
      <c r="BU18" s="277"/>
      <c r="BV18" s="278"/>
      <c r="BW18" s="278"/>
      <c r="BX18" s="278"/>
      <c r="BY18" s="277"/>
      <c r="BZ18" s="278"/>
      <c r="CA18" s="278"/>
      <c r="CB18" s="278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</row>
    <row r="19" spans="2:95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>
        <f t="shared" si="23"/>
        <v>26.4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>
        <f t="shared" si="25"/>
        <v>6.6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220</v>
      </c>
      <c r="AM19" s="28" t="s">
        <v>150</v>
      </c>
      <c r="AN19" s="60"/>
      <c r="AO19" s="61"/>
      <c r="AP19" s="62"/>
      <c r="AQ19" s="62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220</v>
      </c>
      <c r="AR19" s="62">
        <f t="array" ref="AR19">SUM(IF(AND(AJ19&lt;&gt;"pac",AJ19&lt;&gt;""),AH19),IF(AND(AM19&lt;&gt;"pac",AM19&lt;&gt;""),AK19),IF(AND(AP19&lt;&gt;"pac",AP19&lt;&gt;""),AN19))</f>
        <v>4</v>
      </c>
      <c r="AS19" s="62"/>
      <c r="AT19" s="63">
        <f t="shared" si="1"/>
        <v>4</v>
      </c>
      <c r="AU19" s="64">
        <f t="shared" si="2"/>
        <v>220</v>
      </c>
      <c r="AV19" s="192">
        <f t="shared" si="3"/>
        <v>880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868.18719999999996</v>
      </c>
      <c r="BE19" s="65"/>
      <c r="BF19" s="45">
        <f t="shared" si="10"/>
        <v>868.18719999999996</v>
      </c>
      <c r="BG19" s="45">
        <f t="shared" si="11"/>
        <v>694.54975999999999</v>
      </c>
      <c r="BH19" s="45">
        <f t="shared" si="12"/>
        <v>173.63744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277"/>
      <c r="BV19" s="278"/>
      <c r="BW19" s="278"/>
      <c r="BX19" s="278"/>
      <c r="BY19" s="277"/>
      <c r="BZ19" s="278"/>
      <c r="CA19" s="278"/>
      <c r="CB19" s="278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</row>
    <row r="20" spans="2:95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>
        <f t="shared" si="23"/>
        <v>26.4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>
        <f t="shared" si="25"/>
        <v>6.6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220</v>
      </c>
      <c r="AM20" s="28" t="s">
        <v>150</v>
      </c>
      <c r="AN20" s="60"/>
      <c r="AO20" s="61"/>
      <c r="AP20" s="62"/>
      <c r="AQ20" s="62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220</v>
      </c>
      <c r="AR20" s="62">
        <f t="array" ref="AR20">SUM(IF(AND(AJ20&lt;&gt;"pac",AJ20&lt;&gt;""),AH20),IF(AND(AM20&lt;&gt;"pac",AM20&lt;&gt;""),AK20),IF(AND(AP20&lt;&gt;"pac",AP20&lt;&gt;""),AN20))</f>
        <v>4</v>
      </c>
      <c r="AS20" s="62"/>
      <c r="AT20" s="63">
        <f t="shared" si="1"/>
        <v>4</v>
      </c>
      <c r="AU20" s="64">
        <f t="shared" si="2"/>
        <v>220</v>
      </c>
      <c r="AV20" s="192">
        <f t="shared" si="3"/>
        <v>880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868.18719999999996</v>
      </c>
      <c r="BE20" s="65"/>
      <c r="BF20" s="45">
        <f t="shared" si="10"/>
        <v>868.18719999999996</v>
      </c>
      <c r="BG20" s="45">
        <f t="shared" si="11"/>
        <v>694.54975999999999</v>
      </c>
      <c r="BH20" s="45">
        <f t="shared" si="12"/>
        <v>173.63744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277"/>
      <c r="BV20" s="278"/>
      <c r="BW20" s="278"/>
      <c r="BX20" s="278"/>
      <c r="BY20" s="277"/>
      <c r="BZ20" s="278"/>
      <c r="CA20" s="278"/>
      <c r="CB20" s="278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</row>
    <row r="21" spans="2:95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>
        <f t="shared" si="23"/>
        <v>26.4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>
        <f t="shared" si="25"/>
        <v>6.6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220</v>
      </c>
      <c r="AM21" s="28" t="s">
        <v>150</v>
      </c>
      <c r="AN21" s="60"/>
      <c r="AO21" s="61"/>
      <c r="AP21" s="62"/>
      <c r="AQ21" s="62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220</v>
      </c>
      <c r="AR21" s="62">
        <f t="array" ref="AR21">SUM(IF(AND(AJ21&lt;&gt;"pac",AJ21&lt;&gt;""),AH21),IF(AND(AM21&lt;&gt;"pac",AM21&lt;&gt;""),AK21),IF(AND(AP21&lt;&gt;"pac",AP21&lt;&gt;""),AN21))</f>
        <v>4</v>
      </c>
      <c r="AS21" s="62"/>
      <c r="AT21" s="63">
        <f t="shared" si="1"/>
        <v>4</v>
      </c>
      <c r="AU21" s="64">
        <f t="shared" si="2"/>
        <v>220</v>
      </c>
      <c r="AV21" s="192">
        <f t="shared" si="3"/>
        <v>880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868.18719999999996</v>
      </c>
      <c r="BE21" s="65"/>
      <c r="BF21" s="45">
        <f t="shared" si="10"/>
        <v>868.18719999999996</v>
      </c>
      <c r="BG21" s="45">
        <f t="shared" si="11"/>
        <v>694.54975999999999</v>
      </c>
      <c r="BH21" s="45">
        <f t="shared" si="12"/>
        <v>173.63744</v>
      </c>
      <c r="BI21" s="3"/>
      <c r="BJ21" s="66" t="s">
        <v>142</v>
      </c>
      <c r="BK21" s="67"/>
      <c r="BL21" s="24">
        <f>BL11-BL16-BL18-BL19+BL20</f>
        <v>16669.194240000001</v>
      </c>
      <c r="BO21" s="66" t="s">
        <v>148</v>
      </c>
      <c r="BP21" s="67"/>
      <c r="BQ21" s="24">
        <f ca="1">BQ11-BQ16-BQ18-BQ19</f>
        <v>62543.630079999995</v>
      </c>
      <c r="BR21" s="86"/>
      <c r="BS21" s="251"/>
      <c r="BT21" s="276"/>
      <c r="BU21" s="277"/>
      <c r="BV21" s="278"/>
      <c r="BW21" s="278"/>
      <c r="BX21" s="278"/>
      <c r="BY21" s="277"/>
      <c r="BZ21" s="278"/>
      <c r="CA21" s="278"/>
      <c r="CB21" s="278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</row>
    <row r="22" spans="2:95" x14ac:dyDescent="0.2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>
        <f t="shared" si="23"/>
        <v>26.4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>
        <f t="shared" si="25"/>
        <v>6.6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220</v>
      </c>
      <c r="AM22" s="28" t="s">
        <v>150</v>
      </c>
      <c r="AN22" s="60"/>
      <c r="AO22" s="61"/>
      <c r="AP22" s="62"/>
      <c r="AQ22" s="62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220</v>
      </c>
      <c r="AR22" s="62">
        <f t="array" ref="AR22">SUM(IF(AND(AJ22&lt;&gt;"pac",AJ22&lt;&gt;""),AH22),IF(AND(AM22&lt;&gt;"pac",AM22&lt;&gt;""),AK22),IF(AND(AP22&lt;&gt;"pac",AP22&lt;&gt;""),AN22))</f>
        <v>4</v>
      </c>
      <c r="AS22" s="62"/>
      <c r="AT22" s="63">
        <f t="shared" si="1"/>
        <v>4</v>
      </c>
      <c r="AU22" s="64">
        <f t="shared" si="2"/>
        <v>220</v>
      </c>
      <c r="AV22" s="192">
        <f t="shared" si="3"/>
        <v>880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868.18719999999996</v>
      </c>
      <c r="BE22" s="65"/>
      <c r="BF22" s="45">
        <f t="shared" si="10"/>
        <v>868.18719999999996</v>
      </c>
      <c r="BG22" s="45">
        <f t="shared" si="11"/>
        <v>694.54975999999999</v>
      </c>
      <c r="BH22" s="45">
        <f t="shared" si="12"/>
        <v>173.63744</v>
      </c>
      <c r="BI22" s="3"/>
      <c r="BR22" s="86"/>
      <c r="BS22" s="251"/>
      <c r="BT22" s="276"/>
      <c r="BU22" s="277"/>
      <c r="BV22" s="278"/>
      <c r="BW22" s="278"/>
      <c r="BX22" s="278"/>
      <c r="BY22" s="277"/>
      <c r="BZ22" s="278"/>
      <c r="CA22" s="278"/>
      <c r="CB22" s="278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</row>
    <row r="23" spans="2:95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>
        <f t="shared" si="23"/>
        <v>26.4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>
        <f t="shared" si="25"/>
        <v>6.6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220</v>
      </c>
      <c r="AM23" s="28" t="s">
        <v>150</v>
      </c>
      <c r="AN23" s="60"/>
      <c r="AO23" s="61"/>
      <c r="AP23" s="62"/>
      <c r="AQ23" s="62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220</v>
      </c>
      <c r="AR23" s="62">
        <f t="array" ref="AR23">SUM(IF(AND(AJ23&lt;&gt;"pac",AJ23&lt;&gt;""),AH23),IF(AND(AM23&lt;&gt;"pac",AM23&lt;&gt;""),AK23),IF(AND(AP23&lt;&gt;"pac",AP23&lt;&gt;""),AN23))</f>
        <v>4</v>
      </c>
      <c r="AS23" s="62"/>
      <c r="AT23" s="63">
        <f t="shared" si="1"/>
        <v>4</v>
      </c>
      <c r="AU23" s="64">
        <f t="shared" si="2"/>
        <v>220</v>
      </c>
      <c r="AV23" s="192">
        <f t="shared" si="3"/>
        <v>880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868.18719999999996</v>
      </c>
      <c r="BE23" s="65"/>
      <c r="BF23" s="45">
        <f t="shared" si="10"/>
        <v>868.18719999999996</v>
      </c>
      <c r="BG23" s="45">
        <f t="shared" si="11"/>
        <v>694.54975999999999</v>
      </c>
      <c r="BH23" s="45">
        <f t="shared" si="12"/>
        <v>173.63744</v>
      </c>
      <c r="BI23" s="3"/>
      <c r="BR23" s="86"/>
      <c r="BS23" s="251"/>
      <c r="BT23" s="276"/>
      <c r="BU23" s="277"/>
      <c r="BV23" s="278"/>
      <c r="BW23" s="278"/>
      <c r="BX23" s="278"/>
      <c r="BY23" s="277"/>
      <c r="BZ23" s="278"/>
      <c r="CA23" s="278"/>
      <c r="CB23" s="278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</row>
    <row r="24" spans="2:95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>
        <f t="shared" si="23"/>
        <v>26.4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>
        <f t="shared" si="25"/>
        <v>6.6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220</v>
      </c>
      <c r="AM24" s="28" t="s">
        <v>150</v>
      </c>
      <c r="AN24" s="60"/>
      <c r="AO24" s="61"/>
      <c r="AP24" s="62"/>
      <c r="AQ24" s="62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220</v>
      </c>
      <c r="AR24" s="62">
        <f t="array" ref="AR24">SUM(IF(AND(AJ24&lt;&gt;"pac",AJ24&lt;&gt;""),AH24),IF(AND(AM24&lt;&gt;"pac",AM24&lt;&gt;""),AK24),IF(AND(AP24&lt;&gt;"pac",AP24&lt;&gt;""),AN24))</f>
        <v>4</v>
      </c>
      <c r="AS24" s="62"/>
      <c r="AT24" s="63">
        <f t="shared" si="1"/>
        <v>4</v>
      </c>
      <c r="AU24" s="64">
        <f t="shared" si="2"/>
        <v>220</v>
      </c>
      <c r="AV24" s="192">
        <f t="shared" si="3"/>
        <v>880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868.18719999999996</v>
      </c>
      <c r="BE24" s="65"/>
      <c r="BF24" s="45">
        <f t="shared" si="10"/>
        <v>868.18719999999996</v>
      </c>
      <c r="BG24" s="45">
        <f t="shared" si="11"/>
        <v>694.54975999999999</v>
      </c>
      <c r="BH24" s="45">
        <f t="shared" si="12"/>
        <v>173.63744</v>
      </c>
      <c r="BI24" s="3"/>
      <c r="BJ24" s="4" t="s">
        <v>143</v>
      </c>
      <c r="BO24" s="4" t="s">
        <v>147</v>
      </c>
      <c r="BR24" s="86"/>
      <c r="BS24" s="251"/>
      <c r="BT24" s="276"/>
      <c r="BU24" s="277"/>
      <c r="BV24" s="278"/>
      <c r="BW24" s="278"/>
      <c r="BX24" s="278"/>
      <c r="BY24" s="277"/>
      <c r="BZ24" s="278"/>
      <c r="CA24" s="278"/>
      <c r="CB24" s="278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</row>
    <row r="25" spans="2:95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>
        <f t="shared" si="23"/>
        <v>26.4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>
        <f t="shared" si="25"/>
        <v>6.6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220</v>
      </c>
      <c r="AM25" s="28" t="s">
        <v>150</v>
      </c>
      <c r="AN25" s="60"/>
      <c r="AO25" s="61"/>
      <c r="AP25" s="62"/>
      <c r="AQ25" s="62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220</v>
      </c>
      <c r="AR25" s="62">
        <f t="array" ref="AR25">SUM(IF(AND(AJ25&lt;&gt;"pac",AJ25&lt;&gt;""),AH25),IF(AND(AM25&lt;&gt;"pac",AM25&lt;&gt;""),AK25),IF(AND(AP25&lt;&gt;"pac",AP25&lt;&gt;""),AN25))</f>
        <v>4</v>
      </c>
      <c r="AS25" s="62"/>
      <c r="AT25" s="63">
        <f t="shared" si="1"/>
        <v>4</v>
      </c>
      <c r="AU25" s="64">
        <f t="shared" si="2"/>
        <v>220</v>
      </c>
      <c r="AV25" s="192">
        <f t="shared" si="3"/>
        <v>880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868.18719999999996</v>
      </c>
      <c r="BE25" s="65"/>
      <c r="BF25" s="45">
        <f t="shared" si="10"/>
        <v>868.18719999999996</v>
      </c>
      <c r="BG25" s="45">
        <f t="shared" si="11"/>
        <v>694.54975999999999</v>
      </c>
      <c r="BH25" s="45">
        <f t="shared" si="12"/>
        <v>173.63744</v>
      </c>
      <c r="BI25" s="3"/>
      <c r="BJ25" s="10" t="s">
        <v>67</v>
      </c>
      <c r="BK25" s="11"/>
      <c r="BL25" s="12">
        <f>BL21</f>
        <v>16669.194240000001</v>
      </c>
      <c r="BO25" s="10" t="s">
        <v>67</v>
      </c>
      <c r="BP25" s="11"/>
      <c r="BQ25" s="12">
        <f ca="1">(INDIRECT(TEXT((DAY($A$1)-1),"0")&amp;"!Bq25"))+BL25</f>
        <v>62543.630079999988</v>
      </c>
      <c r="BR25" s="86"/>
      <c r="BS25" s="251"/>
      <c r="BT25" s="276"/>
      <c r="BU25" s="277"/>
      <c r="BV25" s="278"/>
      <c r="BW25" s="278"/>
      <c r="BX25" s="278"/>
      <c r="BY25" s="277"/>
      <c r="BZ25" s="278"/>
      <c r="CA25" s="278"/>
      <c r="CB25" s="278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</row>
    <row r="26" spans="2:95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>
        <f t="shared" si="23"/>
        <v>26.4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>
        <f t="shared" si="25"/>
        <v>6.6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220</v>
      </c>
      <c r="AM26" s="28" t="s">
        <v>150</v>
      </c>
      <c r="AN26" s="60"/>
      <c r="AO26" s="61"/>
      <c r="AP26" s="62"/>
      <c r="AQ26" s="62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220</v>
      </c>
      <c r="AR26" s="62">
        <f t="array" ref="AR26">SUM(IF(AND(AJ26&lt;&gt;"pac",AJ26&lt;&gt;""),AH26),IF(AND(AM26&lt;&gt;"pac",AM26&lt;&gt;""),AK26),IF(AND(AP26&lt;&gt;"pac",AP26&lt;&gt;""),AN26))</f>
        <v>4</v>
      </c>
      <c r="AS26" s="62"/>
      <c r="AT26" s="63">
        <f t="shared" si="1"/>
        <v>4</v>
      </c>
      <c r="AU26" s="64">
        <f t="shared" si="2"/>
        <v>220</v>
      </c>
      <c r="AV26" s="192">
        <f t="shared" si="3"/>
        <v>880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868.18719999999996</v>
      </c>
      <c r="BE26" s="65"/>
      <c r="BF26" s="45">
        <f t="shared" si="10"/>
        <v>868.18719999999996</v>
      </c>
      <c r="BG26" s="45">
        <f t="shared" si="11"/>
        <v>694.54975999999999</v>
      </c>
      <c r="BH26" s="45">
        <f t="shared" si="12"/>
        <v>173.63744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277"/>
      <c r="BV26" s="278"/>
      <c r="BW26" s="278"/>
      <c r="BX26" s="278"/>
      <c r="BY26" s="277"/>
      <c r="BZ26" s="278"/>
      <c r="CA26" s="278"/>
      <c r="CB26" s="278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</row>
    <row r="27" spans="2:95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>
        <f t="shared" si="23"/>
        <v>26.4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>
        <f t="shared" si="25"/>
        <v>6.6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220</v>
      </c>
      <c r="AM27" s="28" t="s">
        <v>150</v>
      </c>
      <c r="AN27" s="60"/>
      <c r="AO27" s="61"/>
      <c r="AP27" s="62"/>
      <c r="AQ27" s="62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220</v>
      </c>
      <c r="AR27" s="62">
        <f t="array" ref="AR27">SUM(IF(AND(AJ27&lt;&gt;"pac",AJ27&lt;&gt;""),AH27),IF(AND(AM27&lt;&gt;"pac",AM27&lt;&gt;""),AK27),IF(AND(AP27&lt;&gt;"pac",AP27&lt;&gt;""),AN27))</f>
        <v>4</v>
      </c>
      <c r="AS27" s="62"/>
      <c r="AT27" s="63">
        <f t="shared" si="1"/>
        <v>4</v>
      </c>
      <c r="AU27" s="64">
        <f t="shared" si="2"/>
        <v>220</v>
      </c>
      <c r="AV27" s="192">
        <f t="shared" si="3"/>
        <v>880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868.18719999999996</v>
      </c>
      <c r="BE27" s="65"/>
      <c r="BF27" s="45">
        <f t="shared" si="10"/>
        <v>868.18719999999996</v>
      </c>
      <c r="BG27" s="45">
        <f t="shared" si="11"/>
        <v>694.54975999999999</v>
      </c>
      <c r="BH27" s="45">
        <f t="shared" si="12"/>
        <v>173.63744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277"/>
      <c r="BV27" s="278"/>
      <c r="BW27" s="278"/>
      <c r="BX27" s="278"/>
      <c r="BY27" s="277"/>
      <c r="BZ27" s="278"/>
      <c r="CA27" s="278"/>
      <c r="CB27" s="278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</row>
    <row r="28" spans="2:95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>
        <f t="shared" si="23"/>
        <v>26.4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>
        <f t="shared" si="25"/>
        <v>6.6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220</v>
      </c>
      <c r="AM28" s="28" t="s">
        <v>150</v>
      </c>
      <c r="AN28" s="60"/>
      <c r="AO28" s="61"/>
      <c r="AP28" s="62"/>
      <c r="AQ28" s="62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220</v>
      </c>
      <c r="AR28" s="62">
        <f t="array" ref="AR28">SUM(IF(AND(AJ28&lt;&gt;"pac",AJ28&lt;&gt;""),AH28),IF(AND(AM28&lt;&gt;"pac",AM28&lt;&gt;""),AK28),IF(AND(AP28&lt;&gt;"pac",AP28&lt;&gt;""),AN28))</f>
        <v>4</v>
      </c>
      <c r="AS28" s="62"/>
      <c r="AT28" s="63">
        <f t="shared" si="1"/>
        <v>4</v>
      </c>
      <c r="AU28" s="64">
        <f t="shared" si="2"/>
        <v>220</v>
      </c>
      <c r="AV28" s="192">
        <f t="shared" si="3"/>
        <v>880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868.18719999999996</v>
      </c>
      <c r="BE28" s="65"/>
      <c r="BF28" s="45">
        <f t="shared" si="10"/>
        <v>868.18719999999996</v>
      </c>
      <c r="BG28" s="45">
        <f t="shared" si="11"/>
        <v>694.54975999999999</v>
      </c>
      <c r="BH28" s="45">
        <f t="shared" si="12"/>
        <v>173.63744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277"/>
      <c r="BV28" s="278"/>
      <c r="BW28" s="278"/>
      <c r="BX28" s="278"/>
      <c r="BY28" s="277"/>
      <c r="BZ28" s="278"/>
      <c r="CA28" s="278"/>
      <c r="CB28" s="278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</row>
    <row r="29" spans="2:95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>
        <f t="shared" si="23"/>
        <v>26.4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>
        <f t="shared" si="25"/>
        <v>6.6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220</v>
      </c>
      <c r="AM29" s="28" t="s">
        <v>150</v>
      </c>
      <c r="AN29" s="60"/>
      <c r="AO29" s="61"/>
      <c r="AP29" s="62"/>
      <c r="AQ29" s="62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220</v>
      </c>
      <c r="AR29" s="62">
        <f t="array" ref="AR29">SUM(IF(AND(AJ29&lt;&gt;"pac",AJ29&lt;&gt;""),AH29),IF(AND(AM29&lt;&gt;"pac",AM29&lt;&gt;""),AK29),IF(AND(AP29&lt;&gt;"pac",AP29&lt;&gt;""),AN29))</f>
        <v>4</v>
      </c>
      <c r="AS29" s="62"/>
      <c r="AT29" s="63">
        <f t="shared" si="1"/>
        <v>4</v>
      </c>
      <c r="AU29" s="64">
        <f t="shared" si="2"/>
        <v>220</v>
      </c>
      <c r="AV29" s="192">
        <f t="shared" si="3"/>
        <v>880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868.18719999999996</v>
      </c>
      <c r="BE29" s="65"/>
      <c r="BF29" s="45">
        <f t="shared" si="10"/>
        <v>868.18719999999996</v>
      </c>
      <c r="BG29" s="45">
        <f t="shared" si="11"/>
        <v>694.54975999999999</v>
      </c>
      <c r="BH29" s="45">
        <f t="shared" si="12"/>
        <v>173.63744</v>
      </c>
      <c r="BI29" s="3"/>
      <c r="BJ29" s="23" t="s">
        <v>144</v>
      </c>
      <c r="BK29" s="3"/>
      <c r="BL29" s="30">
        <f>BL25-BL27</f>
        <v>16669.194240000001</v>
      </c>
      <c r="BO29" s="23" t="s">
        <v>144</v>
      </c>
      <c r="BP29" s="3"/>
      <c r="BQ29" s="30">
        <f ca="1">BQ25-BQ27</f>
        <v>62543.630079999988</v>
      </c>
      <c r="BR29" s="86"/>
      <c r="BS29" s="251"/>
      <c r="BT29" s="276"/>
      <c r="BU29" s="277"/>
      <c r="BV29" s="278"/>
      <c r="BW29" s="278"/>
      <c r="BX29" s="278"/>
      <c r="BY29" s="277"/>
      <c r="BZ29" s="278"/>
      <c r="CA29" s="278"/>
      <c r="CB29" s="278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</row>
    <row r="30" spans="2:95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>
        <f t="shared" si="23"/>
        <v>26.4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>
        <f t="shared" si="25"/>
        <v>6.6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75">
        <v>220</v>
      </c>
      <c r="AM30" s="28" t="s">
        <v>150</v>
      </c>
      <c r="AN30" s="60"/>
      <c r="AO30" s="61"/>
      <c r="AP30" s="85"/>
      <c r="AQ30" s="85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220</v>
      </c>
      <c r="AR30" s="85">
        <f t="array" ref="AR30">SUM(IF(AND(AJ30&lt;&gt;"pac",AJ30&lt;&gt;""),AH30),IF(AND(AM30&lt;&gt;"pac",AM30&lt;&gt;""),AK30),IF(AND(AP30&lt;&gt;"pac",AP30&lt;&gt;""),AN30))</f>
        <v>4</v>
      </c>
      <c r="AS30" s="86"/>
      <c r="AT30" s="63">
        <f t="shared" si="1"/>
        <v>4</v>
      </c>
      <c r="AU30" s="64">
        <f t="shared" si="2"/>
        <v>220</v>
      </c>
      <c r="AV30" s="192">
        <f t="shared" si="3"/>
        <v>880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868.18719999999996</v>
      </c>
      <c r="BE30" s="65"/>
      <c r="BF30" s="45">
        <f t="shared" si="10"/>
        <v>868.18719999999996</v>
      </c>
      <c r="BG30" s="45">
        <f t="shared" si="11"/>
        <v>694.54975999999999</v>
      </c>
      <c r="BH30" s="45">
        <f t="shared" si="12"/>
        <v>173.63744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277"/>
      <c r="BV30" s="278"/>
      <c r="BW30" s="278"/>
      <c r="BX30" s="278"/>
      <c r="BY30" s="277"/>
      <c r="BZ30" s="278"/>
      <c r="CA30" s="278"/>
      <c r="CB30" s="278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</row>
    <row r="31" spans="2:95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>
        <f t="shared" si="23"/>
        <v>26.4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>
        <f t="shared" si="25"/>
        <v>6.6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91">
        <f>SUM(AN7:AN30)</f>
        <v>0</v>
      </c>
      <c r="AO31" s="11"/>
      <c r="AP31" s="3"/>
      <c r="AT31" s="93">
        <f>SUM(AT7:AT30)</f>
        <v>96</v>
      </c>
      <c r="AU31" s="94">
        <f t="shared" si="2"/>
        <v>220</v>
      </c>
      <c r="AV31" s="94">
        <f t="shared" ref="AV31:BD31" si="30">SUM(AV7:AV30)</f>
        <v>21120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20836.492800000004</v>
      </c>
      <c r="BF31" s="87">
        <f>SUM(BF7:BF30)</f>
        <v>20836.492800000004</v>
      </c>
      <c r="BG31" s="87">
        <f>SUM(BG7:BG30)</f>
        <v>16669.194240000001</v>
      </c>
      <c r="BH31" s="87">
        <f>SUM(BH7:BH30)</f>
        <v>4167.2985600000002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281"/>
      <c r="BV31" s="281"/>
      <c r="BW31" s="281"/>
      <c r="BX31" s="281"/>
      <c r="BY31" s="281"/>
      <c r="BZ31" s="275"/>
      <c r="CA31" s="275"/>
      <c r="CB31" s="275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</row>
    <row r="32" spans="2:95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270"/>
      <c r="BV32" s="270"/>
      <c r="BW32" s="270"/>
      <c r="BX32" s="270"/>
      <c r="BY32" s="270"/>
      <c r="BZ32" s="270"/>
      <c r="CA32" s="270"/>
      <c r="CB32" s="270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</row>
    <row r="33" spans="1:95" x14ac:dyDescent="0.25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270"/>
      <c r="BV33" s="270"/>
      <c r="BW33" s="270"/>
      <c r="BX33" s="270"/>
      <c r="BY33" s="270"/>
      <c r="BZ33" s="270"/>
      <c r="CA33" s="270"/>
      <c r="CB33" s="270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</row>
    <row r="34" spans="1:95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270"/>
      <c r="BV34" s="270"/>
      <c r="BW34" s="270"/>
      <c r="BX34" s="270"/>
      <c r="BY34" s="270"/>
      <c r="BZ34" s="270"/>
      <c r="CA34" s="270"/>
      <c r="CB34" s="270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</row>
    <row r="35" spans="1:95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16669.194240000001</v>
      </c>
      <c r="BO35" s="66" t="s">
        <v>146</v>
      </c>
      <c r="BP35" s="67"/>
      <c r="BQ35" s="105">
        <f ca="1">BQ29-SUM(BQ32:BQ33)</f>
        <v>62543.630079999988</v>
      </c>
      <c r="BR35" s="270"/>
      <c r="BS35" s="270"/>
      <c r="BT35" s="270"/>
      <c r="BU35" s="270"/>
      <c r="BV35" s="270"/>
      <c r="BW35" s="270"/>
      <c r="BX35" s="270"/>
      <c r="BY35" s="270"/>
      <c r="BZ35" s="270"/>
      <c r="CA35" s="270"/>
      <c r="CB35" s="270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</row>
    <row r="36" spans="1:95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86"/>
      <c r="BV36" s="86"/>
      <c r="BW36" s="86"/>
      <c r="BX36" s="86"/>
      <c r="BY36" s="86"/>
      <c r="BZ36" s="86"/>
      <c r="CA36" s="270"/>
      <c r="CB36" s="270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</row>
    <row r="37" spans="1:95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86"/>
      <c r="BV37" s="86"/>
      <c r="BW37" s="86"/>
      <c r="BX37" s="86"/>
      <c r="BY37" s="86"/>
      <c r="BZ37" s="270"/>
      <c r="CA37" s="270"/>
      <c r="CB37" s="270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</row>
    <row r="38" spans="1:95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4</v>
      </c>
      <c r="AU38" s="209">
        <f t="shared" ref="AU38:AU61" si="32">AS38-AT38</f>
        <v>-4</v>
      </c>
      <c r="AV38" s="225">
        <f>IF(AND(AU38&lt;=0,AU38&gt;=-2),AU38,IF(AU38&lt;-2,-2,0))</f>
        <v>-2</v>
      </c>
      <c r="AW38" s="226">
        <f>IF(AND(AU38&gt;=0,AU38&lt;=2),AU38,IF(AU38&gt;2,2,0))</f>
        <v>0</v>
      </c>
      <c r="AX38" s="222">
        <f>IF(AU38&gt;2,(AU38-2)*13.66,0)</f>
        <v>0</v>
      </c>
      <c r="AY38" s="222">
        <f>IF(AU38&lt;-2,(ABS(AU38)-2)*100,0)</f>
        <v>200</v>
      </c>
      <c r="AZ38" s="244">
        <f>AV38+AW38</f>
        <v>-2</v>
      </c>
      <c r="BA38" s="246">
        <f>AX38+AY38</f>
        <v>200</v>
      </c>
      <c r="BB38" s="251"/>
      <c r="BJ38" s="4" t="s">
        <v>80</v>
      </c>
      <c r="BP38" s="4" t="s">
        <v>81</v>
      </c>
      <c r="BR38" s="285"/>
      <c r="BS38" s="251"/>
      <c r="BT38" s="251"/>
      <c r="BU38" s="286"/>
      <c r="BV38" s="286"/>
      <c r="BW38" s="287"/>
      <c r="BX38" s="287"/>
      <c r="BY38" s="288"/>
      <c r="BZ38" s="289"/>
      <c r="CA38" s="251"/>
      <c r="CB38" s="270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</row>
    <row r="39" spans="1:95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220</v>
      </c>
      <c r="AM39" s="213" t="e">
        <f>AVERAGE(AO7:AO30)</f>
        <v>#DIV/0!</v>
      </c>
      <c r="AS39" s="113"/>
      <c r="AT39" s="208">
        <f t="shared" si="31"/>
        <v>4</v>
      </c>
      <c r="AU39" s="208">
        <f t="shared" si="32"/>
        <v>-4</v>
      </c>
      <c r="AV39" s="227">
        <f t="shared" ref="AV39:AV61" si="33">IF(AND(AU39&lt;=0,AU39&gt;=-2),AU39,IF(AU39&lt;-2,-2,0))</f>
        <v>-2</v>
      </c>
      <c r="AW39" s="228">
        <f>IF(AND(AU39&gt;=0,AU39&lt;=2),AU39,IF(AU39&gt;2,2,0))</f>
        <v>0</v>
      </c>
      <c r="AX39" s="223">
        <f>IF(AU39&gt;2,(AU39-2)*13.66,0)</f>
        <v>0</v>
      </c>
      <c r="AY39" s="223">
        <f>IF(AU39&lt;-2,(ABS(AU39)-2)*100,0)</f>
        <v>200</v>
      </c>
      <c r="AZ39" s="243">
        <f>AV39+AW39</f>
        <v>-2</v>
      </c>
      <c r="BA39" s="247">
        <f>AX39+AY39</f>
        <v>200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286"/>
      <c r="BV39" s="286"/>
      <c r="BW39" s="287"/>
      <c r="BX39" s="287"/>
      <c r="BY39" s="288"/>
      <c r="BZ39" s="289"/>
      <c r="CA39" s="270"/>
      <c r="CB39" s="270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</row>
    <row r="40" spans="1:95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4</v>
      </c>
      <c r="AU40" s="208">
        <f t="shared" si="32"/>
        <v>-4</v>
      </c>
      <c r="AV40" s="227">
        <f t="shared" si="33"/>
        <v>-2</v>
      </c>
      <c r="AW40" s="228">
        <f>IF(AND(AU40&gt;=0,AU40&lt;=2),AU40,IF(AU40&gt;2,2,0))</f>
        <v>0</v>
      </c>
      <c r="AX40" s="223">
        <f t="shared" ref="AX40:AX61" si="34">IF(AU40&gt;2,(AU40-2)*13.66,0)</f>
        <v>0</v>
      </c>
      <c r="AY40" s="223">
        <f t="shared" ref="AY40:AY61" si="35">IF(AU40&lt;-2,(ABS(AU40)-2)*100,0)</f>
        <v>200</v>
      </c>
      <c r="AZ40" s="243">
        <f t="shared" ref="AZ40:AZ61" si="36">AV40+AW40</f>
        <v>-2</v>
      </c>
      <c r="BA40" s="247">
        <f t="shared" ref="BA40:BA61" si="37">AX40+AY40</f>
        <v>200</v>
      </c>
      <c r="BJ40" s="27"/>
      <c r="BK40" s="3"/>
      <c r="BL40" s="115"/>
      <c r="BM40" s="268"/>
      <c r="BR40" s="285"/>
      <c r="BS40" s="251"/>
      <c r="BT40" s="251"/>
      <c r="BU40" s="286"/>
      <c r="BV40" s="286"/>
      <c r="BW40" s="287"/>
      <c r="BX40" s="287"/>
      <c r="BY40" s="288"/>
      <c r="BZ40" s="289"/>
      <c r="CA40" s="270"/>
      <c r="CB40" s="270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</row>
    <row r="41" spans="1:95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4</v>
      </c>
      <c r="AU41" s="208">
        <f t="shared" si="32"/>
        <v>-4</v>
      </c>
      <c r="AV41" s="227">
        <f t="shared" si="33"/>
        <v>-2</v>
      </c>
      <c r="AW41" s="228">
        <f t="shared" ref="AW41:AW60" si="38">IF(AND(AU41&gt;=0,AU41&lt;=2),AU41,IF(AU41&gt;2,2,0))</f>
        <v>0</v>
      </c>
      <c r="AX41" s="223">
        <f t="shared" si="34"/>
        <v>0</v>
      </c>
      <c r="AY41" s="223">
        <f t="shared" si="35"/>
        <v>200</v>
      </c>
      <c r="AZ41" s="243">
        <f t="shared" si="36"/>
        <v>-2</v>
      </c>
      <c r="BA41" s="247">
        <f t="shared" si="37"/>
        <v>200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286"/>
      <c r="BV41" s="286"/>
      <c r="BW41" s="287"/>
      <c r="BX41" s="287"/>
      <c r="BY41" s="288"/>
      <c r="BZ41" s="289"/>
      <c r="CA41" s="270"/>
      <c r="CB41" s="270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</row>
    <row r="42" spans="1:95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4</v>
      </c>
      <c r="AU42" s="208">
        <f t="shared" si="32"/>
        <v>-4</v>
      </c>
      <c r="AV42" s="227">
        <f t="shared" si="33"/>
        <v>-2</v>
      </c>
      <c r="AW42" s="228">
        <f t="shared" si="38"/>
        <v>0</v>
      </c>
      <c r="AX42" s="223">
        <f t="shared" si="34"/>
        <v>0</v>
      </c>
      <c r="AY42" s="223">
        <f t="shared" si="35"/>
        <v>200</v>
      </c>
      <c r="AZ42" s="243">
        <f t="shared" si="36"/>
        <v>-2</v>
      </c>
      <c r="BA42" s="247">
        <f t="shared" si="37"/>
        <v>200</v>
      </c>
      <c r="BJ42" s="23" t="s">
        <v>132</v>
      </c>
      <c r="BK42" s="117">
        <f ca="1">A1</f>
        <v>36959</v>
      </c>
      <c r="BL42" s="116">
        <v>0</v>
      </c>
      <c r="BM42" s="267"/>
      <c r="BR42" s="285"/>
      <c r="BS42" s="251"/>
      <c r="BT42" s="251"/>
      <c r="BU42" s="286"/>
      <c r="BV42" s="286"/>
      <c r="BW42" s="287"/>
      <c r="BX42" s="287"/>
      <c r="BY42" s="288"/>
      <c r="BZ42" s="289"/>
      <c r="CA42" s="270"/>
      <c r="CB42" s="270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</row>
    <row r="43" spans="1:95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4</v>
      </c>
      <c r="AU43" s="208">
        <f t="shared" si="32"/>
        <v>-4</v>
      </c>
      <c r="AV43" s="227">
        <f t="shared" si="33"/>
        <v>-2</v>
      </c>
      <c r="AW43" s="228">
        <f t="shared" si="38"/>
        <v>0</v>
      </c>
      <c r="AX43" s="223">
        <f t="shared" si="34"/>
        <v>0</v>
      </c>
      <c r="AY43" s="223">
        <f t="shared" si="35"/>
        <v>200</v>
      </c>
      <c r="AZ43" s="243">
        <f t="shared" si="36"/>
        <v>-2</v>
      </c>
      <c r="BA43" s="247">
        <f t="shared" si="37"/>
        <v>200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286"/>
      <c r="BV43" s="286"/>
      <c r="BW43" s="287"/>
      <c r="BX43" s="287"/>
      <c r="BY43" s="288"/>
      <c r="BZ43" s="289"/>
      <c r="CA43" s="270"/>
      <c r="CB43" s="270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</row>
    <row r="44" spans="1:95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4</v>
      </c>
      <c r="AU44" s="208">
        <f t="shared" si="32"/>
        <v>-4</v>
      </c>
      <c r="AV44" s="227">
        <f t="shared" si="33"/>
        <v>-2</v>
      </c>
      <c r="AW44" s="228">
        <f t="shared" si="38"/>
        <v>0</v>
      </c>
      <c r="AX44" s="223">
        <f t="shared" si="34"/>
        <v>0</v>
      </c>
      <c r="AY44" s="223">
        <f t="shared" si="35"/>
        <v>200</v>
      </c>
      <c r="AZ44" s="243">
        <f t="shared" si="36"/>
        <v>-2</v>
      </c>
      <c r="BA44" s="247">
        <f t="shared" si="37"/>
        <v>200</v>
      </c>
      <c r="BJ44" s="27"/>
      <c r="BK44" s="3"/>
      <c r="BL44" s="115"/>
      <c r="BM44" s="268"/>
      <c r="BR44" s="285"/>
      <c r="BS44" s="251"/>
      <c r="BT44" s="251"/>
      <c r="BU44" s="286"/>
      <c r="BV44" s="286"/>
      <c r="BW44" s="287"/>
      <c r="BX44" s="287"/>
      <c r="BY44" s="288"/>
      <c r="BZ44" s="289"/>
      <c r="CA44" s="270"/>
      <c r="CB44" s="270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</row>
    <row r="45" spans="1:95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4</v>
      </c>
      <c r="AU45" s="208">
        <f t="shared" si="32"/>
        <v>-4</v>
      </c>
      <c r="AV45" s="227">
        <f t="shared" si="33"/>
        <v>-2</v>
      </c>
      <c r="AW45" s="228">
        <f t="shared" si="38"/>
        <v>0</v>
      </c>
      <c r="AX45" s="223">
        <f t="shared" si="34"/>
        <v>0</v>
      </c>
      <c r="AY45" s="223">
        <f t="shared" si="35"/>
        <v>200</v>
      </c>
      <c r="AZ45" s="243">
        <f t="shared" si="36"/>
        <v>-2</v>
      </c>
      <c r="BA45" s="247">
        <f t="shared" si="37"/>
        <v>200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286"/>
      <c r="BV45" s="286"/>
      <c r="BW45" s="287"/>
      <c r="BX45" s="287"/>
      <c r="BY45" s="288"/>
      <c r="BZ45" s="289"/>
      <c r="CA45" s="270"/>
      <c r="CB45" s="270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</row>
    <row r="46" spans="1:95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332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220</v>
      </c>
      <c r="AM46" s="231" t="e">
        <f ca="1">(INDIRECT(TEXT((DAY($A$1)-1),"0")&amp;"!Am46"))+AM39</f>
        <v>#DIV/0!</v>
      </c>
      <c r="AS46" s="113"/>
      <c r="AT46" s="208">
        <f t="shared" si="31"/>
        <v>4</v>
      </c>
      <c r="AU46" s="208">
        <f t="shared" si="32"/>
        <v>-4</v>
      </c>
      <c r="AV46" s="227">
        <f t="shared" si="33"/>
        <v>-2</v>
      </c>
      <c r="AW46" s="228">
        <f t="shared" si="38"/>
        <v>0</v>
      </c>
      <c r="AX46" s="223">
        <f t="shared" si="34"/>
        <v>0</v>
      </c>
      <c r="AY46" s="223">
        <f t="shared" si="35"/>
        <v>200</v>
      </c>
      <c r="AZ46" s="243">
        <f t="shared" si="36"/>
        <v>-2</v>
      </c>
      <c r="BA46" s="247">
        <f t="shared" si="37"/>
        <v>200</v>
      </c>
      <c r="BJ46" s="23" t="s">
        <v>87</v>
      </c>
      <c r="BK46" s="117">
        <f ca="1">BK42</f>
        <v>36959</v>
      </c>
      <c r="BL46" s="263">
        <f>AT31*J7/1000</f>
        <v>0</v>
      </c>
      <c r="BM46" s="267"/>
      <c r="BR46" s="285"/>
      <c r="BS46" s="251"/>
      <c r="BT46" s="251"/>
      <c r="BU46" s="286"/>
      <c r="BV46" s="286"/>
      <c r="BW46" s="287"/>
      <c r="BX46" s="287"/>
      <c r="BY46" s="288"/>
      <c r="BZ46" s="289"/>
      <c r="CA46" s="270"/>
      <c r="CB46" s="270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</row>
    <row r="47" spans="1:95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4</v>
      </c>
      <c r="AU47" s="208">
        <f t="shared" si="32"/>
        <v>-4</v>
      </c>
      <c r="AV47" s="227">
        <f t="shared" si="33"/>
        <v>-2</v>
      </c>
      <c r="AW47" s="228">
        <f t="shared" si="38"/>
        <v>0</v>
      </c>
      <c r="AX47" s="223">
        <f t="shared" si="34"/>
        <v>0</v>
      </c>
      <c r="AY47" s="223">
        <f t="shared" si="35"/>
        <v>200</v>
      </c>
      <c r="AZ47" s="243">
        <f t="shared" si="36"/>
        <v>-2</v>
      </c>
      <c r="BA47" s="247">
        <f t="shared" si="37"/>
        <v>200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286"/>
      <c r="BV47" s="286"/>
      <c r="BW47" s="287"/>
      <c r="BX47" s="287"/>
      <c r="BY47" s="288"/>
      <c r="BZ47" s="289"/>
      <c r="CA47" s="270"/>
      <c r="CB47" s="270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</row>
    <row r="48" spans="1:95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4</v>
      </c>
      <c r="AU48" s="208">
        <f t="shared" si="32"/>
        <v>-4</v>
      </c>
      <c r="AV48" s="227">
        <f t="shared" si="33"/>
        <v>-2</v>
      </c>
      <c r="AW48" s="228">
        <f t="shared" si="38"/>
        <v>0</v>
      </c>
      <c r="AX48" s="223">
        <f t="shared" si="34"/>
        <v>0</v>
      </c>
      <c r="AY48" s="223">
        <f t="shared" si="35"/>
        <v>200</v>
      </c>
      <c r="AZ48" s="243">
        <f t="shared" si="36"/>
        <v>-2</v>
      </c>
      <c r="BA48" s="247">
        <f t="shared" si="37"/>
        <v>200</v>
      </c>
      <c r="BJ48" s="27"/>
      <c r="BK48" s="3"/>
      <c r="BL48" s="115"/>
      <c r="BM48" s="268"/>
      <c r="BR48" s="285"/>
      <c r="BS48" s="251"/>
      <c r="BT48" s="251"/>
      <c r="BU48" s="286"/>
      <c r="BV48" s="286"/>
      <c r="BW48" s="287"/>
      <c r="BX48" s="287"/>
      <c r="BY48" s="288"/>
      <c r="BZ48" s="289"/>
      <c r="CA48" s="270"/>
      <c r="CB48" s="270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</row>
    <row r="49" spans="1:95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4</v>
      </c>
      <c r="AU49" s="208">
        <f t="shared" si="32"/>
        <v>-4</v>
      </c>
      <c r="AV49" s="227">
        <f t="shared" si="33"/>
        <v>-2</v>
      </c>
      <c r="AW49" s="228">
        <f t="shared" si="38"/>
        <v>0</v>
      </c>
      <c r="AX49" s="223">
        <f t="shared" si="34"/>
        <v>0</v>
      </c>
      <c r="AY49" s="223">
        <f t="shared" si="35"/>
        <v>200</v>
      </c>
      <c r="AZ49" s="243">
        <f t="shared" si="36"/>
        <v>-2</v>
      </c>
      <c r="BA49" s="247">
        <f t="shared" si="37"/>
        <v>200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286"/>
      <c r="BV49" s="286"/>
      <c r="BW49" s="287"/>
      <c r="BX49" s="287"/>
      <c r="BY49" s="288"/>
      <c r="BZ49" s="289"/>
      <c r="CA49" s="270"/>
      <c r="CB49" s="270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</row>
    <row r="50" spans="1:95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4</v>
      </c>
      <c r="AU50" s="208">
        <f t="shared" si="32"/>
        <v>-4</v>
      </c>
      <c r="AV50" s="227">
        <f t="shared" si="33"/>
        <v>-2</v>
      </c>
      <c r="AW50" s="228">
        <f t="shared" si="38"/>
        <v>0</v>
      </c>
      <c r="AX50" s="223">
        <f t="shared" si="34"/>
        <v>0</v>
      </c>
      <c r="AY50" s="223">
        <f t="shared" si="35"/>
        <v>200</v>
      </c>
      <c r="AZ50" s="243">
        <f t="shared" si="36"/>
        <v>-2</v>
      </c>
      <c r="BA50" s="247">
        <f t="shared" si="37"/>
        <v>200</v>
      </c>
      <c r="BJ50" s="66"/>
      <c r="BK50" s="67"/>
      <c r="BL50" s="118"/>
      <c r="BM50" s="267"/>
      <c r="BR50" s="285"/>
      <c r="BS50" s="251"/>
      <c r="BT50" s="251"/>
      <c r="BU50" s="286"/>
      <c r="BV50" s="286"/>
      <c r="BW50" s="287"/>
      <c r="BX50" s="287"/>
      <c r="BY50" s="288"/>
      <c r="BZ50" s="289"/>
      <c r="CA50" s="270"/>
      <c r="CB50" s="270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</row>
    <row r="51" spans="1:95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8"/>
        <v>0</v>
      </c>
      <c r="AX51" s="223">
        <f t="shared" si="34"/>
        <v>0</v>
      </c>
      <c r="AY51" s="223">
        <f t="shared" si="35"/>
        <v>200</v>
      </c>
      <c r="AZ51" s="243">
        <f t="shared" si="36"/>
        <v>-2</v>
      </c>
      <c r="BA51" s="247">
        <f t="shared" si="37"/>
        <v>200</v>
      </c>
      <c r="BR51" s="285"/>
      <c r="BS51" s="251"/>
      <c r="BT51" s="251"/>
      <c r="BU51" s="286"/>
      <c r="BV51" s="286"/>
      <c r="BW51" s="287"/>
      <c r="BX51" s="287"/>
      <c r="BY51" s="288"/>
      <c r="BZ51" s="289"/>
      <c r="CA51" s="270"/>
      <c r="CB51" s="270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</row>
    <row r="52" spans="1:95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8"/>
        <v>0</v>
      </c>
      <c r="AX52" s="223">
        <f t="shared" si="34"/>
        <v>0</v>
      </c>
      <c r="AY52" s="223">
        <f t="shared" si="35"/>
        <v>200</v>
      </c>
      <c r="AZ52" s="243">
        <f t="shared" si="36"/>
        <v>-2</v>
      </c>
      <c r="BA52" s="247">
        <f t="shared" si="37"/>
        <v>200</v>
      </c>
      <c r="BR52" s="285"/>
      <c r="BS52" s="251"/>
      <c r="BT52" s="251"/>
      <c r="BU52" s="286"/>
      <c r="BV52" s="286"/>
      <c r="BW52" s="287"/>
      <c r="BX52" s="287"/>
      <c r="BY52" s="288"/>
      <c r="BZ52" s="289"/>
      <c r="CA52" s="270"/>
      <c r="CB52" s="270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</row>
    <row r="53" spans="1:95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8"/>
        <v>0</v>
      </c>
      <c r="AX53" s="223">
        <f t="shared" si="34"/>
        <v>0</v>
      </c>
      <c r="AY53" s="223">
        <f t="shared" si="35"/>
        <v>200</v>
      </c>
      <c r="AZ53" s="243">
        <f t="shared" si="36"/>
        <v>-2</v>
      </c>
      <c r="BA53" s="247">
        <f t="shared" si="37"/>
        <v>200</v>
      </c>
      <c r="BR53" s="285"/>
      <c r="BS53" s="251"/>
      <c r="BT53" s="251"/>
      <c r="BU53" s="286"/>
      <c r="BV53" s="286"/>
      <c r="BW53" s="287"/>
      <c r="BX53" s="287"/>
      <c r="BY53" s="288"/>
      <c r="BZ53" s="289"/>
      <c r="CA53" s="270"/>
      <c r="CB53" s="270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</row>
    <row r="54" spans="1:95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8"/>
        <v>0</v>
      </c>
      <c r="AX54" s="223">
        <f t="shared" si="34"/>
        <v>0</v>
      </c>
      <c r="AY54" s="223">
        <f t="shared" si="35"/>
        <v>200</v>
      </c>
      <c r="AZ54" s="243">
        <f t="shared" si="36"/>
        <v>-2</v>
      </c>
      <c r="BA54" s="247">
        <f t="shared" si="37"/>
        <v>200</v>
      </c>
      <c r="BR54" s="285"/>
      <c r="BS54" s="251"/>
      <c r="BT54" s="251"/>
      <c r="BU54" s="286"/>
      <c r="BV54" s="286"/>
      <c r="BW54" s="287"/>
      <c r="BX54" s="287"/>
      <c r="BY54" s="288"/>
      <c r="BZ54" s="289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</row>
    <row r="55" spans="1:95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8"/>
        <v>0</v>
      </c>
      <c r="AX55" s="223">
        <f t="shared" si="34"/>
        <v>0</v>
      </c>
      <c r="AY55" s="223">
        <f t="shared" si="35"/>
        <v>200</v>
      </c>
      <c r="AZ55" s="243">
        <f t="shared" si="36"/>
        <v>-2</v>
      </c>
      <c r="BA55" s="247">
        <f t="shared" si="37"/>
        <v>200</v>
      </c>
      <c r="BR55" s="285"/>
      <c r="BS55" s="251"/>
      <c r="BT55" s="251"/>
      <c r="BU55" s="286"/>
      <c r="BV55" s="286"/>
      <c r="BW55" s="287"/>
      <c r="BX55" s="287"/>
      <c r="BY55" s="288"/>
      <c r="BZ55" s="289"/>
      <c r="CA55" s="270"/>
      <c r="CB55" s="270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</row>
    <row r="56" spans="1:95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8"/>
        <v>0</v>
      </c>
      <c r="AX56" s="223">
        <f t="shared" si="34"/>
        <v>0</v>
      </c>
      <c r="AY56" s="223">
        <f t="shared" si="35"/>
        <v>200</v>
      </c>
      <c r="AZ56" s="243">
        <f t="shared" si="36"/>
        <v>-2</v>
      </c>
      <c r="BA56" s="247">
        <f t="shared" si="37"/>
        <v>200</v>
      </c>
      <c r="BR56" s="285"/>
      <c r="BS56" s="251"/>
      <c r="BT56" s="251"/>
      <c r="BU56" s="286"/>
      <c r="BV56" s="286"/>
      <c r="BW56" s="287"/>
      <c r="BX56" s="287"/>
      <c r="BY56" s="288"/>
      <c r="BZ56" s="289"/>
      <c r="CA56" s="270"/>
      <c r="CB56" s="270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</row>
    <row r="57" spans="1:95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8"/>
        <v>0</v>
      </c>
      <c r="AX57" s="223">
        <f t="shared" si="34"/>
        <v>0</v>
      </c>
      <c r="AY57" s="223">
        <f t="shared" si="35"/>
        <v>200</v>
      </c>
      <c r="AZ57" s="243">
        <f t="shared" si="36"/>
        <v>-2</v>
      </c>
      <c r="BA57" s="247">
        <f t="shared" si="37"/>
        <v>200</v>
      </c>
      <c r="BR57" s="285"/>
      <c r="BS57" s="251"/>
      <c r="BT57" s="251"/>
      <c r="BU57" s="286"/>
      <c r="BV57" s="286"/>
      <c r="BW57" s="287"/>
      <c r="BX57" s="287"/>
      <c r="BY57" s="288"/>
      <c r="BZ57" s="289"/>
      <c r="CA57" s="270"/>
      <c r="CB57" s="270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</row>
    <row r="58" spans="1:95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8"/>
        <v>0</v>
      </c>
      <c r="AX58" s="223">
        <f t="shared" si="34"/>
        <v>0</v>
      </c>
      <c r="AY58" s="223">
        <f t="shared" si="35"/>
        <v>200</v>
      </c>
      <c r="AZ58" s="243">
        <f t="shared" si="36"/>
        <v>-2</v>
      </c>
      <c r="BA58" s="247">
        <f t="shared" si="37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</row>
    <row r="59" spans="1:95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8"/>
        <v>0</v>
      </c>
      <c r="AX59" s="223">
        <f t="shared" si="34"/>
        <v>0</v>
      </c>
      <c r="AY59" s="223">
        <f t="shared" si="35"/>
        <v>200</v>
      </c>
      <c r="AZ59" s="243">
        <f t="shared" si="36"/>
        <v>-2</v>
      </c>
      <c r="BA59" s="247">
        <f t="shared" si="37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</row>
    <row r="60" spans="1:95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8"/>
        <v>0</v>
      </c>
      <c r="AX60" s="223">
        <f t="shared" si="34"/>
        <v>0</v>
      </c>
      <c r="AY60" s="223">
        <f t="shared" si="35"/>
        <v>200</v>
      </c>
      <c r="AZ60" s="243">
        <f t="shared" si="36"/>
        <v>-2</v>
      </c>
      <c r="BA60" s="247">
        <f t="shared" si="37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</row>
    <row r="61" spans="1:95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>IF(AND(AU61&gt;=0,AU61&lt;=2),AU61,IF(AU61&gt;2,2,0))</f>
        <v>0</v>
      </c>
      <c r="AX61" s="224">
        <f t="shared" si="34"/>
        <v>0</v>
      </c>
      <c r="AY61" s="224">
        <f t="shared" si="35"/>
        <v>200</v>
      </c>
      <c r="AZ61" s="245">
        <f t="shared" si="36"/>
        <v>-2</v>
      </c>
      <c r="BA61" s="248">
        <f t="shared" si="37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</row>
    <row r="62" spans="1:95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</row>
    <row r="63" spans="1:95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-48</v>
      </c>
      <c r="BA63" s="249">
        <f>SUM(BA38:BA62)</f>
        <v>4800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</row>
    <row r="64" spans="1:95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</row>
    <row r="65" spans="1:95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</row>
    <row r="66" spans="1:95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</row>
    <row r="67" spans="1:95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95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95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95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95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95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95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95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95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95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95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95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95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95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45"/>
  <sheetViews>
    <sheetView topLeftCell="AF1" zoomScale="75" workbookViewId="0">
      <selection activeCell="X7" sqref="X7:X30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33203125" customWidth="1"/>
    <col min="60" max="60" width="14.109375" customWidth="1"/>
    <col min="61" max="61" width="16.88671875" customWidth="1"/>
    <col min="62" max="62" width="16.44140625" customWidth="1"/>
    <col min="63" max="63" width="16.6640625" customWidth="1"/>
    <col min="64" max="64" width="15" customWidth="1"/>
    <col min="66" max="66" width="11" customWidth="1"/>
    <col min="67" max="67" width="17" customWidth="1"/>
    <col min="69" max="69" width="16" customWidth="1"/>
  </cols>
  <sheetData>
    <row r="1" spans="1:95" ht="21" x14ac:dyDescent="0.4">
      <c r="A1" s="1">
        <f ca="1">DATE(YEAR($A$4),MONTH($A$4),DAY(RIGHT(CELL("filename",A2),1)))</f>
        <v>36958</v>
      </c>
      <c r="K1" s="2" t="s">
        <v>0</v>
      </c>
      <c r="L1" s="2"/>
      <c r="N1" s="2"/>
      <c r="AQ1" s="349">
        <f ca="1">A1</f>
        <v>36958</v>
      </c>
      <c r="AR1" s="349"/>
      <c r="BC1" s="349">
        <f ca="1">A1</f>
        <v>36958</v>
      </c>
      <c r="BD1" s="349"/>
    </row>
    <row r="2" spans="1:95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</row>
    <row r="3" spans="1:95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22756.492800000004</v>
      </c>
      <c r="BM3" s="4"/>
      <c r="BO3" s="10" t="s">
        <v>7</v>
      </c>
      <c r="BP3" s="11"/>
      <c r="BQ3" s="12">
        <f ca="1">(INDIRECT(TEXT((DAY($A$1)-1),"0")&amp;"!Bq3"))+BL3</f>
        <v>57343.044800000003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</row>
    <row r="4" spans="1:95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</row>
    <row r="5" spans="1:95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22756.492800000004</v>
      </c>
      <c r="BO5" s="23" t="s">
        <v>138</v>
      </c>
      <c r="BP5" s="3"/>
      <c r="BQ5" s="30">
        <f ca="1">BQ3-BQ4</f>
        <v>57343.044800000003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</row>
    <row r="6" spans="1:95" ht="17.25" customHeight="1" thickBot="1" x14ac:dyDescent="0.3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</row>
    <row r="7" spans="1:95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240</v>
      </c>
      <c r="AM7" s="19" t="s">
        <v>150</v>
      </c>
      <c r="AN7" s="57"/>
      <c r="AO7" s="58"/>
      <c r="AP7" s="59"/>
      <c r="AQ7" s="59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240</v>
      </c>
      <c r="AR7" s="59">
        <f t="array" ref="AR7">SUM(IF(AND(AJ7&lt;&gt;"pac",AJ7&lt;&gt;""),AH7),IF(AND(AM7&lt;&gt;"pac",AM7&lt;&gt;""),AK7),IF(AND(AP7&lt;&gt;"pac",AP7&lt;&gt;""),AN7))</f>
        <v>4</v>
      </c>
      <c r="AS7" s="62"/>
      <c r="AT7" s="63">
        <f t="shared" ref="AT7:AT30" si="1">SUM(AE7,AG7,AH7,AN7,AK7)</f>
        <v>4</v>
      </c>
      <c r="AU7" s="64">
        <f t="shared" ref="AU7:AU31" si="2">AV7/AT7</f>
        <v>240</v>
      </c>
      <c r="AV7" s="192">
        <f t="shared" ref="AV7:AV30" si="3">SUM(AE7*AF7)+(AH7*AI7)+(AN7*AO7)+(AK7*AL7)</f>
        <v>960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948.18719999999996</v>
      </c>
      <c r="BE7" s="65"/>
      <c r="BF7" s="45">
        <f t="shared" ref="BF7:BF30" si="10">BD7</f>
        <v>948.18719999999996</v>
      </c>
      <c r="BG7" s="45">
        <f t="shared" ref="BG7:BG30" si="11">BF7*$BG$5</f>
        <v>758.54975999999999</v>
      </c>
      <c r="BH7" s="45">
        <f t="shared" ref="BH7:BH30" si="12">BF7*$BH$5</f>
        <v>189.63744</v>
      </c>
      <c r="BI7" s="3"/>
      <c r="BJ7" s="66" t="s">
        <v>139</v>
      </c>
      <c r="BK7" s="67"/>
      <c r="BL7" s="24">
        <f>BL5+BL6</f>
        <v>22756.492800000004</v>
      </c>
      <c r="BO7" s="66" t="s">
        <v>139</v>
      </c>
      <c r="BP7" s="67"/>
      <c r="BQ7" s="24">
        <f ca="1">BQ5+BQ6</f>
        <v>57343.044800000003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</row>
    <row r="8" spans="1:95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>
        <f>$N$7*AQ7*AR7</f>
        <v>28.799999999999997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>
        <f>(N8/E8)+SUM(L8:M8)</f>
        <v>7.1999999999999993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240</v>
      </c>
      <c r="AM8" s="28" t="s">
        <v>150</v>
      </c>
      <c r="AN8" s="60"/>
      <c r="AO8" s="61"/>
      <c r="AP8" s="62"/>
      <c r="AQ8" s="62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240</v>
      </c>
      <c r="AR8" s="62">
        <f t="array" ref="AR8">SUM(IF(AND(AJ8&lt;&gt;"pac",AJ8&lt;&gt;""),AH8),IF(AND(AM8&lt;&gt;"pac",AM8&lt;&gt;""),AK8),IF(AND(AP8&lt;&gt;"pac",AP8&lt;&gt;""),AN8))</f>
        <v>4</v>
      </c>
      <c r="AS8" s="62"/>
      <c r="AT8" s="63">
        <f t="shared" si="1"/>
        <v>4</v>
      </c>
      <c r="AU8" s="64">
        <f t="shared" si="2"/>
        <v>240</v>
      </c>
      <c r="AV8" s="192">
        <f t="shared" si="3"/>
        <v>960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948.18719999999996</v>
      </c>
      <c r="BE8" s="65"/>
      <c r="BF8" s="45">
        <f t="shared" si="10"/>
        <v>948.18719999999996</v>
      </c>
      <c r="BG8" s="45">
        <f t="shared" si="11"/>
        <v>758.54975999999999</v>
      </c>
      <c r="BH8" s="45">
        <f t="shared" si="12"/>
        <v>189.63744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</row>
    <row r="9" spans="1:95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>
        <f t="shared" ref="N9:N31" si="23">$N$7*AQ8*AR8</f>
        <v>28.799999999999997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>
        <f t="shared" ref="U9:U31" si="25">(N9/E9)+SUM(L9:M9)</f>
        <v>7.1999999999999993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240</v>
      </c>
      <c r="AM9" s="28" t="s">
        <v>150</v>
      </c>
      <c r="AN9" s="60"/>
      <c r="AO9" s="61"/>
      <c r="AP9" s="62"/>
      <c r="AQ9" s="62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240</v>
      </c>
      <c r="AR9" s="62">
        <f t="array" ref="AR9">SUM(IF(AND(AJ9&lt;&gt;"pac",AJ9&lt;&gt;""),AH9),IF(AND(AM9&lt;&gt;"pac",AM9&lt;&gt;""),AK9),IF(AND(AP9&lt;&gt;"pac",AP9&lt;&gt;""),AN9))</f>
        <v>4</v>
      </c>
      <c r="AS9" s="62"/>
      <c r="AT9" s="63">
        <f t="shared" si="1"/>
        <v>4</v>
      </c>
      <c r="AU9" s="64">
        <f t="shared" si="2"/>
        <v>240</v>
      </c>
      <c r="AV9" s="192">
        <f t="shared" si="3"/>
        <v>960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948.18719999999996</v>
      </c>
      <c r="BE9" s="65"/>
      <c r="BF9" s="45">
        <f t="shared" si="10"/>
        <v>948.18719999999996</v>
      </c>
      <c r="BG9" s="45">
        <f t="shared" si="11"/>
        <v>758.54975999999999</v>
      </c>
      <c r="BH9" s="45">
        <f t="shared" si="12"/>
        <v>189.63744</v>
      </c>
      <c r="BI9" s="3"/>
      <c r="BR9" s="86"/>
      <c r="BS9" s="251"/>
      <c r="BT9" s="276"/>
      <c r="BU9" s="277"/>
      <c r="BV9" s="278"/>
      <c r="BW9" s="278"/>
      <c r="BX9" s="278"/>
      <c r="BY9" s="277"/>
      <c r="BZ9" s="278"/>
      <c r="CA9" s="278"/>
      <c r="CB9" s="278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</row>
    <row r="10" spans="1:95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>
        <f t="shared" si="23"/>
        <v>28.799999999999997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>
        <f t="shared" si="25"/>
        <v>7.1999999999999993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240</v>
      </c>
      <c r="AM10" s="28" t="s">
        <v>150</v>
      </c>
      <c r="AN10" s="60"/>
      <c r="AO10" s="61"/>
      <c r="AP10" s="62"/>
      <c r="AQ10" s="62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240</v>
      </c>
      <c r="AR10" s="62">
        <f t="array" ref="AR10">SUM(IF(AND(AJ10&lt;&gt;"pac",AJ10&lt;&gt;""),AH10),IF(AND(AM10&lt;&gt;"pac",AM10&lt;&gt;""),AK10),IF(AND(AP10&lt;&gt;"pac",AP10&lt;&gt;""),AN10))</f>
        <v>4</v>
      </c>
      <c r="AS10" s="62"/>
      <c r="AT10" s="63">
        <f t="shared" si="1"/>
        <v>4</v>
      </c>
      <c r="AU10" s="64">
        <f t="shared" si="2"/>
        <v>240</v>
      </c>
      <c r="AV10" s="192">
        <f t="shared" si="3"/>
        <v>960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948.18719999999996</v>
      </c>
      <c r="BE10" s="65"/>
      <c r="BF10" s="45">
        <f t="shared" si="10"/>
        <v>948.18719999999996</v>
      </c>
      <c r="BG10" s="45">
        <f t="shared" si="11"/>
        <v>758.54975999999999</v>
      </c>
      <c r="BH10" s="45">
        <f t="shared" si="12"/>
        <v>189.63744</v>
      </c>
      <c r="BI10" s="3"/>
      <c r="BJ10" s="4" t="s">
        <v>140</v>
      </c>
      <c r="BO10" s="4" t="s">
        <v>149</v>
      </c>
      <c r="BR10" s="86"/>
      <c r="BS10" s="251"/>
      <c r="BT10" s="276"/>
      <c r="BU10" s="277"/>
      <c r="BV10" s="278"/>
      <c r="BW10" s="278"/>
      <c r="BX10" s="278"/>
      <c r="BY10" s="277"/>
      <c r="BZ10" s="278"/>
      <c r="CA10" s="278"/>
      <c r="CB10" s="278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</row>
    <row r="11" spans="1:95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>
        <f t="shared" si="23"/>
        <v>28.799999999999997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>
        <f t="shared" si="25"/>
        <v>7.1999999999999993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240</v>
      </c>
      <c r="AM11" s="28" t="s">
        <v>150</v>
      </c>
      <c r="AN11" s="60"/>
      <c r="AO11" s="61"/>
      <c r="AP11" s="62"/>
      <c r="AQ11" s="62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240</v>
      </c>
      <c r="AR11" s="62">
        <f t="array" ref="AR11">SUM(IF(AND(AJ11&lt;&gt;"pac",AJ11&lt;&gt;""),AH11),IF(AND(AM11&lt;&gt;"pac",AM11&lt;&gt;""),AK11),IF(AND(AP11&lt;&gt;"pac",AP11&lt;&gt;""),AN11))</f>
        <v>4</v>
      </c>
      <c r="AS11" s="62"/>
      <c r="AT11" s="63">
        <f t="shared" si="1"/>
        <v>4</v>
      </c>
      <c r="AU11" s="64">
        <f t="shared" si="2"/>
        <v>240</v>
      </c>
      <c r="AV11" s="192">
        <f t="shared" si="3"/>
        <v>960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948.18719999999996</v>
      </c>
      <c r="BE11" s="65"/>
      <c r="BF11" s="45">
        <f t="shared" si="10"/>
        <v>948.18719999999996</v>
      </c>
      <c r="BG11" s="45">
        <f t="shared" si="11"/>
        <v>758.54975999999999</v>
      </c>
      <c r="BH11" s="45">
        <f t="shared" si="12"/>
        <v>189.63744</v>
      </c>
      <c r="BI11" s="3"/>
      <c r="BJ11" s="10" t="s">
        <v>61</v>
      </c>
      <c r="BK11" s="11"/>
      <c r="BL11" s="12">
        <f>AV31</f>
        <v>23040</v>
      </c>
      <c r="BO11" s="10" t="s">
        <v>61</v>
      </c>
      <c r="BP11" s="11"/>
      <c r="BQ11" s="12">
        <f ca="1">(INDIRECT(TEXT((DAY($A$1)-1),"0")&amp;"!Bq11"))+BL11</f>
        <v>58040</v>
      </c>
      <c r="BR11" s="86"/>
      <c r="BS11" s="251"/>
      <c r="BT11" s="276"/>
      <c r="BU11" s="277"/>
      <c r="BV11" s="278"/>
      <c r="BW11" s="278"/>
      <c r="BX11" s="278"/>
      <c r="BY11" s="277"/>
      <c r="BZ11" s="278"/>
      <c r="CA11" s="278"/>
      <c r="CB11" s="278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</row>
    <row r="12" spans="1:95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>
        <f t="shared" si="23"/>
        <v>28.799999999999997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>
        <f t="shared" si="25"/>
        <v>7.1999999999999993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240</v>
      </c>
      <c r="AM12" s="28" t="s">
        <v>150</v>
      </c>
      <c r="AN12" s="60"/>
      <c r="AO12" s="61"/>
      <c r="AP12" s="62"/>
      <c r="AQ12" s="62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240</v>
      </c>
      <c r="AR12" s="62">
        <f t="array" ref="AR12">SUM(IF(AND(AJ12&lt;&gt;"pac",AJ12&lt;&gt;""),AH12),IF(AND(AM12&lt;&gt;"pac",AM12&lt;&gt;""),AK12),IF(AND(AP12&lt;&gt;"pac",AP12&lt;&gt;""),AN12))</f>
        <v>4</v>
      </c>
      <c r="AS12" s="62"/>
      <c r="AT12" s="63">
        <f t="shared" si="1"/>
        <v>4</v>
      </c>
      <c r="AU12" s="64">
        <f t="shared" si="2"/>
        <v>240</v>
      </c>
      <c r="AV12" s="192">
        <f t="shared" si="3"/>
        <v>960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948.18719999999996</v>
      </c>
      <c r="BE12" s="65"/>
      <c r="BF12" s="45">
        <f t="shared" si="10"/>
        <v>948.18719999999996</v>
      </c>
      <c r="BG12" s="45">
        <f t="shared" si="11"/>
        <v>758.54975999999999</v>
      </c>
      <c r="BH12" s="45">
        <f t="shared" si="12"/>
        <v>189.63744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277"/>
      <c r="BV12" s="278"/>
      <c r="BW12" s="278"/>
      <c r="BX12" s="278"/>
      <c r="BY12" s="277"/>
      <c r="BZ12" s="278"/>
      <c r="CA12" s="278"/>
      <c r="CB12" s="278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</row>
    <row r="13" spans="1:95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>
        <f t="shared" si="23"/>
        <v>28.799999999999997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>
        <f t="shared" si="25"/>
        <v>7.1999999999999993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240</v>
      </c>
      <c r="AM13" s="28" t="s">
        <v>150</v>
      </c>
      <c r="AN13" s="60"/>
      <c r="AO13" s="61"/>
      <c r="AP13" s="62"/>
      <c r="AQ13" s="62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240</v>
      </c>
      <c r="AR13" s="62">
        <f t="array" ref="AR13">SUM(IF(AND(AJ13&lt;&gt;"pac",AJ13&lt;&gt;""),AH13),IF(AND(AM13&lt;&gt;"pac",AM13&lt;&gt;""),AK13),IF(AND(AP13&lt;&gt;"pac",AP13&lt;&gt;""),AN13))</f>
        <v>4</v>
      </c>
      <c r="AS13" s="62"/>
      <c r="AT13" s="63">
        <f t="shared" si="1"/>
        <v>4</v>
      </c>
      <c r="AU13" s="64">
        <f t="shared" si="2"/>
        <v>240</v>
      </c>
      <c r="AV13" s="192">
        <f t="shared" si="3"/>
        <v>960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948.18719999999996</v>
      </c>
      <c r="BE13" s="65"/>
      <c r="BF13" s="45">
        <f t="shared" si="10"/>
        <v>948.18719999999996</v>
      </c>
      <c r="BG13" s="45">
        <f t="shared" si="11"/>
        <v>758.54975999999999</v>
      </c>
      <c r="BH13" s="45">
        <f t="shared" si="12"/>
        <v>189.63744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594.72000000000025</v>
      </c>
      <c r="BR13" s="86"/>
      <c r="BS13" s="251"/>
      <c r="BT13" s="276"/>
      <c r="BU13" s="277"/>
      <c r="BV13" s="278"/>
      <c r="BW13" s="278"/>
      <c r="BX13" s="278"/>
      <c r="BY13" s="277"/>
      <c r="BZ13" s="278"/>
      <c r="CA13" s="278"/>
      <c r="CB13" s="278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</row>
    <row r="14" spans="1:95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>
        <f t="shared" si="23"/>
        <v>28.799999999999997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>
        <f t="shared" si="25"/>
        <v>7.1999999999999993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240</v>
      </c>
      <c r="AM14" s="28" t="s">
        <v>150</v>
      </c>
      <c r="AN14" s="60"/>
      <c r="AO14" s="61"/>
      <c r="AP14" s="62"/>
      <c r="AQ14" s="62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240</v>
      </c>
      <c r="AR14" s="62">
        <f t="array" ref="AR14">SUM(IF(AND(AJ14&lt;&gt;"pac",AJ14&lt;&gt;""),AH14),IF(AND(AM14&lt;&gt;"pac",AM14&lt;&gt;""),AK14),IF(AND(AP14&lt;&gt;"pac",AP14&lt;&gt;""),AN14))</f>
        <v>4</v>
      </c>
      <c r="AS14" s="62"/>
      <c r="AT14" s="63">
        <f t="shared" si="1"/>
        <v>4</v>
      </c>
      <c r="AU14" s="64">
        <f t="shared" si="2"/>
        <v>240</v>
      </c>
      <c r="AV14" s="192">
        <f t="shared" si="3"/>
        <v>960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948.18719999999996</v>
      </c>
      <c r="BE14" s="65"/>
      <c r="BF14" s="45">
        <f t="shared" si="10"/>
        <v>948.18719999999996</v>
      </c>
      <c r="BG14" s="45">
        <f t="shared" si="11"/>
        <v>758.54975999999999</v>
      </c>
      <c r="BH14" s="45">
        <f t="shared" si="12"/>
        <v>189.63744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102.23520000000002</v>
      </c>
      <c r="BR14" s="86"/>
      <c r="BS14" s="251"/>
      <c r="BT14" s="276"/>
      <c r="BU14" s="277"/>
      <c r="BV14" s="278"/>
      <c r="BW14" s="278"/>
      <c r="BX14" s="278"/>
      <c r="BY14" s="277"/>
      <c r="BZ14" s="278"/>
      <c r="CA14" s="278"/>
      <c r="CB14" s="278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</row>
    <row r="15" spans="1:95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>
        <f t="shared" si="23"/>
        <v>28.799999999999997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>
        <f t="shared" si="25"/>
        <v>7.1999999999999993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240</v>
      </c>
      <c r="AM15" s="28" t="s">
        <v>150</v>
      </c>
      <c r="AN15" s="60"/>
      <c r="AO15" s="61"/>
      <c r="AP15" s="62"/>
      <c r="AQ15" s="62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240</v>
      </c>
      <c r="AR15" s="62">
        <f t="array" ref="AR15">SUM(IF(AND(AJ15&lt;&gt;"pac",AJ15&lt;&gt;""),AH15),IF(AND(AM15&lt;&gt;"pac",AM15&lt;&gt;""),AK15),IF(AND(AP15&lt;&gt;"pac",AP15&lt;&gt;""),AN15))</f>
        <v>4</v>
      </c>
      <c r="AS15" s="62"/>
      <c r="AT15" s="63">
        <f t="shared" si="1"/>
        <v>4</v>
      </c>
      <c r="AU15" s="64">
        <f t="shared" si="2"/>
        <v>240</v>
      </c>
      <c r="AV15" s="192">
        <f t="shared" si="3"/>
        <v>960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948.18719999999996</v>
      </c>
      <c r="BE15" s="65"/>
      <c r="BF15" s="45">
        <f t="shared" si="10"/>
        <v>948.18719999999996</v>
      </c>
      <c r="BG15" s="45">
        <f t="shared" si="11"/>
        <v>758.54975999999999</v>
      </c>
      <c r="BH15" s="45">
        <f t="shared" si="12"/>
        <v>189.63744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277"/>
      <c r="BV15" s="278"/>
      <c r="BW15" s="278"/>
      <c r="BX15" s="278"/>
      <c r="BY15" s="277"/>
      <c r="BZ15" s="278"/>
      <c r="CA15" s="278"/>
      <c r="CB15" s="278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</row>
    <row r="16" spans="1:95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>
        <f t="shared" si="23"/>
        <v>28.799999999999997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>
        <f t="shared" si="25"/>
        <v>7.1999999999999993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240</v>
      </c>
      <c r="AM16" s="28" t="s">
        <v>150</v>
      </c>
      <c r="AN16" s="60"/>
      <c r="AO16" s="61"/>
      <c r="AP16" s="62"/>
      <c r="AQ16" s="62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240</v>
      </c>
      <c r="AR16" s="62">
        <f t="array" ref="AR16">SUM(IF(AND(AJ16&lt;&gt;"pac",AJ16&lt;&gt;""),AH16),IF(AND(AM16&lt;&gt;"pac",AM16&lt;&gt;""),AK16),IF(AND(AP16&lt;&gt;"pac",AP16&lt;&gt;""),AN16))</f>
        <v>4</v>
      </c>
      <c r="AS16" s="62"/>
      <c r="AT16" s="63">
        <f t="shared" si="1"/>
        <v>4</v>
      </c>
      <c r="AU16" s="64">
        <f t="shared" si="2"/>
        <v>240</v>
      </c>
      <c r="AV16" s="192">
        <f t="shared" si="3"/>
        <v>960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948.18719999999996</v>
      </c>
      <c r="BE16" s="65"/>
      <c r="BF16" s="45">
        <f t="shared" si="10"/>
        <v>948.18719999999996</v>
      </c>
      <c r="BG16" s="45">
        <f t="shared" si="11"/>
        <v>758.54975999999999</v>
      </c>
      <c r="BH16" s="45">
        <f t="shared" si="12"/>
        <v>189.63744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696.95520000000022</v>
      </c>
      <c r="BR16" s="86"/>
      <c r="BS16" s="251"/>
      <c r="BT16" s="276"/>
      <c r="BU16" s="277"/>
      <c r="BV16" s="278"/>
      <c r="BW16" s="278"/>
      <c r="BX16" s="278"/>
      <c r="BY16" s="277"/>
      <c r="BZ16" s="278"/>
      <c r="CA16" s="278"/>
      <c r="CB16" s="278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</row>
    <row r="17" spans="2:95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>
        <f t="shared" si="23"/>
        <v>28.799999999999997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>
        <f t="shared" si="25"/>
        <v>7.1999999999999993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240</v>
      </c>
      <c r="AM17" s="28" t="s">
        <v>150</v>
      </c>
      <c r="AN17" s="60"/>
      <c r="AO17" s="61"/>
      <c r="AP17" s="62"/>
      <c r="AQ17" s="62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240</v>
      </c>
      <c r="AR17" s="62">
        <f t="array" ref="AR17">SUM(IF(AND(AJ17&lt;&gt;"pac",AJ17&lt;&gt;""),AH17),IF(AND(AM17&lt;&gt;"pac",AM17&lt;&gt;""),AK17),IF(AND(AP17&lt;&gt;"pac",AP17&lt;&gt;""),AN17))</f>
        <v>4</v>
      </c>
      <c r="AS17" s="62"/>
      <c r="AT17" s="63">
        <f t="shared" si="1"/>
        <v>4</v>
      </c>
      <c r="AU17" s="64">
        <f t="shared" si="2"/>
        <v>240</v>
      </c>
      <c r="AV17" s="192">
        <f t="shared" si="3"/>
        <v>960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948.18719999999996</v>
      </c>
      <c r="BE17" s="65"/>
      <c r="BF17" s="45">
        <f t="shared" si="10"/>
        <v>948.18719999999996</v>
      </c>
      <c r="BG17" s="45">
        <f t="shared" si="11"/>
        <v>758.54975999999999</v>
      </c>
      <c r="BH17" s="45">
        <f t="shared" si="12"/>
        <v>189.63744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277"/>
      <c r="BV17" s="278"/>
      <c r="BW17" s="278"/>
      <c r="BX17" s="278"/>
      <c r="BY17" s="277"/>
      <c r="BZ17" s="278"/>
      <c r="CA17" s="278"/>
      <c r="CB17" s="278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</row>
    <row r="18" spans="2:95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>
        <f t="shared" si="23"/>
        <v>28.799999999999997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>
        <f t="shared" si="25"/>
        <v>7.1999999999999993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240</v>
      </c>
      <c r="AM18" s="28" t="s">
        <v>150</v>
      </c>
      <c r="AN18" s="60"/>
      <c r="AO18" s="61"/>
      <c r="AP18" s="62"/>
      <c r="AQ18" s="62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240</v>
      </c>
      <c r="AR18" s="62">
        <f t="array" ref="AR18">SUM(IF(AND(AJ18&lt;&gt;"pac",AJ18&lt;&gt;""),AH18),IF(AND(AM18&lt;&gt;"pac",AM18&lt;&gt;""),AK18),IF(AND(AP18&lt;&gt;"pac",AP18&lt;&gt;""),AN18))</f>
        <v>4</v>
      </c>
      <c r="AS18" s="62"/>
      <c r="AT18" s="63">
        <f t="shared" si="1"/>
        <v>4</v>
      </c>
      <c r="AU18" s="64">
        <f t="shared" si="2"/>
        <v>240</v>
      </c>
      <c r="AV18" s="192">
        <f t="shared" si="3"/>
        <v>960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948.18719999999996</v>
      </c>
      <c r="BE18" s="65"/>
      <c r="BF18" s="45">
        <f t="shared" si="10"/>
        <v>948.18719999999996</v>
      </c>
      <c r="BG18" s="45">
        <f t="shared" si="11"/>
        <v>758.54975999999999</v>
      </c>
      <c r="BH18" s="45">
        <f t="shared" si="12"/>
        <v>189.63744</v>
      </c>
      <c r="BI18" s="3"/>
      <c r="BJ18" s="23" t="s">
        <v>141</v>
      </c>
      <c r="BK18" s="3"/>
      <c r="BL18" s="30">
        <f>BH31</f>
        <v>4551.2985600000011</v>
      </c>
      <c r="BO18" s="23" t="s">
        <v>141</v>
      </c>
      <c r="BP18" s="3"/>
      <c r="BQ18" s="30">
        <f ca="1">BQ7*$BH$5</f>
        <v>11468.608960000001</v>
      </c>
      <c r="BR18" s="86"/>
      <c r="BS18" s="251"/>
      <c r="BT18" s="276"/>
      <c r="BU18" s="277"/>
      <c r="BV18" s="278"/>
      <c r="BW18" s="278"/>
      <c r="BX18" s="278"/>
      <c r="BY18" s="277"/>
      <c r="BZ18" s="278"/>
      <c r="CA18" s="278"/>
      <c r="CB18" s="278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</row>
    <row r="19" spans="2:95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>
        <f t="shared" si="23"/>
        <v>28.799999999999997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>
        <f t="shared" si="25"/>
        <v>7.1999999999999993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240</v>
      </c>
      <c r="AM19" s="28" t="s">
        <v>150</v>
      </c>
      <c r="AN19" s="60"/>
      <c r="AO19" s="61"/>
      <c r="AP19" s="62"/>
      <c r="AQ19" s="62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240</v>
      </c>
      <c r="AR19" s="62">
        <f t="array" ref="AR19">SUM(IF(AND(AJ19&lt;&gt;"pac",AJ19&lt;&gt;""),AH19),IF(AND(AM19&lt;&gt;"pac",AM19&lt;&gt;""),AK19),IF(AND(AP19&lt;&gt;"pac",AP19&lt;&gt;""),AN19))</f>
        <v>4</v>
      </c>
      <c r="AS19" s="62"/>
      <c r="AT19" s="63">
        <f t="shared" si="1"/>
        <v>4</v>
      </c>
      <c r="AU19" s="64">
        <f t="shared" si="2"/>
        <v>240</v>
      </c>
      <c r="AV19" s="192">
        <f t="shared" si="3"/>
        <v>960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948.18719999999996</v>
      </c>
      <c r="BE19" s="65"/>
      <c r="BF19" s="45">
        <f t="shared" si="10"/>
        <v>948.18719999999996</v>
      </c>
      <c r="BG19" s="45">
        <f t="shared" si="11"/>
        <v>758.54975999999999</v>
      </c>
      <c r="BH19" s="45">
        <f t="shared" si="12"/>
        <v>189.63744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277"/>
      <c r="BV19" s="278"/>
      <c r="BW19" s="278"/>
      <c r="BX19" s="278"/>
      <c r="BY19" s="277"/>
      <c r="BZ19" s="278"/>
      <c r="CA19" s="278"/>
      <c r="CB19" s="278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</row>
    <row r="20" spans="2:95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>
        <f t="shared" si="23"/>
        <v>28.799999999999997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>
        <f t="shared" si="25"/>
        <v>7.1999999999999993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240</v>
      </c>
      <c r="AM20" s="28" t="s">
        <v>150</v>
      </c>
      <c r="AN20" s="60"/>
      <c r="AO20" s="61"/>
      <c r="AP20" s="62"/>
      <c r="AQ20" s="62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240</v>
      </c>
      <c r="AR20" s="62">
        <f t="array" ref="AR20">SUM(IF(AND(AJ20&lt;&gt;"pac",AJ20&lt;&gt;""),AH20),IF(AND(AM20&lt;&gt;"pac",AM20&lt;&gt;""),AK20),IF(AND(AP20&lt;&gt;"pac",AP20&lt;&gt;""),AN20))</f>
        <v>4</v>
      </c>
      <c r="AS20" s="62"/>
      <c r="AT20" s="63">
        <f t="shared" si="1"/>
        <v>4</v>
      </c>
      <c r="AU20" s="64">
        <f t="shared" si="2"/>
        <v>240</v>
      </c>
      <c r="AV20" s="192">
        <f t="shared" si="3"/>
        <v>960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948.18719999999996</v>
      </c>
      <c r="BE20" s="65"/>
      <c r="BF20" s="45">
        <f t="shared" si="10"/>
        <v>948.18719999999996</v>
      </c>
      <c r="BG20" s="45">
        <f t="shared" si="11"/>
        <v>758.54975999999999</v>
      </c>
      <c r="BH20" s="45">
        <f t="shared" si="12"/>
        <v>189.63744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277"/>
      <c r="BV20" s="278"/>
      <c r="BW20" s="278"/>
      <c r="BX20" s="278"/>
      <c r="BY20" s="277"/>
      <c r="BZ20" s="278"/>
      <c r="CA20" s="278"/>
      <c r="CB20" s="278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</row>
    <row r="21" spans="2:95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>
        <f t="shared" si="23"/>
        <v>28.799999999999997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>
        <f t="shared" si="25"/>
        <v>7.1999999999999993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240</v>
      </c>
      <c r="AM21" s="28" t="s">
        <v>150</v>
      </c>
      <c r="AN21" s="60"/>
      <c r="AO21" s="61"/>
      <c r="AP21" s="62"/>
      <c r="AQ21" s="62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240</v>
      </c>
      <c r="AR21" s="62">
        <f t="array" ref="AR21">SUM(IF(AND(AJ21&lt;&gt;"pac",AJ21&lt;&gt;""),AH21),IF(AND(AM21&lt;&gt;"pac",AM21&lt;&gt;""),AK21),IF(AND(AP21&lt;&gt;"pac",AP21&lt;&gt;""),AN21))</f>
        <v>4</v>
      </c>
      <c r="AS21" s="62"/>
      <c r="AT21" s="63">
        <f t="shared" si="1"/>
        <v>4</v>
      </c>
      <c r="AU21" s="64">
        <f t="shared" si="2"/>
        <v>240</v>
      </c>
      <c r="AV21" s="192">
        <f t="shared" si="3"/>
        <v>960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948.18719999999996</v>
      </c>
      <c r="BE21" s="65"/>
      <c r="BF21" s="45">
        <f t="shared" si="10"/>
        <v>948.18719999999996</v>
      </c>
      <c r="BG21" s="45">
        <f t="shared" si="11"/>
        <v>758.54975999999999</v>
      </c>
      <c r="BH21" s="45">
        <f t="shared" si="12"/>
        <v>189.63744</v>
      </c>
      <c r="BI21" s="3"/>
      <c r="BJ21" s="66" t="s">
        <v>142</v>
      </c>
      <c r="BK21" s="67"/>
      <c r="BL21" s="24">
        <f>BL11-BL16-BL18-BL19+BL20</f>
        <v>18205.194239999997</v>
      </c>
      <c r="BO21" s="66" t="s">
        <v>148</v>
      </c>
      <c r="BP21" s="67"/>
      <c r="BQ21" s="24">
        <f ca="1">BQ11-BQ16-BQ18-BQ19</f>
        <v>45874.435840000006</v>
      </c>
      <c r="BR21" s="86"/>
      <c r="BS21" s="251"/>
      <c r="BT21" s="276"/>
      <c r="BU21" s="277"/>
      <c r="BV21" s="278"/>
      <c r="BW21" s="278"/>
      <c r="BX21" s="278"/>
      <c r="BY21" s="277"/>
      <c r="BZ21" s="278"/>
      <c r="CA21" s="278"/>
      <c r="CB21" s="278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</row>
    <row r="22" spans="2:95" x14ac:dyDescent="0.2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>
        <f t="shared" si="23"/>
        <v>28.799999999999997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>
        <f t="shared" si="25"/>
        <v>7.1999999999999993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240</v>
      </c>
      <c r="AM22" s="28" t="s">
        <v>150</v>
      </c>
      <c r="AN22" s="60"/>
      <c r="AO22" s="61"/>
      <c r="AP22" s="62"/>
      <c r="AQ22" s="62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240</v>
      </c>
      <c r="AR22" s="62">
        <f t="array" ref="AR22">SUM(IF(AND(AJ22&lt;&gt;"pac",AJ22&lt;&gt;""),AH22),IF(AND(AM22&lt;&gt;"pac",AM22&lt;&gt;""),AK22),IF(AND(AP22&lt;&gt;"pac",AP22&lt;&gt;""),AN22))</f>
        <v>4</v>
      </c>
      <c r="AS22" s="62"/>
      <c r="AT22" s="63">
        <f t="shared" si="1"/>
        <v>4</v>
      </c>
      <c r="AU22" s="64">
        <f t="shared" si="2"/>
        <v>240</v>
      </c>
      <c r="AV22" s="192">
        <f t="shared" si="3"/>
        <v>960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948.18719999999996</v>
      </c>
      <c r="BE22" s="65"/>
      <c r="BF22" s="45">
        <f t="shared" si="10"/>
        <v>948.18719999999996</v>
      </c>
      <c r="BG22" s="45">
        <f t="shared" si="11"/>
        <v>758.54975999999999</v>
      </c>
      <c r="BH22" s="45">
        <f t="shared" si="12"/>
        <v>189.63744</v>
      </c>
      <c r="BI22" s="3"/>
      <c r="BR22" s="86"/>
      <c r="BS22" s="251"/>
      <c r="BT22" s="276"/>
      <c r="BU22" s="277"/>
      <c r="BV22" s="278"/>
      <c r="BW22" s="278"/>
      <c r="BX22" s="278"/>
      <c r="BY22" s="277"/>
      <c r="BZ22" s="278"/>
      <c r="CA22" s="278"/>
      <c r="CB22" s="278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</row>
    <row r="23" spans="2:95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>
        <f t="shared" si="23"/>
        <v>28.799999999999997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>
        <f t="shared" si="25"/>
        <v>7.1999999999999993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240</v>
      </c>
      <c r="AM23" s="28" t="s">
        <v>150</v>
      </c>
      <c r="AN23" s="60"/>
      <c r="AO23" s="61"/>
      <c r="AP23" s="62"/>
      <c r="AQ23" s="62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240</v>
      </c>
      <c r="AR23" s="62">
        <f t="array" ref="AR23">SUM(IF(AND(AJ23&lt;&gt;"pac",AJ23&lt;&gt;""),AH23),IF(AND(AM23&lt;&gt;"pac",AM23&lt;&gt;""),AK23),IF(AND(AP23&lt;&gt;"pac",AP23&lt;&gt;""),AN23))</f>
        <v>4</v>
      </c>
      <c r="AS23" s="62"/>
      <c r="AT23" s="63">
        <f t="shared" si="1"/>
        <v>4</v>
      </c>
      <c r="AU23" s="64">
        <f t="shared" si="2"/>
        <v>240</v>
      </c>
      <c r="AV23" s="192">
        <f t="shared" si="3"/>
        <v>960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948.18719999999996</v>
      </c>
      <c r="BE23" s="65"/>
      <c r="BF23" s="45">
        <f t="shared" si="10"/>
        <v>948.18719999999996</v>
      </c>
      <c r="BG23" s="45">
        <f t="shared" si="11"/>
        <v>758.54975999999999</v>
      </c>
      <c r="BH23" s="45">
        <f t="shared" si="12"/>
        <v>189.63744</v>
      </c>
      <c r="BI23" s="3"/>
      <c r="BR23" s="86"/>
      <c r="BS23" s="251"/>
      <c r="BT23" s="276"/>
      <c r="BU23" s="277"/>
      <c r="BV23" s="278"/>
      <c r="BW23" s="278"/>
      <c r="BX23" s="278"/>
      <c r="BY23" s="277"/>
      <c r="BZ23" s="278"/>
      <c r="CA23" s="278"/>
      <c r="CB23" s="278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</row>
    <row r="24" spans="2:95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>
        <f t="shared" si="23"/>
        <v>28.799999999999997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>
        <f t="shared" si="25"/>
        <v>7.1999999999999993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240</v>
      </c>
      <c r="AM24" s="28" t="s">
        <v>150</v>
      </c>
      <c r="AN24" s="60"/>
      <c r="AO24" s="61"/>
      <c r="AP24" s="62"/>
      <c r="AQ24" s="62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240</v>
      </c>
      <c r="AR24" s="62">
        <f t="array" ref="AR24">SUM(IF(AND(AJ24&lt;&gt;"pac",AJ24&lt;&gt;""),AH24),IF(AND(AM24&lt;&gt;"pac",AM24&lt;&gt;""),AK24),IF(AND(AP24&lt;&gt;"pac",AP24&lt;&gt;""),AN24))</f>
        <v>4</v>
      </c>
      <c r="AS24" s="62"/>
      <c r="AT24" s="63">
        <f t="shared" si="1"/>
        <v>4</v>
      </c>
      <c r="AU24" s="64">
        <f t="shared" si="2"/>
        <v>240</v>
      </c>
      <c r="AV24" s="192">
        <f t="shared" si="3"/>
        <v>960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948.18719999999996</v>
      </c>
      <c r="BE24" s="65"/>
      <c r="BF24" s="45">
        <f t="shared" si="10"/>
        <v>948.18719999999996</v>
      </c>
      <c r="BG24" s="45">
        <f t="shared" si="11"/>
        <v>758.54975999999999</v>
      </c>
      <c r="BH24" s="45">
        <f t="shared" si="12"/>
        <v>189.63744</v>
      </c>
      <c r="BI24" s="3"/>
      <c r="BJ24" s="4" t="s">
        <v>143</v>
      </c>
      <c r="BO24" s="4" t="s">
        <v>147</v>
      </c>
      <c r="BR24" s="86"/>
      <c r="BS24" s="251"/>
      <c r="BT24" s="276"/>
      <c r="BU24" s="277"/>
      <c r="BV24" s="278"/>
      <c r="BW24" s="278"/>
      <c r="BX24" s="278"/>
      <c r="BY24" s="277"/>
      <c r="BZ24" s="278"/>
      <c r="CA24" s="278"/>
      <c r="CB24" s="278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</row>
    <row r="25" spans="2:95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>
        <f t="shared" si="23"/>
        <v>28.799999999999997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>
        <f t="shared" si="25"/>
        <v>7.1999999999999993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240</v>
      </c>
      <c r="AM25" s="28" t="s">
        <v>150</v>
      </c>
      <c r="AN25" s="60"/>
      <c r="AO25" s="61"/>
      <c r="AP25" s="62"/>
      <c r="AQ25" s="62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240</v>
      </c>
      <c r="AR25" s="62">
        <f t="array" ref="AR25">SUM(IF(AND(AJ25&lt;&gt;"pac",AJ25&lt;&gt;""),AH25),IF(AND(AM25&lt;&gt;"pac",AM25&lt;&gt;""),AK25),IF(AND(AP25&lt;&gt;"pac",AP25&lt;&gt;""),AN25))</f>
        <v>4</v>
      </c>
      <c r="AS25" s="62"/>
      <c r="AT25" s="63">
        <f t="shared" si="1"/>
        <v>4</v>
      </c>
      <c r="AU25" s="64">
        <f t="shared" si="2"/>
        <v>240</v>
      </c>
      <c r="AV25" s="192">
        <f t="shared" si="3"/>
        <v>960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948.18719999999996</v>
      </c>
      <c r="BE25" s="65"/>
      <c r="BF25" s="45">
        <f t="shared" si="10"/>
        <v>948.18719999999996</v>
      </c>
      <c r="BG25" s="45">
        <f t="shared" si="11"/>
        <v>758.54975999999999</v>
      </c>
      <c r="BH25" s="45">
        <f t="shared" si="12"/>
        <v>189.63744</v>
      </c>
      <c r="BI25" s="3"/>
      <c r="BJ25" s="10" t="s">
        <v>67</v>
      </c>
      <c r="BK25" s="11"/>
      <c r="BL25" s="12">
        <f>BL21</f>
        <v>18205.194239999997</v>
      </c>
      <c r="BO25" s="10" t="s">
        <v>67</v>
      </c>
      <c r="BP25" s="11"/>
      <c r="BQ25" s="12">
        <f ca="1">(INDIRECT(TEXT((DAY($A$1)-1),"0")&amp;"!Bq25"))+BL25</f>
        <v>45874.435839999991</v>
      </c>
      <c r="BR25" s="86"/>
      <c r="BS25" s="251"/>
      <c r="BT25" s="276"/>
      <c r="BU25" s="277"/>
      <c r="BV25" s="278"/>
      <c r="BW25" s="278"/>
      <c r="BX25" s="278"/>
      <c r="BY25" s="277"/>
      <c r="BZ25" s="278"/>
      <c r="CA25" s="278"/>
      <c r="CB25" s="278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</row>
    <row r="26" spans="2:95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>
        <f t="shared" si="23"/>
        <v>28.799999999999997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>
        <f t="shared" si="25"/>
        <v>7.1999999999999993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240</v>
      </c>
      <c r="AM26" s="28" t="s">
        <v>150</v>
      </c>
      <c r="AN26" s="60"/>
      <c r="AO26" s="61"/>
      <c r="AP26" s="62"/>
      <c r="AQ26" s="62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240</v>
      </c>
      <c r="AR26" s="62">
        <f t="array" ref="AR26">SUM(IF(AND(AJ26&lt;&gt;"pac",AJ26&lt;&gt;""),AH26),IF(AND(AM26&lt;&gt;"pac",AM26&lt;&gt;""),AK26),IF(AND(AP26&lt;&gt;"pac",AP26&lt;&gt;""),AN26))</f>
        <v>4</v>
      </c>
      <c r="AS26" s="62"/>
      <c r="AT26" s="63">
        <f t="shared" si="1"/>
        <v>4</v>
      </c>
      <c r="AU26" s="64">
        <f t="shared" si="2"/>
        <v>240</v>
      </c>
      <c r="AV26" s="192">
        <f t="shared" si="3"/>
        <v>960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948.18719999999996</v>
      </c>
      <c r="BE26" s="65"/>
      <c r="BF26" s="45">
        <f t="shared" si="10"/>
        <v>948.18719999999996</v>
      </c>
      <c r="BG26" s="45">
        <f t="shared" si="11"/>
        <v>758.54975999999999</v>
      </c>
      <c r="BH26" s="45">
        <f t="shared" si="12"/>
        <v>189.63744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277"/>
      <c r="BV26" s="278"/>
      <c r="BW26" s="278"/>
      <c r="BX26" s="278"/>
      <c r="BY26" s="277"/>
      <c r="BZ26" s="278"/>
      <c r="CA26" s="278"/>
      <c r="CB26" s="278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</row>
    <row r="27" spans="2:95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>
        <f t="shared" si="23"/>
        <v>28.799999999999997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>
        <f t="shared" si="25"/>
        <v>7.1999999999999993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240</v>
      </c>
      <c r="AM27" s="28" t="s">
        <v>150</v>
      </c>
      <c r="AN27" s="60"/>
      <c r="AO27" s="61"/>
      <c r="AP27" s="62"/>
      <c r="AQ27" s="62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240</v>
      </c>
      <c r="AR27" s="62">
        <f t="array" ref="AR27">SUM(IF(AND(AJ27&lt;&gt;"pac",AJ27&lt;&gt;""),AH27),IF(AND(AM27&lt;&gt;"pac",AM27&lt;&gt;""),AK27),IF(AND(AP27&lt;&gt;"pac",AP27&lt;&gt;""),AN27))</f>
        <v>4</v>
      </c>
      <c r="AS27" s="62"/>
      <c r="AT27" s="63">
        <f t="shared" si="1"/>
        <v>4</v>
      </c>
      <c r="AU27" s="64">
        <f t="shared" si="2"/>
        <v>240</v>
      </c>
      <c r="AV27" s="192">
        <f t="shared" si="3"/>
        <v>960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948.18719999999996</v>
      </c>
      <c r="BE27" s="65"/>
      <c r="BF27" s="45">
        <f t="shared" si="10"/>
        <v>948.18719999999996</v>
      </c>
      <c r="BG27" s="45">
        <f t="shared" si="11"/>
        <v>758.54975999999999</v>
      </c>
      <c r="BH27" s="45">
        <f t="shared" si="12"/>
        <v>189.63744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277"/>
      <c r="BV27" s="278"/>
      <c r="BW27" s="278"/>
      <c r="BX27" s="278"/>
      <c r="BY27" s="277"/>
      <c r="BZ27" s="278"/>
      <c r="CA27" s="278"/>
      <c r="CB27" s="278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</row>
    <row r="28" spans="2:95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>
        <f t="shared" si="23"/>
        <v>28.799999999999997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>
        <f t="shared" si="25"/>
        <v>7.1999999999999993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240</v>
      </c>
      <c r="AM28" s="28" t="s">
        <v>150</v>
      </c>
      <c r="AN28" s="60"/>
      <c r="AO28" s="61"/>
      <c r="AP28" s="62"/>
      <c r="AQ28" s="62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240</v>
      </c>
      <c r="AR28" s="62">
        <f t="array" ref="AR28">SUM(IF(AND(AJ28&lt;&gt;"pac",AJ28&lt;&gt;""),AH28),IF(AND(AM28&lt;&gt;"pac",AM28&lt;&gt;""),AK28),IF(AND(AP28&lt;&gt;"pac",AP28&lt;&gt;""),AN28))</f>
        <v>4</v>
      </c>
      <c r="AS28" s="62"/>
      <c r="AT28" s="63">
        <f t="shared" si="1"/>
        <v>4</v>
      </c>
      <c r="AU28" s="64">
        <f t="shared" si="2"/>
        <v>240</v>
      </c>
      <c r="AV28" s="192">
        <f t="shared" si="3"/>
        <v>960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948.18719999999996</v>
      </c>
      <c r="BE28" s="65"/>
      <c r="BF28" s="45">
        <f t="shared" si="10"/>
        <v>948.18719999999996</v>
      </c>
      <c r="BG28" s="45">
        <f t="shared" si="11"/>
        <v>758.54975999999999</v>
      </c>
      <c r="BH28" s="45">
        <f t="shared" si="12"/>
        <v>189.63744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277"/>
      <c r="BV28" s="278"/>
      <c r="BW28" s="278"/>
      <c r="BX28" s="278"/>
      <c r="BY28" s="277"/>
      <c r="BZ28" s="278"/>
      <c r="CA28" s="278"/>
      <c r="CB28" s="278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</row>
    <row r="29" spans="2:95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>
        <f t="shared" si="23"/>
        <v>28.799999999999997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>
        <f t="shared" si="25"/>
        <v>7.1999999999999993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240</v>
      </c>
      <c r="AM29" s="28" t="s">
        <v>150</v>
      </c>
      <c r="AN29" s="60"/>
      <c r="AO29" s="61"/>
      <c r="AP29" s="62"/>
      <c r="AQ29" s="62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240</v>
      </c>
      <c r="AR29" s="62">
        <f t="array" ref="AR29">SUM(IF(AND(AJ29&lt;&gt;"pac",AJ29&lt;&gt;""),AH29),IF(AND(AM29&lt;&gt;"pac",AM29&lt;&gt;""),AK29),IF(AND(AP29&lt;&gt;"pac",AP29&lt;&gt;""),AN29))</f>
        <v>4</v>
      </c>
      <c r="AS29" s="62"/>
      <c r="AT29" s="63">
        <f t="shared" si="1"/>
        <v>4</v>
      </c>
      <c r="AU29" s="64">
        <f t="shared" si="2"/>
        <v>240</v>
      </c>
      <c r="AV29" s="192">
        <f t="shared" si="3"/>
        <v>960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948.18719999999996</v>
      </c>
      <c r="BE29" s="65"/>
      <c r="BF29" s="45">
        <f t="shared" si="10"/>
        <v>948.18719999999996</v>
      </c>
      <c r="BG29" s="45">
        <f t="shared" si="11"/>
        <v>758.54975999999999</v>
      </c>
      <c r="BH29" s="45">
        <f t="shared" si="12"/>
        <v>189.63744</v>
      </c>
      <c r="BI29" s="3"/>
      <c r="BJ29" s="23" t="s">
        <v>144</v>
      </c>
      <c r="BK29" s="3"/>
      <c r="BL29" s="30">
        <f>BL25-BL27</f>
        <v>18205.194239999997</v>
      </c>
      <c r="BO29" s="23" t="s">
        <v>144</v>
      </c>
      <c r="BP29" s="3"/>
      <c r="BQ29" s="30">
        <f ca="1">BQ25-BQ27</f>
        <v>45874.435839999991</v>
      </c>
      <c r="BR29" s="86"/>
      <c r="BS29" s="251"/>
      <c r="BT29" s="276"/>
      <c r="BU29" s="277"/>
      <c r="BV29" s="278"/>
      <c r="BW29" s="278"/>
      <c r="BX29" s="278"/>
      <c r="BY29" s="277"/>
      <c r="BZ29" s="278"/>
      <c r="CA29" s="278"/>
      <c r="CB29" s="278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</row>
    <row r="30" spans="2:95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>
        <f t="shared" si="23"/>
        <v>28.799999999999997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>
        <f t="shared" si="25"/>
        <v>7.1999999999999993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83"/>
      <c r="AJ30" s="84"/>
      <c r="AK30" s="197">
        <v>4</v>
      </c>
      <c r="AL30" s="194">
        <v>240</v>
      </c>
      <c r="AM30" s="193" t="s">
        <v>150</v>
      </c>
      <c r="AN30" s="60"/>
      <c r="AO30" s="61"/>
      <c r="AP30" s="85"/>
      <c r="AQ30" s="85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240</v>
      </c>
      <c r="AR30" s="85">
        <f t="array" ref="AR30">SUM(IF(AND(AJ30&lt;&gt;"pac",AJ30&lt;&gt;""),AH30),IF(AND(AM30&lt;&gt;"pac",AM30&lt;&gt;""),AK30),IF(AND(AP30&lt;&gt;"pac",AP30&lt;&gt;""),AN30))</f>
        <v>4</v>
      </c>
      <c r="AS30" s="86"/>
      <c r="AT30" s="63">
        <f t="shared" si="1"/>
        <v>4</v>
      </c>
      <c r="AU30" s="64">
        <f t="shared" si="2"/>
        <v>240</v>
      </c>
      <c r="AV30" s="192">
        <f t="shared" si="3"/>
        <v>960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948.18719999999996</v>
      </c>
      <c r="BE30" s="65"/>
      <c r="BF30" s="45">
        <f t="shared" si="10"/>
        <v>948.18719999999996</v>
      </c>
      <c r="BG30" s="45">
        <f t="shared" si="11"/>
        <v>758.54975999999999</v>
      </c>
      <c r="BH30" s="45">
        <f t="shared" si="12"/>
        <v>189.63744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277"/>
      <c r="BV30" s="278"/>
      <c r="BW30" s="278"/>
      <c r="BX30" s="278"/>
      <c r="BY30" s="277"/>
      <c r="BZ30" s="278"/>
      <c r="CA30" s="278"/>
      <c r="CB30" s="278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</row>
    <row r="31" spans="2:95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>
        <f t="shared" si="23"/>
        <v>28.799999999999997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>
        <f t="shared" si="25"/>
        <v>7.1999999999999993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91">
        <f>SUM(AN7:AN30)</f>
        <v>0</v>
      </c>
      <c r="AO31" s="11"/>
      <c r="AP31" s="3"/>
      <c r="AT31" s="93">
        <f>SUM(AT7:AT30)</f>
        <v>96</v>
      </c>
      <c r="AU31" s="94">
        <f t="shared" si="2"/>
        <v>240</v>
      </c>
      <c r="AV31" s="94">
        <f t="shared" ref="AV31:BD31" si="30">SUM(AV7:AV30)</f>
        <v>23040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22756.492800000004</v>
      </c>
      <c r="BF31" s="87">
        <f>SUM(BF7:BF30)</f>
        <v>22756.492800000004</v>
      </c>
      <c r="BG31" s="87">
        <f>SUM(BG7:BG30)</f>
        <v>18205.194240000004</v>
      </c>
      <c r="BH31" s="87">
        <f>SUM(BH7:BH30)</f>
        <v>4551.2985600000011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281"/>
      <c r="BV31" s="281"/>
      <c r="BW31" s="281"/>
      <c r="BX31" s="281"/>
      <c r="BY31" s="281"/>
      <c r="BZ31" s="275"/>
      <c r="CA31" s="275"/>
      <c r="CB31" s="275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</row>
    <row r="32" spans="2:95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270"/>
      <c r="BV32" s="270"/>
      <c r="BW32" s="270"/>
      <c r="BX32" s="270"/>
      <c r="BY32" s="270"/>
      <c r="BZ32" s="270"/>
      <c r="CA32" s="270"/>
      <c r="CB32" s="270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</row>
    <row r="33" spans="1:95" x14ac:dyDescent="0.25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270"/>
      <c r="BV33" s="270"/>
      <c r="BW33" s="270"/>
      <c r="BX33" s="270"/>
      <c r="BY33" s="270"/>
      <c r="BZ33" s="270"/>
      <c r="CA33" s="270"/>
      <c r="CB33" s="270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</row>
    <row r="34" spans="1:95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270"/>
      <c r="BV34" s="270"/>
      <c r="BW34" s="270"/>
      <c r="BX34" s="270"/>
      <c r="BY34" s="270"/>
      <c r="BZ34" s="270"/>
      <c r="CA34" s="270"/>
      <c r="CB34" s="270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</row>
    <row r="35" spans="1:95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18205.194239999997</v>
      </c>
      <c r="BO35" s="66" t="s">
        <v>146</v>
      </c>
      <c r="BP35" s="67"/>
      <c r="BQ35" s="105">
        <f ca="1">BQ29-SUM(BQ32:BQ33)</f>
        <v>45874.435839999991</v>
      </c>
      <c r="BR35" s="270"/>
      <c r="BS35" s="270"/>
      <c r="BT35" s="270"/>
      <c r="BU35" s="270"/>
      <c r="BV35" s="270"/>
      <c r="BW35" s="270"/>
      <c r="BX35" s="270"/>
      <c r="BY35" s="270"/>
      <c r="BZ35" s="270"/>
      <c r="CA35" s="270"/>
      <c r="CB35" s="270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</row>
    <row r="36" spans="1:95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86"/>
      <c r="BV36" s="86"/>
      <c r="BW36" s="86"/>
      <c r="BX36" s="86"/>
      <c r="BY36" s="86"/>
      <c r="BZ36" s="86"/>
      <c r="CA36" s="270"/>
      <c r="CB36" s="270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</row>
    <row r="37" spans="1:95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86"/>
      <c r="BV37" s="86"/>
      <c r="BW37" s="86"/>
      <c r="BX37" s="86"/>
      <c r="BY37" s="86"/>
      <c r="BZ37" s="270"/>
      <c r="CA37" s="270"/>
      <c r="CB37" s="270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</row>
    <row r="38" spans="1:95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>
        <v>2</v>
      </c>
      <c r="AT38" s="209">
        <f t="shared" ref="AT38:AT62" si="31">AT7</f>
        <v>4</v>
      </c>
      <c r="AU38" s="209">
        <f t="shared" ref="AU38:AU61" si="32">AS38-AT38</f>
        <v>-2</v>
      </c>
      <c r="AV38" s="225">
        <f>IF(AND(AU38&lt;=0,AU38&gt;=-2),AU38,IF(AU38&lt;-2,-2,0))</f>
        <v>-2</v>
      </c>
      <c r="AW38" s="226">
        <f>IF(AND(AU38&gt;=0,AU38&lt;=2),AU38,IF(AU38&gt;2,2,0))</f>
        <v>0</v>
      </c>
      <c r="AX38" s="222">
        <f>IF(AU38&gt;2,(AU38-2)*13.66,0)</f>
        <v>0</v>
      </c>
      <c r="AY38" s="222">
        <f>IF(AU38&lt;-2,(ABS(AU38)-2)*100,0)</f>
        <v>0</v>
      </c>
      <c r="AZ38" s="244">
        <f>AV38+AW38</f>
        <v>-2</v>
      </c>
      <c r="BA38" s="246">
        <f>AX38+AY38</f>
        <v>0</v>
      </c>
      <c r="BB38" s="251"/>
      <c r="BJ38" s="4" t="s">
        <v>80</v>
      </c>
      <c r="BP38" s="4" t="s">
        <v>81</v>
      </c>
      <c r="BR38" s="285"/>
      <c r="BS38" s="251"/>
      <c r="BT38" s="251"/>
      <c r="BU38" s="286"/>
      <c r="BV38" s="286"/>
      <c r="BW38" s="287"/>
      <c r="BX38" s="287"/>
      <c r="BY38" s="288"/>
      <c r="BZ38" s="289"/>
      <c r="CA38" s="251"/>
      <c r="CB38" s="270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</row>
    <row r="39" spans="1:95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240</v>
      </c>
      <c r="AM39" s="213" t="e">
        <f>AVERAGE(AO7:AO30)</f>
        <v>#DIV/0!</v>
      </c>
      <c r="AS39" s="113">
        <v>9</v>
      </c>
      <c r="AT39" s="208">
        <f t="shared" si="31"/>
        <v>4</v>
      </c>
      <c r="AU39" s="208">
        <f t="shared" si="32"/>
        <v>5</v>
      </c>
      <c r="AV39" s="227">
        <f t="shared" ref="AV39:AV61" si="33">IF(AND(AU39&lt;=0,AU39&gt;=-2),AU39,IF(AU39&lt;-2,-2,0))</f>
        <v>0</v>
      </c>
      <c r="AW39" s="228">
        <f>IF(AND(AU39&gt;=0,AU39&lt;=2),AU39,IF(AU39&gt;2,2,0))</f>
        <v>2</v>
      </c>
      <c r="AX39" s="223">
        <f>IF(AU39&gt;2,(AU39-2)*13.66,0)</f>
        <v>40.980000000000004</v>
      </c>
      <c r="AY39" s="223">
        <f>IF(AU39&lt;-2,(ABS(AU39)-2)*100,0)</f>
        <v>0</v>
      </c>
      <c r="AZ39" s="243">
        <f>AV39+AW39</f>
        <v>2</v>
      </c>
      <c r="BA39" s="247">
        <f>AX39+AY39</f>
        <v>40.980000000000004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286"/>
      <c r="BV39" s="286"/>
      <c r="BW39" s="287"/>
      <c r="BX39" s="287"/>
      <c r="BY39" s="288"/>
      <c r="BZ39" s="289"/>
      <c r="CA39" s="270"/>
      <c r="CB39" s="270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</row>
    <row r="40" spans="1:95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>
        <v>17</v>
      </c>
      <c r="AT40" s="208">
        <f t="shared" si="31"/>
        <v>4</v>
      </c>
      <c r="AU40" s="208">
        <f t="shared" si="32"/>
        <v>13</v>
      </c>
      <c r="AV40" s="227">
        <f t="shared" si="33"/>
        <v>0</v>
      </c>
      <c r="AW40" s="228">
        <f>IF(AND(AU40&gt;=0,AU40&lt;=2),AU40,IF(AU40&gt;2,2,0))</f>
        <v>2</v>
      </c>
      <c r="AX40" s="223">
        <f t="shared" ref="AX40:AX61" si="34">IF(AU40&gt;2,(AU40-2)*13.66,0)</f>
        <v>150.26</v>
      </c>
      <c r="AY40" s="223">
        <f t="shared" ref="AY40:AY61" si="35">IF(AU40&lt;-2,(ABS(AU40)-2)*100,0)</f>
        <v>0</v>
      </c>
      <c r="AZ40" s="243">
        <f t="shared" ref="AZ40:AZ61" si="36">AV40+AW40</f>
        <v>2</v>
      </c>
      <c r="BA40" s="247">
        <f t="shared" ref="BA40:BA61" si="37">AX40+AY40</f>
        <v>150.26</v>
      </c>
      <c r="BJ40" s="27"/>
      <c r="BK40" s="3"/>
      <c r="BL40" s="115"/>
      <c r="BM40" s="268"/>
      <c r="BR40" s="285"/>
      <c r="BS40" s="251"/>
      <c r="BT40" s="251"/>
      <c r="BU40" s="286"/>
      <c r="BV40" s="286"/>
      <c r="BW40" s="287"/>
      <c r="BX40" s="287"/>
      <c r="BY40" s="288"/>
      <c r="BZ40" s="289"/>
      <c r="CA40" s="270"/>
      <c r="CB40" s="270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</row>
    <row r="41" spans="1:95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>
        <v>11</v>
      </c>
      <c r="AT41" s="208">
        <f t="shared" si="31"/>
        <v>4</v>
      </c>
      <c r="AU41" s="208">
        <f t="shared" si="32"/>
        <v>7</v>
      </c>
      <c r="AV41" s="227">
        <f t="shared" si="33"/>
        <v>0</v>
      </c>
      <c r="AW41" s="228">
        <f t="shared" ref="AW41:AW60" si="38">IF(AND(AU41&gt;=0,AU41&lt;=2),AU41,IF(AU41&gt;2,2,0))</f>
        <v>2</v>
      </c>
      <c r="AX41" s="223">
        <f t="shared" si="34"/>
        <v>68.3</v>
      </c>
      <c r="AY41" s="223">
        <f t="shared" si="35"/>
        <v>0</v>
      </c>
      <c r="AZ41" s="243">
        <f t="shared" si="36"/>
        <v>2</v>
      </c>
      <c r="BA41" s="247">
        <f t="shared" si="37"/>
        <v>68.3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286"/>
      <c r="BV41" s="286"/>
      <c r="BW41" s="287"/>
      <c r="BX41" s="287"/>
      <c r="BY41" s="288"/>
      <c r="BZ41" s="289"/>
      <c r="CA41" s="270"/>
      <c r="CB41" s="270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</row>
    <row r="42" spans="1:95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>
        <v>11</v>
      </c>
      <c r="AT42" s="208">
        <f t="shared" si="31"/>
        <v>4</v>
      </c>
      <c r="AU42" s="208">
        <f t="shared" si="32"/>
        <v>7</v>
      </c>
      <c r="AV42" s="227">
        <f t="shared" si="33"/>
        <v>0</v>
      </c>
      <c r="AW42" s="228">
        <f t="shared" si="38"/>
        <v>2</v>
      </c>
      <c r="AX42" s="223">
        <f t="shared" si="34"/>
        <v>68.3</v>
      </c>
      <c r="AY42" s="223">
        <f t="shared" si="35"/>
        <v>0</v>
      </c>
      <c r="AZ42" s="243">
        <f t="shared" si="36"/>
        <v>2</v>
      </c>
      <c r="BA42" s="247">
        <f t="shared" si="37"/>
        <v>68.3</v>
      </c>
      <c r="BJ42" s="23" t="s">
        <v>132</v>
      </c>
      <c r="BK42" s="117">
        <f ca="1">A1</f>
        <v>36958</v>
      </c>
      <c r="BL42" s="116">
        <v>0</v>
      </c>
      <c r="BM42" s="267"/>
      <c r="BR42" s="285"/>
      <c r="BS42" s="251"/>
      <c r="BT42" s="251"/>
      <c r="BU42" s="286"/>
      <c r="BV42" s="286"/>
      <c r="BW42" s="287"/>
      <c r="BX42" s="287"/>
      <c r="BY42" s="288"/>
      <c r="BZ42" s="289"/>
      <c r="CA42" s="270"/>
      <c r="CB42" s="270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</row>
    <row r="43" spans="1:95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>
        <v>11</v>
      </c>
      <c r="AT43" s="208">
        <f t="shared" si="31"/>
        <v>4</v>
      </c>
      <c r="AU43" s="208">
        <f t="shared" si="32"/>
        <v>7</v>
      </c>
      <c r="AV43" s="227">
        <f t="shared" si="33"/>
        <v>0</v>
      </c>
      <c r="AW43" s="228">
        <f t="shared" si="38"/>
        <v>2</v>
      </c>
      <c r="AX43" s="223">
        <f t="shared" si="34"/>
        <v>68.3</v>
      </c>
      <c r="AY43" s="223">
        <f t="shared" si="35"/>
        <v>0</v>
      </c>
      <c r="AZ43" s="243">
        <f t="shared" si="36"/>
        <v>2</v>
      </c>
      <c r="BA43" s="247">
        <f t="shared" si="37"/>
        <v>68.3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286"/>
      <c r="BV43" s="286"/>
      <c r="BW43" s="287"/>
      <c r="BX43" s="287"/>
      <c r="BY43" s="288"/>
      <c r="BZ43" s="289"/>
      <c r="CA43" s="270"/>
      <c r="CB43" s="270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</row>
    <row r="44" spans="1:95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>
        <v>11</v>
      </c>
      <c r="AT44" s="208">
        <f t="shared" si="31"/>
        <v>4</v>
      </c>
      <c r="AU44" s="208">
        <f t="shared" si="32"/>
        <v>7</v>
      </c>
      <c r="AV44" s="227">
        <f t="shared" si="33"/>
        <v>0</v>
      </c>
      <c r="AW44" s="228">
        <f t="shared" si="38"/>
        <v>2</v>
      </c>
      <c r="AX44" s="223">
        <f t="shared" si="34"/>
        <v>68.3</v>
      </c>
      <c r="AY44" s="223">
        <f t="shared" si="35"/>
        <v>0</v>
      </c>
      <c r="AZ44" s="243">
        <f t="shared" si="36"/>
        <v>2</v>
      </c>
      <c r="BA44" s="247">
        <f t="shared" si="37"/>
        <v>68.3</v>
      </c>
      <c r="BJ44" s="27"/>
      <c r="BK44" s="3"/>
      <c r="BL44" s="115"/>
      <c r="BM44" s="268"/>
      <c r="BR44" s="285"/>
      <c r="BS44" s="251"/>
      <c r="BT44" s="251"/>
      <c r="BU44" s="286"/>
      <c r="BV44" s="286"/>
      <c r="BW44" s="287"/>
      <c r="BX44" s="287"/>
      <c r="BY44" s="288"/>
      <c r="BZ44" s="289"/>
      <c r="CA44" s="270"/>
      <c r="CB44" s="270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</row>
    <row r="45" spans="1:95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>
        <v>11</v>
      </c>
      <c r="AT45" s="208">
        <f t="shared" si="31"/>
        <v>4</v>
      </c>
      <c r="AU45" s="208">
        <f t="shared" si="32"/>
        <v>7</v>
      </c>
      <c r="AV45" s="227">
        <f t="shared" si="33"/>
        <v>0</v>
      </c>
      <c r="AW45" s="228">
        <f t="shared" si="38"/>
        <v>2</v>
      </c>
      <c r="AX45" s="223">
        <f t="shared" si="34"/>
        <v>68.3</v>
      </c>
      <c r="AY45" s="223">
        <f t="shared" si="35"/>
        <v>0</v>
      </c>
      <c r="AZ45" s="243">
        <f t="shared" si="36"/>
        <v>2</v>
      </c>
      <c r="BA45" s="247">
        <f t="shared" si="37"/>
        <v>68.3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286"/>
      <c r="BV45" s="286"/>
      <c r="BW45" s="287"/>
      <c r="BX45" s="287"/>
      <c r="BY45" s="288"/>
      <c r="BZ45" s="289"/>
      <c r="CA45" s="270"/>
      <c r="CB45" s="270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</row>
    <row r="46" spans="1:95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236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240</v>
      </c>
      <c r="AM46" s="231" t="e">
        <f ca="1">(INDIRECT(TEXT((DAY($A$1)-1),"0")&amp;"!Am46"))+AM39</f>
        <v>#DIV/0!</v>
      </c>
      <c r="AS46" s="113">
        <v>11</v>
      </c>
      <c r="AT46" s="208">
        <f t="shared" si="31"/>
        <v>4</v>
      </c>
      <c r="AU46" s="208">
        <f t="shared" si="32"/>
        <v>7</v>
      </c>
      <c r="AV46" s="227">
        <f t="shared" si="33"/>
        <v>0</v>
      </c>
      <c r="AW46" s="228">
        <f t="shared" si="38"/>
        <v>2</v>
      </c>
      <c r="AX46" s="223">
        <f t="shared" si="34"/>
        <v>68.3</v>
      </c>
      <c r="AY46" s="223">
        <f t="shared" si="35"/>
        <v>0</v>
      </c>
      <c r="AZ46" s="243">
        <f t="shared" si="36"/>
        <v>2</v>
      </c>
      <c r="BA46" s="247">
        <f t="shared" si="37"/>
        <v>68.3</v>
      </c>
      <c r="BJ46" s="23" t="s">
        <v>87</v>
      </c>
      <c r="BK46" s="117">
        <f ca="1">BK42</f>
        <v>36958</v>
      </c>
      <c r="BL46" s="263">
        <f>AT31*J7/1000</f>
        <v>0</v>
      </c>
      <c r="BM46" s="267"/>
      <c r="BR46" s="285"/>
      <c r="BS46" s="251"/>
      <c r="BT46" s="251"/>
      <c r="BU46" s="286"/>
      <c r="BV46" s="286"/>
      <c r="BW46" s="287"/>
      <c r="BX46" s="287"/>
      <c r="BY46" s="288"/>
      <c r="BZ46" s="289"/>
      <c r="CA46" s="270"/>
      <c r="CB46" s="270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</row>
    <row r="47" spans="1:95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>
        <v>11</v>
      </c>
      <c r="AT47" s="208">
        <f t="shared" si="31"/>
        <v>4</v>
      </c>
      <c r="AU47" s="208">
        <f t="shared" si="32"/>
        <v>7</v>
      </c>
      <c r="AV47" s="227">
        <f t="shared" si="33"/>
        <v>0</v>
      </c>
      <c r="AW47" s="228">
        <f t="shared" si="38"/>
        <v>2</v>
      </c>
      <c r="AX47" s="223">
        <f t="shared" si="34"/>
        <v>68.3</v>
      </c>
      <c r="AY47" s="223">
        <f t="shared" si="35"/>
        <v>0</v>
      </c>
      <c r="AZ47" s="243">
        <f t="shared" si="36"/>
        <v>2</v>
      </c>
      <c r="BA47" s="247">
        <f t="shared" si="37"/>
        <v>68.3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286"/>
      <c r="BV47" s="286"/>
      <c r="BW47" s="287"/>
      <c r="BX47" s="287"/>
      <c r="BY47" s="288"/>
      <c r="BZ47" s="289"/>
      <c r="CA47" s="270"/>
      <c r="CB47" s="270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</row>
    <row r="48" spans="1:95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>
        <v>11</v>
      </c>
      <c r="AT48" s="208">
        <f t="shared" si="31"/>
        <v>4</v>
      </c>
      <c r="AU48" s="208">
        <f t="shared" si="32"/>
        <v>7</v>
      </c>
      <c r="AV48" s="227">
        <f t="shared" si="33"/>
        <v>0</v>
      </c>
      <c r="AW48" s="228">
        <f t="shared" si="38"/>
        <v>2</v>
      </c>
      <c r="AX48" s="223">
        <f t="shared" si="34"/>
        <v>68.3</v>
      </c>
      <c r="AY48" s="223">
        <f t="shared" si="35"/>
        <v>0</v>
      </c>
      <c r="AZ48" s="243">
        <f t="shared" si="36"/>
        <v>2</v>
      </c>
      <c r="BA48" s="247">
        <f t="shared" si="37"/>
        <v>68.3</v>
      </c>
      <c r="BJ48" s="27"/>
      <c r="BK48" s="3"/>
      <c r="BL48" s="115"/>
      <c r="BM48" s="268"/>
      <c r="BR48" s="285"/>
      <c r="BS48" s="251"/>
      <c r="BT48" s="251"/>
      <c r="BU48" s="286"/>
      <c r="BV48" s="286"/>
      <c r="BW48" s="287"/>
      <c r="BX48" s="287"/>
      <c r="BY48" s="288"/>
      <c r="BZ48" s="289"/>
      <c r="CA48" s="270"/>
      <c r="CB48" s="270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</row>
    <row r="49" spans="1:95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>
        <v>11</v>
      </c>
      <c r="AT49" s="208">
        <f t="shared" si="31"/>
        <v>4</v>
      </c>
      <c r="AU49" s="208">
        <f t="shared" si="32"/>
        <v>7</v>
      </c>
      <c r="AV49" s="227">
        <f t="shared" si="33"/>
        <v>0</v>
      </c>
      <c r="AW49" s="228">
        <f t="shared" si="38"/>
        <v>2</v>
      </c>
      <c r="AX49" s="223">
        <f t="shared" si="34"/>
        <v>68.3</v>
      </c>
      <c r="AY49" s="223">
        <f t="shared" si="35"/>
        <v>0</v>
      </c>
      <c r="AZ49" s="243">
        <f t="shared" si="36"/>
        <v>2</v>
      </c>
      <c r="BA49" s="247">
        <f t="shared" si="37"/>
        <v>68.3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286"/>
      <c r="BV49" s="286"/>
      <c r="BW49" s="287"/>
      <c r="BX49" s="287"/>
      <c r="BY49" s="288"/>
      <c r="BZ49" s="289"/>
      <c r="CA49" s="270"/>
      <c r="CB49" s="270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</row>
    <row r="50" spans="1:95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>
        <v>11</v>
      </c>
      <c r="AT50" s="208">
        <f t="shared" si="31"/>
        <v>4</v>
      </c>
      <c r="AU50" s="208">
        <f t="shared" si="32"/>
        <v>7</v>
      </c>
      <c r="AV50" s="227">
        <f t="shared" si="33"/>
        <v>0</v>
      </c>
      <c r="AW50" s="228">
        <f t="shared" si="38"/>
        <v>2</v>
      </c>
      <c r="AX50" s="223">
        <f t="shared" si="34"/>
        <v>68.3</v>
      </c>
      <c r="AY50" s="223">
        <f t="shared" si="35"/>
        <v>0</v>
      </c>
      <c r="AZ50" s="243">
        <f t="shared" si="36"/>
        <v>2</v>
      </c>
      <c r="BA50" s="247">
        <f t="shared" si="37"/>
        <v>68.3</v>
      </c>
      <c r="BJ50" s="66"/>
      <c r="BK50" s="67"/>
      <c r="BL50" s="118"/>
      <c r="BM50" s="267"/>
      <c r="BR50" s="285"/>
      <c r="BS50" s="251"/>
      <c r="BT50" s="251"/>
      <c r="BU50" s="286"/>
      <c r="BV50" s="286"/>
      <c r="BW50" s="287"/>
      <c r="BX50" s="287"/>
      <c r="BY50" s="288"/>
      <c r="BZ50" s="289"/>
      <c r="CA50" s="270"/>
      <c r="CB50" s="270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</row>
    <row r="51" spans="1:95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>
        <v>11</v>
      </c>
      <c r="AT51" s="208">
        <f t="shared" si="31"/>
        <v>4</v>
      </c>
      <c r="AU51" s="208">
        <f t="shared" si="32"/>
        <v>7</v>
      </c>
      <c r="AV51" s="227">
        <f t="shared" si="33"/>
        <v>0</v>
      </c>
      <c r="AW51" s="228">
        <f t="shared" si="38"/>
        <v>2</v>
      </c>
      <c r="AX51" s="223">
        <f t="shared" si="34"/>
        <v>68.3</v>
      </c>
      <c r="AY51" s="223">
        <f t="shared" si="35"/>
        <v>0</v>
      </c>
      <c r="AZ51" s="243">
        <f t="shared" si="36"/>
        <v>2</v>
      </c>
      <c r="BA51" s="247">
        <f t="shared" si="37"/>
        <v>68.3</v>
      </c>
      <c r="BR51" s="285"/>
      <c r="BS51" s="251"/>
      <c r="BT51" s="251"/>
      <c r="BU51" s="286"/>
      <c r="BV51" s="286"/>
      <c r="BW51" s="287"/>
      <c r="BX51" s="287"/>
      <c r="BY51" s="288"/>
      <c r="BZ51" s="289"/>
      <c r="CA51" s="270"/>
      <c r="CB51" s="270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</row>
    <row r="52" spans="1:95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>
        <v>11</v>
      </c>
      <c r="AT52" s="208">
        <f t="shared" si="31"/>
        <v>4</v>
      </c>
      <c r="AU52" s="208">
        <f t="shared" si="32"/>
        <v>7</v>
      </c>
      <c r="AV52" s="227">
        <f t="shared" si="33"/>
        <v>0</v>
      </c>
      <c r="AW52" s="228">
        <f t="shared" si="38"/>
        <v>2</v>
      </c>
      <c r="AX52" s="223">
        <f t="shared" si="34"/>
        <v>68.3</v>
      </c>
      <c r="AY52" s="223">
        <f t="shared" si="35"/>
        <v>0</v>
      </c>
      <c r="AZ52" s="243">
        <f t="shared" si="36"/>
        <v>2</v>
      </c>
      <c r="BA52" s="247">
        <f t="shared" si="37"/>
        <v>68.3</v>
      </c>
      <c r="BR52" s="285"/>
      <c r="BS52" s="251"/>
      <c r="BT52" s="251"/>
      <c r="BU52" s="286"/>
      <c r="BV52" s="286"/>
      <c r="BW52" s="287"/>
      <c r="BX52" s="287"/>
      <c r="BY52" s="288"/>
      <c r="BZ52" s="289"/>
      <c r="CA52" s="270"/>
      <c r="CB52" s="270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</row>
    <row r="53" spans="1:95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>
        <v>11</v>
      </c>
      <c r="AT53" s="208">
        <f t="shared" si="31"/>
        <v>4</v>
      </c>
      <c r="AU53" s="208">
        <f t="shared" si="32"/>
        <v>7</v>
      </c>
      <c r="AV53" s="227">
        <f t="shared" si="33"/>
        <v>0</v>
      </c>
      <c r="AW53" s="228">
        <f t="shared" si="38"/>
        <v>2</v>
      </c>
      <c r="AX53" s="223">
        <f t="shared" si="34"/>
        <v>68.3</v>
      </c>
      <c r="AY53" s="223">
        <f t="shared" si="35"/>
        <v>0</v>
      </c>
      <c r="AZ53" s="243">
        <f t="shared" si="36"/>
        <v>2</v>
      </c>
      <c r="BA53" s="247">
        <f t="shared" si="37"/>
        <v>68.3</v>
      </c>
      <c r="BR53" s="285"/>
      <c r="BS53" s="251"/>
      <c r="BT53" s="251"/>
      <c r="BU53" s="286"/>
      <c r="BV53" s="286"/>
      <c r="BW53" s="287"/>
      <c r="BX53" s="287"/>
      <c r="BY53" s="288"/>
      <c r="BZ53" s="289"/>
      <c r="CA53" s="270"/>
      <c r="CB53" s="270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</row>
    <row r="54" spans="1:95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>
        <v>11</v>
      </c>
      <c r="AT54" s="208">
        <f t="shared" si="31"/>
        <v>4</v>
      </c>
      <c r="AU54" s="208">
        <f t="shared" si="32"/>
        <v>7</v>
      </c>
      <c r="AV54" s="227">
        <f t="shared" si="33"/>
        <v>0</v>
      </c>
      <c r="AW54" s="228">
        <f t="shared" si="38"/>
        <v>2</v>
      </c>
      <c r="AX54" s="223">
        <f t="shared" si="34"/>
        <v>68.3</v>
      </c>
      <c r="AY54" s="223">
        <f t="shared" si="35"/>
        <v>0</v>
      </c>
      <c r="AZ54" s="243">
        <f t="shared" si="36"/>
        <v>2</v>
      </c>
      <c r="BA54" s="247">
        <f t="shared" si="37"/>
        <v>68.3</v>
      </c>
      <c r="BR54" s="285"/>
      <c r="BS54" s="251"/>
      <c r="BT54" s="251"/>
      <c r="BU54" s="286"/>
      <c r="BV54" s="286"/>
      <c r="BW54" s="287"/>
      <c r="BX54" s="287"/>
      <c r="BY54" s="288"/>
      <c r="BZ54" s="289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</row>
    <row r="55" spans="1:95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>
        <v>11</v>
      </c>
      <c r="AT55" s="208">
        <f t="shared" si="31"/>
        <v>4</v>
      </c>
      <c r="AU55" s="208">
        <f t="shared" si="32"/>
        <v>7</v>
      </c>
      <c r="AV55" s="227">
        <f t="shared" si="33"/>
        <v>0</v>
      </c>
      <c r="AW55" s="228">
        <f t="shared" si="38"/>
        <v>2</v>
      </c>
      <c r="AX55" s="223">
        <f t="shared" si="34"/>
        <v>68.3</v>
      </c>
      <c r="AY55" s="223">
        <f t="shared" si="35"/>
        <v>0</v>
      </c>
      <c r="AZ55" s="243">
        <f t="shared" si="36"/>
        <v>2</v>
      </c>
      <c r="BA55" s="247">
        <f t="shared" si="37"/>
        <v>68.3</v>
      </c>
      <c r="BR55" s="285"/>
      <c r="BS55" s="251"/>
      <c r="BT55" s="251"/>
      <c r="BU55" s="286"/>
      <c r="BV55" s="286"/>
      <c r="BW55" s="287"/>
      <c r="BX55" s="287"/>
      <c r="BY55" s="288"/>
      <c r="BZ55" s="289"/>
      <c r="CA55" s="270"/>
      <c r="CB55" s="270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</row>
    <row r="56" spans="1:95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>
        <v>11</v>
      </c>
      <c r="AT56" s="208">
        <f t="shared" si="31"/>
        <v>4</v>
      </c>
      <c r="AU56" s="208">
        <f t="shared" si="32"/>
        <v>7</v>
      </c>
      <c r="AV56" s="227">
        <f t="shared" si="33"/>
        <v>0</v>
      </c>
      <c r="AW56" s="228">
        <f t="shared" si="38"/>
        <v>2</v>
      </c>
      <c r="AX56" s="223">
        <f t="shared" si="34"/>
        <v>68.3</v>
      </c>
      <c r="AY56" s="223">
        <f t="shared" si="35"/>
        <v>0</v>
      </c>
      <c r="AZ56" s="243">
        <f t="shared" si="36"/>
        <v>2</v>
      </c>
      <c r="BA56" s="247">
        <f t="shared" si="37"/>
        <v>68.3</v>
      </c>
      <c r="BR56" s="285"/>
      <c r="BS56" s="251"/>
      <c r="BT56" s="251"/>
      <c r="BU56" s="286"/>
      <c r="BV56" s="286"/>
      <c r="BW56" s="287"/>
      <c r="BX56" s="287"/>
      <c r="BY56" s="288"/>
      <c r="BZ56" s="289"/>
      <c r="CA56" s="270"/>
      <c r="CB56" s="270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</row>
    <row r="57" spans="1:95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>
        <v>11</v>
      </c>
      <c r="AT57" s="208">
        <f t="shared" si="31"/>
        <v>4</v>
      </c>
      <c r="AU57" s="208">
        <f t="shared" si="32"/>
        <v>7</v>
      </c>
      <c r="AV57" s="227">
        <f t="shared" si="33"/>
        <v>0</v>
      </c>
      <c r="AW57" s="228">
        <f t="shared" si="38"/>
        <v>2</v>
      </c>
      <c r="AX57" s="223">
        <f t="shared" si="34"/>
        <v>68.3</v>
      </c>
      <c r="AY57" s="223">
        <f t="shared" si="35"/>
        <v>0</v>
      </c>
      <c r="AZ57" s="243">
        <f t="shared" si="36"/>
        <v>2</v>
      </c>
      <c r="BA57" s="247">
        <f t="shared" si="37"/>
        <v>68.3</v>
      </c>
      <c r="BR57" s="285"/>
      <c r="BS57" s="251"/>
      <c r="BT57" s="251"/>
      <c r="BU57" s="286"/>
      <c r="BV57" s="286"/>
      <c r="BW57" s="287"/>
      <c r="BX57" s="287"/>
      <c r="BY57" s="288"/>
      <c r="BZ57" s="289"/>
      <c r="CA57" s="270"/>
      <c r="CB57" s="270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</row>
    <row r="58" spans="1:95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>
        <v>11</v>
      </c>
      <c r="AT58" s="208">
        <f t="shared" si="31"/>
        <v>4</v>
      </c>
      <c r="AU58" s="208">
        <f t="shared" si="32"/>
        <v>7</v>
      </c>
      <c r="AV58" s="227">
        <f t="shared" si="33"/>
        <v>0</v>
      </c>
      <c r="AW58" s="228">
        <f t="shared" si="38"/>
        <v>2</v>
      </c>
      <c r="AX58" s="223">
        <f t="shared" si="34"/>
        <v>68.3</v>
      </c>
      <c r="AY58" s="223">
        <f t="shared" si="35"/>
        <v>0</v>
      </c>
      <c r="AZ58" s="243">
        <f t="shared" si="36"/>
        <v>2</v>
      </c>
      <c r="BA58" s="247">
        <f t="shared" si="37"/>
        <v>68.3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</row>
    <row r="59" spans="1:95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>
        <v>13</v>
      </c>
      <c r="AT59" s="208">
        <f t="shared" si="31"/>
        <v>4</v>
      </c>
      <c r="AU59" s="208">
        <f t="shared" si="32"/>
        <v>9</v>
      </c>
      <c r="AV59" s="227">
        <f t="shared" si="33"/>
        <v>0</v>
      </c>
      <c r="AW59" s="228">
        <f t="shared" si="38"/>
        <v>2</v>
      </c>
      <c r="AX59" s="223">
        <f t="shared" si="34"/>
        <v>95.62</v>
      </c>
      <c r="AY59" s="223">
        <f t="shared" si="35"/>
        <v>0</v>
      </c>
      <c r="AZ59" s="243">
        <f t="shared" si="36"/>
        <v>2</v>
      </c>
      <c r="BA59" s="247">
        <f t="shared" si="37"/>
        <v>95.62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</row>
    <row r="60" spans="1:95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>
        <v>11</v>
      </c>
      <c r="AT60" s="208">
        <f t="shared" si="31"/>
        <v>4</v>
      </c>
      <c r="AU60" s="208">
        <f t="shared" si="32"/>
        <v>7</v>
      </c>
      <c r="AV60" s="227">
        <f t="shared" si="33"/>
        <v>0</v>
      </c>
      <c r="AW60" s="228">
        <f t="shared" si="38"/>
        <v>2</v>
      </c>
      <c r="AX60" s="223">
        <f t="shared" si="34"/>
        <v>68.3</v>
      </c>
      <c r="AY60" s="223">
        <f t="shared" si="35"/>
        <v>0</v>
      </c>
      <c r="AZ60" s="243">
        <f t="shared" si="36"/>
        <v>2</v>
      </c>
      <c r="BA60" s="247">
        <f t="shared" si="37"/>
        <v>68.3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</row>
    <row r="61" spans="1:95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>
        <v>11</v>
      </c>
      <c r="AT61" s="210">
        <f t="shared" si="31"/>
        <v>4</v>
      </c>
      <c r="AU61" s="210">
        <f t="shared" si="32"/>
        <v>7</v>
      </c>
      <c r="AV61" s="229">
        <f t="shared" si="33"/>
        <v>0</v>
      </c>
      <c r="AW61" s="230">
        <f>IF(AND(AU61&gt;=0,AU61&lt;=2),AU61,IF(AU61&gt;2,2,0))</f>
        <v>2</v>
      </c>
      <c r="AX61" s="224">
        <f t="shared" si="34"/>
        <v>68.3</v>
      </c>
      <c r="AY61" s="224">
        <f t="shared" si="35"/>
        <v>0</v>
      </c>
      <c r="AZ61" s="245">
        <f t="shared" si="36"/>
        <v>2</v>
      </c>
      <c r="BA61" s="248">
        <f t="shared" si="37"/>
        <v>68.3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</row>
    <row r="62" spans="1:95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</row>
    <row r="63" spans="1:95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44</v>
      </c>
      <c r="BA63" s="249">
        <f>SUM(BA38:BA62)</f>
        <v>1652.8599999999992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</row>
    <row r="64" spans="1:95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</row>
    <row r="65" spans="1:25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</row>
    <row r="66" spans="1:25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</row>
    <row r="67" spans="1:25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25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25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25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25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25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25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25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25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25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25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25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25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25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45"/>
  <sheetViews>
    <sheetView topLeftCell="AB1" zoomScale="75" workbookViewId="0">
      <selection activeCell="BF35" sqref="BF35"/>
    </sheetView>
  </sheetViews>
  <sheetFormatPr defaultRowHeight="13.2" x14ac:dyDescent="0.25"/>
  <cols>
    <col min="1" max="1" width="30" customWidth="1"/>
    <col min="4" max="4" width="10.5546875" customWidth="1"/>
    <col min="5" max="5" width="13.88671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4.8867187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7.66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33203125" customWidth="1"/>
    <col min="60" max="60" width="14.5546875" customWidth="1"/>
    <col min="61" max="61" width="16.88671875" customWidth="1"/>
    <col min="62" max="62" width="16.44140625" customWidth="1"/>
    <col min="63" max="63" width="16.6640625" customWidth="1"/>
    <col min="64" max="64" width="13.5546875" customWidth="1"/>
    <col min="66" max="66" width="11" customWidth="1"/>
    <col min="67" max="67" width="17" customWidth="1"/>
    <col min="69" max="69" width="14.88671875" customWidth="1"/>
  </cols>
  <sheetData>
    <row r="1" spans="1:95" ht="21" x14ac:dyDescent="0.4">
      <c r="A1" s="1">
        <f ca="1">DATE(YEAR($A$4),MONTH($A$4),DAY(RIGHT(CELL("filename",A2),1)))</f>
        <v>36957</v>
      </c>
      <c r="K1" s="2" t="s">
        <v>0</v>
      </c>
      <c r="L1" s="2"/>
      <c r="N1" s="2"/>
      <c r="AQ1" s="349">
        <f ca="1">A1</f>
        <v>36957</v>
      </c>
      <c r="AR1" s="349"/>
      <c r="BC1" s="349">
        <f ca="1">A1</f>
        <v>36957</v>
      </c>
      <c r="BD1" s="349"/>
    </row>
    <row r="2" spans="1:95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</row>
    <row r="3" spans="1:95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23716.492800000004</v>
      </c>
      <c r="BM3" s="4"/>
      <c r="BO3" s="10" t="s">
        <v>7</v>
      </c>
      <c r="BP3" s="11"/>
      <c r="BQ3" s="12">
        <f ca="1">(INDIRECT(TEXT((DAY($A$1)-1),"0")&amp;"!Bq3"))+BL3</f>
        <v>34586.552000000003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</row>
    <row r="4" spans="1:95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0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</row>
    <row r="5" spans="1:95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23716.492800000004</v>
      </c>
      <c r="BO5" s="23" t="s">
        <v>138</v>
      </c>
      <c r="BP5" s="3"/>
      <c r="BQ5" s="30">
        <f ca="1">BQ3-BQ4</f>
        <v>34586.552000000003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</row>
    <row r="6" spans="1:95" ht="17.25" customHeight="1" thickBot="1" x14ac:dyDescent="0.3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</row>
    <row r="7" spans="1:95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>
        <v>2.52</v>
      </c>
      <c r="Y7" s="203"/>
      <c r="Z7" s="56"/>
      <c r="AA7" s="253"/>
      <c r="AB7" s="68"/>
      <c r="AC7" s="50">
        <f t="shared" ref="AC7:AC30" si="0">(W7*X7)+(Y7*Z7)+(AA7*AB7)</f>
        <v>10.08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>
        <v>4</v>
      </c>
      <c r="AL7" s="56">
        <v>250</v>
      </c>
      <c r="AM7" s="19" t="s">
        <v>150</v>
      </c>
      <c r="AN7" s="57"/>
      <c r="AO7" s="58"/>
      <c r="AP7" s="59"/>
      <c r="AQ7" s="59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250</v>
      </c>
      <c r="AR7" s="59">
        <f t="array" ref="AR7">SUM(IF(AND(AJ7&lt;&gt;"pac",AJ7&lt;&gt;""),AH7),IF(AND(AM7&lt;&gt;"pac",AM7&lt;&gt;""),AK7),IF(AND(AP7&lt;&gt;"pac",AP7&lt;&gt;""),AN7))</f>
        <v>4</v>
      </c>
      <c r="AS7" s="62"/>
      <c r="AT7" s="63">
        <f t="shared" ref="AT7:AT30" si="1">SUM(AE7,AG7,AH7,AN7,AK7)</f>
        <v>4</v>
      </c>
      <c r="AU7" s="64">
        <f t="shared" ref="AU7:AU31" si="2">AV7/AT7</f>
        <v>250</v>
      </c>
      <c r="AV7" s="192">
        <f t="shared" ref="AV7:AV30" si="3">SUM(AE7*AF7)+(AH7*AI7)+(AN7*AO7)+(AK7*AL7)</f>
        <v>1000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1.7328000000000001</v>
      </c>
      <c r="BA7" s="46">
        <f t="shared" ref="BA7:BA30" si="7">AC7</f>
        <v>10.08</v>
      </c>
      <c r="BB7" s="46">
        <f t="shared" ref="BB7:BB30" si="8">T8*AT8</f>
        <v>0</v>
      </c>
      <c r="BC7" s="46"/>
      <c r="BD7" s="46">
        <f t="shared" ref="BD7:BD30" si="9">AV7-SUM(AW7:BC7)</f>
        <v>988.18719999999996</v>
      </c>
      <c r="BE7" s="65"/>
      <c r="BF7" s="45">
        <f t="shared" ref="BF7:BF30" si="10">BD7</f>
        <v>988.18719999999996</v>
      </c>
      <c r="BG7" s="45">
        <f t="shared" ref="BG7:BG30" si="11">BF7*$BG$5</f>
        <v>790.54975999999999</v>
      </c>
      <c r="BH7" s="45">
        <f t="shared" ref="BH7:BH30" si="12">BF7*$BH$5</f>
        <v>197.63744</v>
      </c>
      <c r="BI7" s="3"/>
      <c r="BJ7" s="66" t="s">
        <v>139</v>
      </c>
      <c r="BK7" s="67"/>
      <c r="BL7" s="24">
        <f>BL5+BL6</f>
        <v>23716.492800000004</v>
      </c>
      <c r="BO7" s="66" t="s">
        <v>139</v>
      </c>
      <c r="BP7" s="67"/>
      <c r="BQ7" s="24">
        <f ca="1">BQ5+BQ6</f>
        <v>34586.552000000003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</row>
    <row r="8" spans="1:95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>
        <f>$N$7*AQ7*AR7</f>
        <v>30</v>
      </c>
      <c r="O8" s="178">
        <f t="shared" ref="O8:O31" si="18">$O$68</f>
        <v>0</v>
      </c>
      <c r="P8" s="188">
        <f>(AT7*$P$6)*$P$3</f>
        <v>1.7328000000000001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>
        <f>(N8/E8)+SUM(L8:M8)</f>
        <v>7.5</v>
      </c>
      <c r="W8" s="47">
        <v>4</v>
      </c>
      <c r="X8" s="48">
        <v>2.52</v>
      </c>
      <c r="Y8" s="49"/>
      <c r="Z8" s="75"/>
      <c r="AA8" s="283"/>
      <c r="AB8" s="68"/>
      <c r="AC8" s="69">
        <f t="shared" si="0"/>
        <v>10.08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>
        <v>4</v>
      </c>
      <c r="AL8" s="75">
        <v>250</v>
      </c>
      <c r="AM8" s="28" t="s">
        <v>150</v>
      </c>
      <c r="AN8" s="60"/>
      <c r="AO8" s="61"/>
      <c r="AP8" s="62"/>
      <c r="AQ8" s="62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250</v>
      </c>
      <c r="AR8" s="62">
        <f t="array" ref="AR8">SUM(IF(AND(AJ8&lt;&gt;"pac",AJ8&lt;&gt;""),AH8),IF(AND(AM8&lt;&gt;"pac",AM8&lt;&gt;""),AK8),IF(AND(AP8&lt;&gt;"pac",AP8&lt;&gt;""),AN8))</f>
        <v>4</v>
      </c>
      <c r="AS8" s="62"/>
      <c r="AT8" s="63">
        <f t="shared" si="1"/>
        <v>4</v>
      </c>
      <c r="AU8" s="64">
        <f t="shared" si="2"/>
        <v>250</v>
      </c>
      <c r="AV8" s="192">
        <f t="shared" si="3"/>
        <v>1000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1.7328000000000001</v>
      </c>
      <c r="BA8" s="46">
        <f t="shared" si="7"/>
        <v>10.08</v>
      </c>
      <c r="BB8" s="46">
        <f t="shared" si="8"/>
        <v>0</v>
      </c>
      <c r="BC8" s="46"/>
      <c r="BD8" s="46">
        <f t="shared" si="9"/>
        <v>988.18719999999996</v>
      </c>
      <c r="BE8" s="65"/>
      <c r="BF8" s="45">
        <f t="shared" si="10"/>
        <v>988.18719999999996</v>
      </c>
      <c r="BG8" s="45">
        <f t="shared" si="11"/>
        <v>790.54975999999999</v>
      </c>
      <c r="BH8" s="45">
        <f t="shared" si="12"/>
        <v>197.63744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</row>
    <row r="9" spans="1:95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>
        <f t="shared" ref="N9:N31" si="23">$N$7*AQ8*AR8</f>
        <v>30</v>
      </c>
      <c r="O9" s="178">
        <f t="shared" si="18"/>
        <v>0</v>
      </c>
      <c r="P9" s="188">
        <f t="shared" ref="P9:P31" si="24">(AT8*$P$6)*$P$3</f>
        <v>1.7328000000000001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>
        <f t="shared" ref="U9:U31" si="25">(N9/E9)+SUM(L9:M9)</f>
        <v>7.5</v>
      </c>
      <c r="W9" s="47">
        <v>4</v>
      </c>
      <c r="X9" s="48">
        <v>2.52</v>
      </c>
      <c r="Y9" s="49"/>
      <c r="Z9" s="75"/>
      <c r="AA9" s="283"/>
      <c r="AB9" s="68"/>
      <c r="AC9" s="69">
        <f t="shared" si="0"/>
        <v>10.08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>
        <v>4</v>
      </c>
      <c r="AL9" s="75">
        <v>250</v>
      </c>
      <c r="AM9" s="28" t="s">
        <v>150</v>
      </c>
      <c r="AN9" s="60"/>
      <c r="AO9" s="61"/>
      <c r="AP9" s="62"/>
      <c r="AQ9" s="62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250</v>
      </c>
      <c r="AR9" s="62">
        <f t="array" ref="AR9">SUM(IF(AND(AJ9&lt;&gt;"pac",AJ9&lt;&gt;""),AH9),IF(AND(AM9&lt;&gt;"pac",AM9&lt;&gt;""),AK9),IF(AND(AP9&lt;&gt;"pac",AP9&lt;&gt;""),AN9))</f>
        <v>4</v>
      </c>
      <c r="AS9" s="62"/>
      <c r="AT9" s="63">
        <f t="shared" si="1"/>
        <v>4</v>
      </c>
      <c r="AU9" s="64">
        <f t="shared" si="2"/>
        <v>250</v>
      </c>
      <c r="AV9" s="192">
        <f t="shared" si="3"/>
        <v>1000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1.7328000000000001</v>
      </c>
      <c r="BA9" s="46">
        <f t="shared" si="7"/>
        <v>10.08</v>
      </c>
      <c r="BB9" s="46">
        <f t="shared" si="8"/>
        <v>0</v>
      </c>
      <c r="BC9" s="46"/>
      <c r="BD9" s="46">
        <f t="shared" si="9"/>
        <v>988.18719999999996</v>
      </c>
      <c r="BE9" s="65"/>
      <c r="BF9" s="45">
        <f t="shared" si="10"/>
        <v>988.18719999999996</v>
      </c>
      <c r="BG9" s="45">
        <f t="shared" si="11"/>
        <v>790.54975999999999</v>
      </c>
      <c r="BH9" s="45">
        <f t="shared" si="12"/>
        <v>197.63744</v>
      </c>
      <c r="BI9" s="3"/>
      <c r="BR9" s="86"/>
      <c r="BS9" s="251"/>
      <c r="BT9" s="276"/>
      <c r="BU9" s="277"/>
      <c r="BV9" s="278"/>
      <c r="BW9" s="278"/>
      <c r="BX9" s="278"/>
      <c r="BY9" s="277"/>
      <c r="BZ9" s="278"/>
      <c r="CA9" s="278"/>
      <c r="CB9" s="278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</row>
    <row r="10" spans="1:95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>
        <f t="shared" si="23"/>
        <v>30</v>
      </c>
      <c r="O10" s="178">
        <f t="shared" si="18"/>
        <v>0</v>
      </c>
      <c r="P10" s="188">
        <f t="shared" si="24"/>
        <v>1.7328000000000001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>
        <f t="shared" si="25"/>
        <v>7.5</v>
      </c>
      <c r="W10" s="47">
        <v>4</v>
      </c>
      <c r="X10" s="48">
        <v>2.52</v>
      </c>
      <c r="Y10" s="49"/>
      <c r="Z10" s="75"/>
      <c r="AA10" s="283"/>
      <c r="AB10" s="68"/>
      <c r="AC10" s="69">
        <f t="shared" si="0"/>
        <v>10.08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>
        <v>4</v>
      </c>
      <c r="AL10" s="75">
        <v>250</v>
      </c>
      <c r="AM10" s="28" t="s">
        <v>150</v>
      </c>
      <c r="AN10" s="60"/>
      <c r="AO10" s="61"/>
      <c r="AP10" s="62"/>
      <c r="AQ10" s="62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250</v>
      </c>
      <c r="AR10" s="62">
        <f t="array" ref="AR10">SUM(IF(AND(AJ10&lt;&gt;"pac",AJ10&lt;&gt;""),AH10),IF(AND(AM10&lt;&gt;"pac",AM10&lt;&gt;""),AK10),IF(AND(AP10&lt;&gt;"pac",AP10&lt;&gt;""),AN10))</f>
        <v>4</v>
      </c>
      <c r="AS10" s="62"/>
      <c r="AT10" s="63">
        <f t="shared" si="1"/>
        <v>4</v>
      </c>
      <c r="AU10" s="64">
        <f t="shared" si="2"/>
        <v>250</v>
      </c>
      <c r="AV10" s="192">
        <f t="shared" si="3"/>
        <v>1000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1.7328000000000001</v>
      </c>
      <c r="BA10" s="46">
        <f t="shared" si="7"/>
        <v>10.08</v>
      </c>
      <c r="BB10" s="46">
        <f t="shared" si="8"/>
        <v>0</v>
      </c>
      <c r="BC10" s="46"/>
      <c r="BD10" s="46">
        <f t="shared" si="9"/>
        <v>988.18719999999996</v>
      </c>
      <c r="BE10" s="65"/>
      <c r="BF10" s="45">
        <f t="shared" si="10"/>
        <v>988.18719999999996</v>
      </c>
      <c r="BG10" s="45">
        <f t="shared" si="11"/>
        <v>790.54975999999999</v>
      </c>
      <c r="BH10" s="45">
        <f t="shared" si="12"/>
        <v>197.63744</v>
      </c>
      <c r="BI10" s="3"/>
      <c r="BJ10" s="4" t="s">
        <v>140</v>
      </c>
      <c r="BO10" s="4" t="s">
        <v>149</v>
      </c>
      <c r="BR10" s="86"/>
      <c r="BS10" s="251"/>
      <c r="BT10" s="276"/>
      <c r="BU10" s="277"/>
      <c r="BV10" s="278"/>
      <c r="BW10" s="278"/>
      <c r="BX10" s="278"/>
      <c r="BY10" s="277"/>
      <c r="BZ10" s="278"/>
      <c r="CA10" s="278"/>
      <c r="CB10" s="278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</row>
    <row r="11" spans="1:95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>
        <f t="shared" si="23"/>
        <v>30</v>
      </c>
      <c r="O11" s="178">
        <f t="shared" si="18"/>
        <v>0</v>
      </c>
      <c r="P11" s="188">
        <f t="shared" si="24"/>
        <v>1.7328000000000001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>
        <f t="shared" si="25"/>
        <v>7.5</v>
      </c>
      <c r="W11" s="47">
        <v>4</v>
      </c>
      <c r="X11" s="48">
        <v>2.52</v>
      </c>
      <c r="Y11" s="49"/>
      <c r="Z11" s="75"/>
      <c r="AA11" s="283"/>
      <c r="AB11" s="68"/>
      <c r="AC11" s="69">
        <f t="shared" si="0"/>
        <v>10.08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>
        <v>4</v>
      </c>
      <c r="AL11" s="75">
        <v>250</v>
      </c>
      <c r="AM11" s="28" t="s">
        <v>150</v>
      </c>
      <c r="AN11" s="60"/>
      <c r="AO11" s="61"/>
      <c r="AP11" s="62"/>
      <c r="AQ11" s="62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250</v>
      </c>
      <c r="AR11" s="62">
        <f t="array" ref="AR11">SUM(IF(AND(AJ11&lt;&gt;"pac",AJ11&lt;&gt;""),AH11),IF(AND(AM11&lt;&gt;"pac",AM11&lt;&gt;""),AK11),IF(AND(AP11&lt;&gt;"pac",AP11&lt;&gt;""),AN11))</f>
        <v>4</v>
      </c>
      <c r="AS11" s="62"/>
      <c r="AT11" s="63">
        <f t="shared" si="1"/>
        <v>4</v>
      </c>
      <c r="AU11" s="64">
        <f t="shared" si="2"/>
        <v>250</v>
      </c>
      <c r="AV11" s="192">
        <f t="shared" si="3"/>
        <v>1000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1.7328000000000001</v>
      </c>
      <c r="BA11" s="46">
        <f t="shared" si="7"/>
        <v>10.08</v>
      </c>
      <c r="BB11" s="46">
        <f t="shared" si="8"/>
        <v>0</v>
      </c>
      <c r="BC11" s="46"/>
      <c r="BD11" s="46">
        <f t="shared" si="9"/>
        <v>988.18719999999996</v>
      </c>
      <c r="BE11" s="65"/>
      <c r="BF11" s="45">
        <f t="shared" si="10"/>
        <v>988.18719999999996</v>
      </c>
      <c r="BG11" s="45">
        <f t="shared" si="11"/>
        <v>790.54975999999999</v>
      </c>
      <c r="BH11" s="45">
        <f t="shared" si="12"/>
        <v>197.63744</v>
      </c>
      <c r="BI11" s="3"/>
      <c r="BJ11" s="10" t="s">
        <v>61</v>
      </c>
      <c r="BK11" s="11"/>
      <c r="BL11" s="12">
        <f>AV31</f>
        <v>24000</v>
      </c>
      <c r="BO11" s="10" t="s">
        <v>61</v>
      </c>
      <c r="BP11" s="11"/>
      <c r="BQ11" s="12">
        <f ca="1">(INDIRECT(TEXT((DAY($A$1)-1),"0")&amp;"!Bq11"))+BL11</f>
        <v>35000</v>
      </c>
      <c r="BR11" s="86"/>
      <c r="BS11" s="251"/>
      <c r="BT11" s="276"/>
      <c r="BU11" s="277"/>
      <c r="BV11" s="278"/>
      <c r="BW11" s="278"/>
      <c r="BX11" s="278"/>
      <c r="BY11" s="277"/>
      <c r="BZ11" s="278"/>
      <c r="CA11" s="278"/>
      <c r="CB11" s="278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</row>
    <row r="12" spans="1:95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>
        <f t="shared" si="23"/>
        <v>30</v>
      </c>
      <c r="O12" s="178">
        <f t="shared" si="18"/>
        <v>0</v>
      </c>
      <c r="P12" s="188">
        <f t="shared" si="24"/>
        <v>1.7328000000000001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>
        <f t="shared" si="25"/>
        <v>7.5</v>
      </c>
      <c r="W12" s="47">
        <v>4</v>
      </c>
      <c r="X12" s="48">
        <v>2.52</v>
      </c>
      <c r="Y12" s="49"/>
      <c r="Z12" s="75"/>
      <c r="AA12" s="283"/>
      <c r="AB12" s="68"/>
      <c r="AC12" s="69">
        <f t="shared" si="0"/>
        <v>10.08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>
        <v>4</v>
      </c>
      <c r="AL12" s="75">
        <v>250</v>
      </c>
      <c r="AM12" s="28" t="s">
        <v>150</v>
      </c>
      <c r="AN12" s="60"/>
      <c r="AO12" s="61"/>
      <c r="AP12" s="62"/>
      <c r="AQ12" s="62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250</v>
      </c>
      <c r="AR12" s="62">
        <f t="array" ref="AR12">SUM(IF(AND(AJ12&lt;&gt;"pac",AJ12&lt;&gt;""),AH12),IF(AND(AM12&lt;&gt;"pac",AM12&lt;&gt;""),AK12),IF(AND(AP12&lt;&gt;"pac",AP12&lt;&gt;""),AN12))</f>
        <v>4</v>
      </c>
      <c r="AS12" s="62"/>
      <c r="AT12" s="63">
        <f t="shared" si="1"/>
        <v>4</v>
      </c>
      <c r="AU12" s="64">
        <f t="shared" si="2"/>
        <v>250</v>
      </c>
      <c r="AV12" s="192">
        <f t="shared" si="3"/>
        <v>1000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1.7328000000000001</v>
      </c>
      <c r="BA12" s="46">
        <f t="shared" si="7"/>
        <v>10.08</v>
      </c>
      <c r="BB12" s="46">
        <f t="shared" si="8"/>
        <v>0</v>
      </c>
      <c r="BC12" s="46"/>
      <c r="BD12" s="46">
        <f t="shared" si="9"/>
        <v>988.18719999999996</v>
      </c>
      <c r="BE12" s="65"/>
      <c r="BF12" s="45">
        <f t="shared" si="10"/>
        <v>988.18719999999996</v>
      </c>
      <c r="BG12" s="45">
        <f t="shared" si="11"/>
        <v>790.54975999999999</v>
      </c>
      <c r="BH12" s="45">
        <f t="shared" si="12"/>
        <v>197.63744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277"/>
      <c r="BV12" s="278"/>
      <c r="BW12" s="278"/>
      <c r="BX12" s="278"/>
      <c r="BY12" s="277"/>
      <c r="BZ12" s="278"/>
      <c r="CA12" s="278"/>
      <c r="CB12" s="278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</row>
    <row r="13" spans="1:95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>
        <f t="shared" si="23"/>
        <v>30</v>
      </c>
      <c r="O13" s="178">
        <f t="shared" si="18"/>
        <v>0</v>
      </c>
      <c r="P13" s="188">
        <f t="shared" si="24"/>
        <v>1.7328000000000001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>
        <f t="shared" si="25"/>
        <v>7.5</v>
      </c>
      <c r="W13" s="47">
        <v>4</v>
      </c>
      <c r="X13" s="48">
        <v>2.52</v>
      </c>
      <c r="Y13" s="49"/>
      <c r="Z13" s="75"/>
      <c r="AA13" s="283"/>
      <c r="AB13" s="68"/>
      <c r="AC13" s="69">
        <f t="shared" si="0"/>
        <v>10.08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>
        <v>4</v>
      </c>
      <c r="AL13" s="75">
        <v>250</v>
      </c>
      <c r="AM13" s="28" t="s">
        <v>150</v>
      </c>
      <c r="AN13" s="60"/>
      <c r="AO13" s="61"/>
      <c r="AP13" s="62"/>
      <c r="AQ13" s="62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250</v>
      </c>
      <c r="AR13" s="62">
        <f t="array" ref="AR13">SUM(IF(AND(AJ13&lt;&gt;"pac",AJ13&lt;&gt;""),AH13),IF(AND(AM13&lt;&gt;"pac",AM13&lt;&gt;""),AK13),IF(AND(AP13&lt;&gt;"pac",AP13&lt;&gt;""),AN13))</f>
        <v>4</v>
      </c>
      <c r="AS13" s="62"/>
      <c r="AT13" s="63">
        <f t="shared" si="1"/>
        <v>4</v>
      </c>
      <c r="AU13" s="64">
        <f t="shared" si="2"/>
        <v>250</v>
      </c>
      <c r="AV13" s="192">
        <f t="shared" si="3"/>
        <v>1000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1.7328000000000001</v>
      </c>
      <c r="BA13" s="46">
        <f t="shared" si="7"/>
        <v>10.08</v>
      </c>
      <c r="BB13" s="46">
        <f t="shared" si="8"/>
        <v>0</v>
      </c>
      <c r="BC13" s="46"/>
      <c r="BD13" s="46">
        <f t="shared" si="9"/>
        <v>988.18719999999996</v>
      </c>
      <c r="BE13" s="65"/>
      <c r="BF13" s="45">
        <f t="shared" si="10"/>
        <v>988.18719999999996</v>
      </c>
      <c r="BG13" s="45">
        <f t="shared" si="11"/>
        <v>790.54975999999999</v>
      </c>
      <c r="BH13" s="45">
        <f t="shared" si="12"/>
        <v>197.63744</v>
      </c>
      <c r="BI13" s="3"/>
      <c r="BJ13" s="23" t="s">
        <v>63</v>
      </c>
      <c r="BK13" s="3"/>
      <c r="BL13" s="30">
        <f>AY31+BA31</f>
        <v>241.92000000000013</v>
      </c>
      <c r="BO13" s="23" t="s">
        <v>63</v>
      </c>
      <c r="BP13" s="3"/>
      <c r="BQ13" s="30">
        <f ca="1">(INDIRECT(TEXT((DAY($A$1)-1),"0")&amp;"!Bq13"))+BL13</f>
        <v>352.80000000000013</v>
      </c>
      <c r="BR13" s="86"/>
      <c r="BS13" s="251"/>
      <c r="BT13" s="276"/>
      <c r="BU13" s="277"/>
      <c r="BV13" s="278"/>
      <c r="BW13" s="278"/>
      <c r="BX13" s="278"/>
      <c r="BY13" s="277"/>
      <c r="BZ13" s="278"/>
      <c r="CA13" s="278"/>
      <c r="CB13" s="278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</row>
    <row r="14" spans="1:95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>
        <f t="shared" si="23"/>
        <v>30</v>
      </c>
      <c r="O14" s="178">
        <f t="shared" si="18"/>
        <v>0</v>
      </c>
      <c r="P14" s="188">
        <f t="shared" si="24"/>
        <v>1.7328000000000001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>
        <f t="shared" si="25"/>
        <v>7.5</v>
      </c>
      <c r="W14" s="47">
        <v>4</v>
      </c>
      <c r="X14" s="48">
        <v>2.52</v>
      </c>
      <c r="Y14" s="49"/>
      <c r="Z14" s="75"/>
      <c r="AA14" s="283"/>
      <c r="AB14" s="68"/>
      <c r="AC14" s="69">
        <f t="shared" si="0"/>
        <v>10.08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>
        <v>4</v>
      </c>
      <c r="AL14" s="75">
        <v>250</v>
      </c>
      <c r="AM14" s="28" t="s">
        <v>150</v>
      </c>
      <c r="AN14" s="60"/>
      <c r="AO14" s="61"/>
      <c r="AP14" s="62"/>
      <c r="AQ14" s="62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250</v>
      </c>
      <c r="AR14" s="62">
        <f t="array" ref="AR14">SUM(IF(AND(AJ14&lt;&gt;"pac",AJ14&lt;&gt;""),AH14),IF(AND(AM14&lt;&gt;"pac",AM14&lt;&gt;""),AK14),IF(AND(AP14&lt;&gt;"pac",AP14&lt;&gt;""),AN14))</f>
        <v>4</v>
      </c>
      <c r="AS14" s="62"/>
      <c r="AT14" s="63">
        <f t="shared" si="1"/>
        <v>4</v>
      </c>
      <c r="AU14" s="64">
        <f t="shared" si="2"/>
        <v>250</v>
      </c>
      <c r="AV14" s="192">
        <f t="shared" si="3"/>
        <v>1000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1.7328000000000001</v>
      </c>
      <c r="BA14" s="46">
        <f t="shared" si="7"/>
        <v>10.08</v>
      </c>
      <c r="BB14" s="46">
        <f t="shared" si="8"/>
        <v>0</v>
      </c>
      <c r="BC14" s="46"/>
      <c r="BD14" s="46">
        <f t="shared" si="9"/>
        <v>988.18719999999996</v>
      </c>
      <c r="BE14" s="65"/>
      <c r="BF14" s="45">
        <f t="shared" si="10"/>
        <v>988.18719999999996</v>
      </c>
      <c r="BG14" s="45">
        <f t="shared" si="11"/>
        <v>790.54975999999999</v>
      </c>
      <c r="BH14" s="45">
        <f t="shared" si="12"/>
        <v>197.63744</v>
      </c>
      <c r="BI14" s="3"/>
      <c r="BJ14" s="23" t="s">
        <v>34</v>
      </c>
      <c r="BK14" s="3"/>
      <c r="BL14" s="30">
        <f>AZ31</f>
        <v>41.587200000000003</v>
      </c>
      <c r="BO14" s="23" t="s">
        <v>34</v>
      </c>
      <c r="BP14" s="3"/>
      <c r="BQ14" s="30">
        <f ca="1">(INDIRECT(TEXT((DAY($A$1)-1),"0")&amp;"!BQ14"))+BL14</f>
        <v>60.64800000000001</v>
      </c>
      <c r="BR14" s="86"/>
      <c r="BS14" s="251"/>
      <c r="BT14" s="276"/>
      <c r="BU14" s="277"/>
      <c r="BV14" s="278"/>
      <c r="BW14" s="278"/>
      <c r="BX14" s="278"/>
      <c r="BY14" s="277"/>
      <c r="BZ14" s="278"/>
      <c r="CA14" s="278"/>
      <c r="CB14" s="278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</row>
    <row r="15" spans="1:95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>
        <f t="shared" si="23"/>
        <v>30</v>
      </c>
      <c r="O15" s="178">
        <f t="shared" si="18"/>
        <v>0</v>
      </c>
      <c r="P15" s="188">
        <f t="shared" si="24"/>
        <v>1.7328000000000001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>
        <f t="shared" si="25"/>
        <v>7.5</v>
      </c>
      <c r="W15" s="47">
        <v>4</v>
      </c>
      <c r="X15" s="48">
        <v>2.52</v>
      </c>
      <c r="Y15" s="49"/>
      <c r="Z15" s="75"/>
      <c r="AA15" s="283"/>
      <c r="AB15" s="68"/>
      <c r="AC15" s="69">
        <f t="shared" si="0"/>
        <v>10.08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>
        <v>4</v>
      </c>
      <c r="AL15" s="75">
        <v>250</v>
      </c>
      <c r="AM15" s="28" t="s">
        <v>150</v>
      </c>
      <c r="AN15" s="60"/>
      <c r="AO15" s="61"/>
      <c r="AP15" s="62"/>
      <c r="AQ15" s="62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250</v>
      </c>
      <c r="AR15" s="62">
        <f t="array" ref="AR15">SUM(IF(AND(AJ15&lt;&gt;"pac",AJ15&lt;&gt;""),AH15),IF(AND(AM15&lt;&gt;"pac",AM15&lt;&gt;""),AK15),IF(AND(AP15&lt;&gt;"pac",AP15&lt;&gt;""),AN15))</f>
        <v>4</v>
      </c>
      <c r="AS15" s="62"/>
      <c r="AT15" s="63">
        <f t="shared" si="1"/>
        <v>4</v>
      </c>
      <c r="AU15" s="64">
        <f t="shared" si="2"/>
        <v>250</v>
      </c>
      <c r="AV15" s="192">
        <f t="shared" si="3"/>
        <v>1000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1.7328000000000001</v>
      </c>
      <c r="BA15" s="46">
        <f t="shared" si="7"/>
        <v>10.08</v>
      </c>
      <c r="BB15" s="46">
        <f t="shared" si="8"/>
        <v>0</v>
      </c>
      <c r="BC15" s="46"/>
      <c r="BD15" s="46">
        <f t="shared" si="9"/>
        <v>988.18719999999996</v>
      </c>
      <c r="BE15" s="65"/>
      <c r="BF15" s="45">
        <f t="shared" si="10"/>
        <v>988.18719999999996</v>
      </c>
      <c r="BG15" s="45">
        <f t="shared" si="11"/>
        <v>790.54975999999999</v>
      </c>
      <c r="BH15" s="45">
        <f t="shared" si="12"/>
        <v>197.63744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277"/>
      <c r="BV15" s="278"/>
      <c r="BW15" s="278"/>
      <c r="BX15" s="278"/>
      <c r="BY15" s="277"/>
      <c r="BZ15" s="278"/>
      <c r="CA15" s="278"/>
      <c r="CB15" s="278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</row>
    <row r="16" spans="1:95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>
        <f t="shared" si="23"/>
        <v>30</v>
      </c>
      <c r="O16" s="178">
        <f t="shared" si="18"/>
        <v>0</v>
      </c>
      <c r="P16" s="188">
        <f t="shared" si="24"/>
        <v>1.7328000000000001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>
        <f t="shared" si="25"/>
        <v>7.5</v>
      </c>
      <c r="W16" s="47">
        <v>4</v>
      </c>
      <c r="X16" s="48">
        <v>2.52</v>
      </c>
      <c r="Y16" s="49"/>
      <c r="Z16" s="75"/>
      <c r="AA16" s="283"/>
      <c r="AB16" s="68"/>
      <c r="AC16" s="69">
        <f t="shared" si="0"/>
        <v>10.08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>
        <v>4</v>
      </c>
      <c r="AL16" s="75">
        <v>250</v>
      </c>
      <c r="AM16" s="28" t="s">
        <v>150</v>
      </c>
      <c r="AN16" s="60"/>
      <c r="AO16" s="61"/>
      <c r="AP16" s="62"/>
      <c r="AQ16" s="62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250</v>
      </c>
      <c r="AR16" s="62">
        <f t="array" ref="AR16">SUM(IF(AND(AJ16&lt;&gt;"pac",AJ16&lt;&gt;""),AH16),IF(AND(AM16&lt;&gt;"pac",AM16&lt;&gt;""),AK16),IF(AND(AP16&lt;&gt;"pac",AP16&lt;&gt;""),AN16))</f>
        <v>4</v>
      </c>
      <c r="AS16" s="62"/>
      <c r="AT16" s="63">
        <f t="shared" si="1"/>
        <v>4</v>
      </c>
      <c r="AU16" s="64">
        <f t="shared" si="2"/>
        <v>250</v>
      </c>
      <c r="AV16" s="192">
        <f t="shared" si="3"/>
        <v>1000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1.7328000000000001</v>
      </c>
      <c r="BA16" s="46">
        <f t="shared" si="7"/>
        <v>10.08</v>
      </c>
      <c r="BB16" s="46">
        <f t="shared" si="8"/>
        <v>0</v>
      </c>
      <c r="BC16" s="46"/>
      <c r="BD16" s="46">
        <f t="shared" si="9"/>
        <v>988.18719999999996</v>
      </c>
      <c r="BE16" s="65"/>
      <c r="BF16" s="45">
        <f t="shared" si="10"/>
        <v>988.18719999999996</v>
      </c>
      <c r="BG16" s="45">
        <f t="shared" si="11"/>
        <v>790.54975999999999</v>
      </c>
      <c r="BH16" s="45">
        <f t="shared" si="12"/>
        <v>197.63744</v>
      </c>
      <c r="BI16" s="3"/>
      <c r="BJ16" s="23" t="s">
        <v>65</v>
      </c>
      <c r="BK16" s="3"/>
      <c r="BL16" s="30">
        <f>SUM(BL13:BL15)</f>
        <v>283.50720000000013</v>
      </c>
      <c r="BO16" s="23" t="s">
        <v>65</v>
      </c>
      <c r="BP16" s="3"/>
      <c r="BQ16" s="30">
        <f ca="1">(INDIRECT(TEXT((DAY($A$1)-1),"0")&amp;"!Bq16"))+BL16</f>
        <v>413.44800000000009</v>
      </c>
      <c r="BR16" s="86"/>
      <c r="BS16" s="251"/>
      <c r="BT16" s="276"/>
      <c r="BU16" s="277"/>
      <c r="BV16" s="278"/>
      <c r="BW16" s="278"/>
      <c r="BX16" s="278"/>
      <c r="BY16" s="277"/>
      <c r="BZ16" s="278"/>
      <c r="CA16" s="278"/>
      <c r="CB16" s="278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</row>
    <row r="17" spans="2:95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>
        <f t="shared" si="23"/>
        <v>30</v>
      </c>
      <c r="O17" s="178">
        <f t="shared" si="18"/>
        <v>0</v>
      </c>
      <c r="P17" s="188">
        <f t="shared" si="24"/>
        <v>1.7328000000000001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>
        <f t="shared" si="25"/>
        <v>7.5</v>
      </c>
      <c r="W17" s="47">
        <v>4</v>
      </c>
      <c r="X17" s="48">
        <v>2.52</v>
      </c>
      <c r="Y17" s="49"/>
      <c r="Z17" s="75"/>
      <c r="AA17" s="283"/>
      <c r="AB17" s="68"/>
      <c r="AC17" s="69">
        <f t="shared" si="0"/>
        <v>10.08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>
        <v>4</v>
      </c>
      <c r="AL17" s="75">
        <v>250</v>
      </c>
      <c r="AM17" s="28" t="s">
        <v>150</v>
      </c>
      <c r="AN17" s="60"/>
      <c r="AO17" s="61"/>
      <c r="AP17" s="62"/>
      <c r="AQ17" s="62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250</v>
      </c>
      <c r="AR17" s="62">
        <f t="array" ref="AR17">SUM(IF(AND(AJ17&lt;&gt;"pac",AJ17&lt;&gt;""),AH17),IF(AND(AM17&lt;&gt;"pac",AM17&lt;&gt;""),AK17),IF(AND(AP17&lt;&gt;"pac",AP17&lt;&gt;""),AN17))</f>
        <v>4</v>
      </c>
      <c r="AS17" s="62"/>
      <c r="AT17" s="63">
        <f t="shared" si="1"/>
        <v>4</v>
      </c>
      <c r="AU17" s="64">
        <f t="shared" si="2"/>
        <v>250</v>
      </c>
      <c r="AV17" s="192">
        <f t="shared" si="3"/>
        <v>1000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1.7328000000000001</v>
      </c>
      <c r="BA17" s="46">
        <f t="shared" si="7"/>
        <v>10.08</v>
      </c>
      <c r="BB17" s="46">
        <f t="shared" si="8"/>
        <v>0</v>
      </c>
      <c r="BC17" s="46"/>
      <c r="BD17" s="46">
        <f t="shared" si="9"/>
        <v>988.18719999999996</v>
      </c>
      <c r="BE17" s="65"/>
      <c r="BF17" s="45">
        <f t="shared" si="10"/>
        <v>988.18719999999996</v>
      </c>
      <c r="BG17" s="45">
        <f t="shared" si="11"/>
        <v>790.54975999999999</v>
      </c>
      <c r="BH17" s="45">
        <f t="shared" si="12"/>
        <v>197.63744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277"/>
      <c r="BV17" s="278"/>
      <c r="BW17" s="278"/>
      <c r="BX17" s="278"/>
      <c r="BY17" s="277"/>
      <c r="BZ17" s="278"/>
      <c r="CA17" s="278"/>
      <c r="CB17" s="278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</row>
    <row r="18" spans="2:95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>
        <f t="shared" si="23"/>
        <v>30</v>
      </c>
      <c r="O18" s="178">
        <f t="shared" si="18"/>
        <v>0</v>
      </c>
      <c r="P18" s="188">
        <f t="shared" si="24"/>
        <v>1.7328000000000001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>
        <f t="shared" si="25"/>
        <v>7.5</v>
      </c>
      <c r="W18" s="47">
        <v>4</v>
      </c>
      <c r="X18" s="48">
        <v>2.52</v>
      </c>
      <c r="Y18" s="49"/>
      <c r="Z18" s="75"/>
      <c r="AA18" s="283"/>
      <c r="AB18" s="68"/>
      <c r="AC18" s="69">
        <f t="shared" si="0"/>
        <v>10.08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>
        <v>4</v>
      </c>
      <c r="AL18" s="75">
        <v>250</v>
      </c>
      <c r="AM18" s="28" t="s">
        <v>150</v>
      </c>
      <c r="AN18" s="60"/>
      <c r="AO18" s="61"/>
      <c r="AP18" s="62"/>
      <c r="AQ18" s="62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250</v>
      </c>
      <c r="AR18" s="62">
        <f t="array" ref="AR18">SUM(IF(AND(AJ18&lt;&gt;"pac",AJ18&lt;&gt;""),AH18),IF(AND(AM18&lt;&gt;"pac",AM18&lt;&gt;""),AK18),IF(AND(AP18&lt;&gt;"pac",AP18&lt;&gt;""),AN18))</f>
        <v>4</v>
      </c>
      <c r="AS18" s="62"/>
      <c r="AT18" s="63">
        <f t="shared" si="1"/>
        <v>4</v>
      </c>
      <c r="AU18" s="64">
        <f t="shared" si="2"/>
        <v>250</v>
      </c>
      <c r="AV18" s="192">
        <f t="shared" si="3"/>
        <v>1000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1.7328000000000001</v>
      </c>
      <c r="BA18" s="46">
        <f t="shared" si="7"/>
        <v>10.08</v>
      </c>
      <c r="BB18" s="46">
        <f t="shared" si="8"/>
        <v>0</v>
      </c>
      <c r="BC18" s="46"/>
      <c r="BD18" s="46">
        <f t="shared" si="9"/>
        <v>988.18719999999996</v>
      </c>
      <c r="BE18" s="65"/>
      <c r="BF18" s="45">
        <f t="shared" si="10"/>
        <v>988.18719999999996</v>
      </c>
      <c r="BG18" s="45">
        <f t="shared" si="11"/>
        <v>790.54975999999999</v>
      </c>
      <c r="BH18" s="45">
        <f t="shared" si="12"/>
        <v>197.63744</v>
      </c>
      <c r="BI18" s="3"/>
      <c r="BJ18" s="23" t="s">
        <v>141</v>
      </c>
      <c r="BK18" s="3"/>
      <c r="BL18" s="30">
        <f>BH31</f>
        <v>4743.2985600000011</v>
      </c>
      <c r="BO18" s="23" t="s">
        <v>141</v>
      </c>
      <c r="BP18" s="3"/>
      <c r="BQ18" s="30">
        <f ca="1">BQ7*$BH$5</f>
        <v>6917.3104000000012</v>
      </c>
      <c r="BR18" s="86"/>
      <c r="BS18" s="251"/>
      <c r="BT18" s="276"/>
      <c r="BU18" s="277"/>
      <c r="BV18" s="278"/>
      <c r="BW18" s="278"/>
      <c r="BX18" s="278"/>
      <c r="BY18" s="277"/>
      <c r="BZ18" s="278"/>
      <c r="CA18" s="278"/>
      <c r="CB18" s="278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</row>
    <row r="19" spans="2:95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>
        <f t="shared" si="23"/>
        <v>30</v>
      </c>
      <c r="O19" s="178">
        <f t="shared" si="18"/>
        <v>0</v>
      </c>
      <c r="P19" s="188">
        <f t="shared" si="24"/>
        <v>1.7328000000000001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>
        <f t="shared" si="25"/>
        <v>7.5</v>
      </c>
      <c r="W19" s="47">
        <v>4</v>
      </c>
      <c r="X19" s="48">
        <v>2.52</v>
      </c>
      <c r="Y19" s="49"/>
      <c r="Z19" s="75"/>
      <c r="AA19" s="283"/>
      <c r="AB19" s="68"/>
      <c r="AC19" s="69">
        <f t="shared" si="0"/>
        <v>10.08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>
        <v>4</v>
      </c>
      <c r="AL19" s="75">
        <v>250</v>
      </c>
      <c r="AM19" s="28" t="s">
        <v>150</v>
      </c>
      <c r="AN19" s="60"/>
      <c r="AO19" s="61"/>
      <c r="AP19" s="62"/>
      <c r="AQ19" s="62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250</v>
      </c>
      <c r="AR19" s="62">
        <f t="array" ref="AR19">SUM(IF(AND(AJ19&lt;&gt;"pac",AJ19&lt;&gt;""),AH19),IF(AND(AM19&lt;&gt;"pac",AM19&lt;&gt;""),AK19),IF(AND(AP19&lt;&gt;"pac",AP19&lt;&gt;""),AN19))</f>
        <v>4</v>
      </c>
      <c r="AS19" s="62"/>
      <c r="AT19" s="63">
        <f t="shared" si="1"/>
        <v>4</v>
      </c>
      <c r="AU19" s="64">
        <f t="shared" si="2"/>
        <v>250</v>
      </c>
      <c r="AV19" s="192">
        <f t="shared" si="3"/>
        <v>1000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1.7328000000000001</v>
      </c>
      <c r="BA19" s="46">
        <f t="shared" si="7"/>
        <v>10.08</v>
      </c>
      <c r="BB19" s="46">
        <f t="shared" si="8"/>
        <v>0</v>
      </c>
      <c r="BC19" s="46"/>
      <c r="BD19" s="46">
        <f t="shared" si="9"/>
        <v>988.18719999999996</v>
      </c>
      <c r="BE19" s="65"/>
      <c r="BF19" s="45">
        <f t="shared" si="10"/>
        <v>988.18719999999996</v>
      </c>
      <c r="BG19" s="45">
        <f t="shared" si="11"/>
        <v>790.54975999999999</v>
      </c>
      <c r="BH19" s="45">
        <f t="shared" si="12"/>
        <v>197.63744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277"/>
      <c r="BV19" s="278"/>
      <c r="BW19" s="278"/>
      <c r="BX19" s="278"/>
      <c r="BY19" s="277"/>
      <c r="BZ19" s="278"/>
      <c r="CA19" s="278"/>
      <c r="CB19" s="278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</row>
    <row r="20" spans="2:95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>
        <f t="shared" si="23"/>
        <v>30</v>
      </c>
      <c r="O20" s="178">
        <f t="shared" si="18"/>
        <v>0</v>
      </c>
      <c r="P20" s="188">
        <f t="shared" si="24"/>
        <v>1.7328000000000001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>
        <f t="shared" si="25"/>
        <v>7.5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>
        <v>4</v>
      </c>
      <c r="AL20" s="75">
        <v>250</v>
      </c>
      <c r="AM20" s="28" t="s">
        <v>150</v>
      </c>
      <c r="AN20" s="60"/>
      <c r="AO20" s="61"/>
      <c r="AP20" s="62"/>
      <c r="AQ20" s="62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250</v>
      </c>
      <c r="AR20" s="62">
        <f t="array" ref="AR20">SUM(IF(AND(AJ20&lt;&gt;"pac",AJ20&lt;&gt;""),AH20),IF(AND(AM20&lt;&gt;"pac",AM20&lt;&gt;""),AK20),IF(AND(AP20&lt;&gt;"pac",AP20&lt;&gt;""),AN20))</f>
        <v>4</v>
      </c>
      <c r="AS20" s="62"/>
      <c r="AT20" s="63">
        <f t="shared" si="1"/>
        <v>4</v>
      </c>
      <c r="AU20" s="64">
        <f t="shared" si="2"/>
        <v>250</v>
      </c>
      <c r="AV20" s="192">
        <f t="shared" si="3"/>
        <v>1000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988.18719999999996</v>
      </c>
      <c r="BE20" s="65"/>
      <c r="BF20" s="45">
        <f t="shared" si="10"/>
        <v>988.18719999999996</v>
      </c>
      <c r="BG20" s="45">
        <f t="shared" si="11"/>
        <v>790.54975999999999</v>
      </c>
      <c r="BH20" s="45">
        <f t="shared" si="12"/>
        <v>197.63744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277"/>
      <c r="BV20" s="278"/>
      <c r="BW20" s="278"/>
      <c r="BX20" s="278"/>
      <c r="BY20" s="277"/>
      <c r="BZ20" s="278"/>
      <c r="CA20" s="278"/>
      <c r="CB20" s="278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</row>
    <row r="21" spans="2:95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>
        <f t="shared" si="23"/>
        <v>30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>
        <f t="shared" si="25"/>
        <v>7.5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>
        <v>4</v>
      </c>
      <c r="AL21" s="75">
        <v>250</v>
      </c>
      <c r="AM21" s="28" t="s">
        <v>150</v>
      </c>
      <c r="AN21" s="60"/>
      <c r="AO21" s="61"/>
      <c r="AP21" s="62"/>
      <c r="AQ21" s="62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250</v>
      </c>
      <c r="AR21" s="62">
        <f t="array" ref="AR21">SUM(IF(AND(AJ21&lt;&gt;"pac",AJ21&lt;&gt;""),AH21),IF(AND(AM21&lt;&gt;"pac",AM21&lt;&gt;""),AK21),IF(AND(AP21&lt;&gt;"pac",AP21&lt;&gt;""),AN21))</f>
        <v>4</v>
      </c>
      <c r="AS21" s="62"/>
      <c r="AT21" s="63">
        <f t="shared" si="1"/>
        <v>4</v>
      </c>
      <c r="AU21" s="64">
        <f t="shared" si="2"/>
        <v>250</v>
      </c>
      <c r="AV21" s="192">
        <f t="shared" si="3"/>
        <v>1000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988.18719999999996</v>
      </c>
      <c r="BE21" s="65"/>
      <c r="BF21" s="45">
        <f t="shared" si="10"/>
        <v>988.18719999999996</v>
      </c>
      <c r="BG21" s="45">
        <f t="shared" si="11"/>
        <v>790.54975999999999</v>
      </c>
      <c r="BH21" s="45">
        <f t="shared" si="12"/>
        <v>197.63744</v>
      </c>
      <c r="BI21" s="3"/>
      <c r="BJ21" s="66" t="s">
        <v>142</v>
      </c>
      <c r="BK21" s="67"/>
      <c r="BL21" s="24">
        <f>BL11-BL16-BL18-BL19+BL20</f>
        <v>18973.194239999997</v>
      </c>
      <c r="BO21" s="66" t="s">
        <v>148</v>
      </c>
      <c r="BP21" s="67"/>
      <c r="BQ21" s="24">
        <f ca="1">BQ11-BQ16-BQ18-BQ19</f>
        <v>27669.241600000001</v>
      </c>
      <c r="BR21" s="86"/>
      <c r="BS21" s="251"/>
      <c r="BT21" s="276"/>
      <c r="BU21" s="277"/>
      <c r="BV21" s="278"/>
      <c r="BW21" s="278"/>
      <c r="BX21" s="278"/>
      <c r="BY21" s="277"/>
      <c r="BZ21" s="278"/>
      <c r="CA21" s="278"/>
      <c r="CB21" s="278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</row>
    <row r="22" spans="2:95" x14ac:dyDescent="0.2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>
        <f t="shared" si="23"/>
        <v>30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>
        <f t="shared" si="25"/>
        <v>7.5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>
        <v>4</v>
      </c>
      <c r="AL22" s="75">
        <v>250</v>
      </c>
      <c r="AM22" s="28" t="s">
        <v>150</v>
      </c>
      <c r="AN22" s="60"/>
      <c r="AO22" s="61"/>
      <c r="AP22" s="62"/>
      <c r="AQ22" s="62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250</v>
      </c>
      <c r="AR22" s="62">
        <f t="array" ref="AR22">SUM(IF(AND(AJ22&lt;&gt;"pac",AJ22&lt;&gt;""),AH22),IF(AND(AM22&lt;&gt;"pac",AM22&lt;&gt;""),AK22),IF(AND(AP22&lt;&gt;"pac",AP22&lt;&gt;""),AN22))</f>
        <v>4</v>
      </c>
      <c r="AS22" s="62"/>
      <c r="AT22" s="63">
        <f t="shared" si="1"/>
        <v>4</v>
      </c>
      <c r="AU22" s="64">
        <f t="shared" si="2"/>
        <v>250</v>
      </c>
      <c r="AV22" s="192">
        <f t="shared" si="3"/>
        <v>1000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988.18719999999996</v>
      </c>
      <c r="BE22" s="65"/>
      <c r="BF22" s="45">
        <f t="shared" si="10"/>
        <v>988.18719999999996</v>
      </c>
      <c r="BG22" s="45">
        <f t="shared" si="11"/>
        <v>790.54975999999999</v>
      </c>
      <c r="BH22" s="45">
        <f t="shared" si="12"/>
        <v>197.63744</v>
      </c>
      <c r="BI22" s="3"/>
      <c r="BR22" s="86"/>
      <c r="BS22" s="251"/>
      <c r="BT22" s="276"/>
      <c r="BU22" s="277"/>
      <c r="BV22" s="278"/>
      <c r="BW22" s="278"/>
      <c r="BX22" s="278"/>
      <c r="BY22" s="277"/>
      <c r="BZ22" s="278"/>
      <c r="CA22" s="278"/>
      <c r="CB22" s="278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</row>
    <row r="23" spans="2:95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>
        <f t="shared" si="23"/>
        <v>30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>
        <f t="shared" si="25"/>
        <v>7.5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>
        <v>4</v>
      </c>
      <c r="AL23" s="75">
        <v>250</v>
      </c>
      <c r="AM23" s="28" t="s">
        <v>150</v>
      </c>
      <c r="AN23" s="60"/>
      <c r="AO23" s="61"/>
      <c r="AP23" s="62"/>
      <c r="AQ23" s="62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250</v>
      </c>
      <c r="AR23" s="62">
        <f t="array" ref="AR23">SUM(IF(AND(AJ23&lt;&gt;"pac",AJ23&lt;&gt;""),AH23),IF(AND(AM23&lt;&gt;"pac",AM23&lt;&gt;""),AK23),IF(AND(AP23&lt;&gt;"pac",AP23&lt;&gt;""),AN23))</f>
        <v>4</v>
      </c>
      <c r="AS23" s="62"/>
      <c r="AT23" s="63">
        <f t="shared" si="1"/>
        <v>4</v>
      </c>
      <c r="AU23" s="64">
        <f t="shared" si="2"/>
        <v>250</v>
      </c>
      <c r="AV23" s="192">
        <f t="shared" si="3"/>
        <v>1000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988.18719999999996</v>
      </c>
      <c r="BE23" s="65"/>
      <c r="BF23" s="45">
        <f t="shared" si="10"/>
        <v>988.18719999999996</v>
      </c>
      <c r="BG23" s="45">
        <f t="shared" si="11"/>
        <v>790.54975999999999</v>
      </c>
      <c r="BH23" s="45">
        <f t="shared" si="12"/>
        <v>197.63744</v>
      </c>
      <c r="BI23" s="3"/>
      <c r="BR23" s="86"/>
      <c r="BS23" s="251"/>
      <c r="BT23" s="276"/>
      <c r="BU23" s="277"/>
      <c r="BV23" s="278"/>
      <c r="BW23" s="278"/>
      <c r="BX23" s="278"/>
      <c r="BY23" s="277"/>
      <c r="BZ23" s="278"/>
      <c r="CA23" s="278"/>
      <c r="CB23" s="278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</row>
    <row r="24" spans="2:95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>
        <f t="shared" si="23"/>
        <v>30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>
        <f t="shared" si="25"/>
        <v>7.5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>
        <v>4</v>
      </c>
      <c r="AL24" s="75">
        <v>250</v>
      </c>
      <c r="AM24" s="28" t="s">
        <v>150</v>
      </c>
      <c r="AN24" s="60"/>
      <c r="AO24" s="61"/>
      <c r="AP24" s="62"/>
      <c r="AQ24" s="62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250</v>
      </c>
      <c r="AR24" s="62">
        <f t="array" ref="AR24">SUM(IF(AND(AJ24&lt;&gt;"pac",AJ24&lt;&gt;""),AH24),IF(AND(AM24&lt;&gt;"pac",AM24&lt;&gt;""),AK24),IF(AND(AP24&lt;&gt;"pac",AP24&lt;&gt;""),AN24))</f>
        <v>4</v>
      </c>
      <c r="AS24" s="62"/>
      <c r="AT24" s="63">
        <f t="shared" si="1"/>
        <v>4</v>
      </c>
      <c r="AU24" s="64">
        <f t="shared" si="2"/>
        <v>250</v>
      </c>
      <c r="AV24" s="192">
        <f t="shared" si="3"/>
        <v>1000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988.18719999999996</v>
      </c>
      <c r="BE24" s="65"/>
      <c r="BF24" s="45">
        <f t="shared" si="10"/>
        <v>988.18719999999996</v>
      </c>
      <c r="BG24" s="45">
        <f t="shared" si="11"/>
        <v>790.54975999999999</v>
      </c>
      <c r="BH24" s="45">
        <f t="shared" si="12"/>
        <v>197.63744</v>
      </c>
      <c r="BI24" s="3"/>
      <c r="BJ24" s="4" t="s">
        <v>143</v>
      </c>
      <c r="BO24" s="4" t="s">
        <v>147</v>
      </c>
      <c r="BR24" s="86"/>
      <c r="BS24" s="251"/>
      <c r="BT24" s="276"/>
      <c r="BU24" s="277"/>
      <c r="BV24" s="278"/>
      <c r="BW24" s="278"/>
      <c r="BX24" s="278"/>
      <c r="BY24" s="277"/>
      <c r="BZ24" s="278"/>
      <c r="CA24" s="278"/>
      <c r="CB24" s="278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</row>
    <row r="25" spans="2:95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>
        <f t="shared" si="23"/>
        <v>30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>
        <f t="shared" si="25"/>
        <v>7.5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>
        <v>4</v>
      </c>
      <c r="AL25" s="75">
        <v>250</v>
      </c>
      <c r="AM25" s="28" t="s">
        <v>150</v>
      </c>
      <c r="AN25" s="60"/>
      <c r="AO25" s="61"/>
      <c r="AP25" s="62"/>
      <c r="AQ25" s="62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250</v>
      </c>
      <c r="AR25" s="62">
        <f t="array" ref="AR25">SUM(IF(AND(AJ25&lt;&gt;"pac",AJ25&lt;&gt;""),AH25),IF(AND(AM25&lt;&gt;"pac",AM25&lt;&gt;""),AK25),IF(AND(AP25&lt;&gt;"pac",AP25&lt;&gt;""),AN25))</f>
        <v>4</v>
      </c>
      <c r="AS25" s="62"/>
      <c r="AT25" s="63">
        <f t="shared" si="1"/>
        <v>4</v>
      </c>
      <c r="AU25" s="64">
        <f t="shared" si="2"/>
        <v>250</v>
      </c>
      <c r="AV25" s="192">
        <f t="shared" si="3"/>
        <v>1000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988.18719999999996</v>
      </c>
      <c r="BE25" s="65"/>
      <c r="BF25" s="45">
        <f t="shared" si="10"/>
        <v>988.18719999999996</v>
      </c>
      <c r="BG25" s="45">
        <f t="shared" si="11"/>
        <v>790.54975999999999</v>
      </c>
      <c r="BH25" s="45">
        <f t="shared" si="12"/>
        <v>197.63744</v>
      </c>
      <c r="BI25" s="3"/>
      <c r="BJ25" s="10" t="s">
        <v>67</v>
      </c>
      <c r="BK25" s="11"/>
      <c r="BL25" s="12">
        <f>BL21</f>
        <v>18973.194239999997</v>
      </c>
      <c r="BO25" s="10" t="s">
        <v>67</v>
      </c>
      <c r="BP25" s="11"/>
      <c r="BQ25" s="12">
        <f ca="1">(INDIRECT(TEXT((DAY($A$1)-1),"0")&amp;"!Bq25"))+BL25</f>
        <v>27669.241599999998</v>
      </c>
      <c r="BR25" s="86"/>
      <c r="BS25" s="251"/>
      <c r="BT25" s="276"/>
      <c r="BU25" s="277"/>
      <c r="BV25" s="278"/>
      <c r="BW25" s="278"/>
      <c r="BX25" s="278"/>
      <c r="BY25" s="277"/>
      <c r="BZ25" s="278"/>
      <c r="CA25" s="278"/>
      <c r="CB25" s="278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</row>
    <row r="26" spans="2:95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>
        <f t="shared" si="23"/>
        <v>30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>
        <f t="shared" si="25"/>
        <v>7.5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>
        <v>4</v>
      </c>
      <c r="AL26" s="75">
        <v>250</v>
      </c>
      <c r="AM26" s="28" t="s">
        <v>150</v>
      </c>
      <c r="AN26" s="60"/>
      <c r="AO26" s="61"/>
      <c r="AP26" s="62"/>
      <c r="AQ26" s="62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250</v>
      </c>
      <c r="AR26" s="62">
        <f t="array" ref="AR26">SUM(IF(AND(AJ26&lt;&gt;"pac",AJ26&lt;&gt;""),AH26),IF(AND(AM26&lt;&gt;"pac",AM26&lt;&gt;""),AK26),IF(AND(AP26&lt;&gt;"pac",AP26&lt;&gt;""),AN26))</f>
        <v>4</v>
      </c>
      <c r="AS26" s="62"/>
      <c r="AT26" s="63">
        <f t="shared" si="1"/>
        <v>4</v>
      </c>
      <c r="AU26" s="64">
        <f t="shared" si="2"/>
        <v>250</v>
      </c>
      <c r="AV26" s="192">
        <f t="shared" si="3"/>
        <v>1000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988.18719999999996</v>
      </c>
      <c r="BE26" s="65"/>
      <c r="BF26" s="45">
        <f t="shared" si="10"/>
        <v>988.18719999999996</v>
      </c>
      <c r="BG26" s="45">
        <f t="shared" si="11"/>
        <v>790.54975999999999</v>
      </c>
      <c r="BH26" s="45">
        <f t="shared" si="12"/>
        <v>197.63744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277"/>
      <c r="BV26" s="278"/>
      <c r="BW26" s="278"/>
      <c r="BX26" s="278"/>
      <c r="BY26" s="277"/>
      <c r="BZ26" s="278"/>
      <c r="CA26" s="278"/>
      <c r="CB26" s="278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</row>
    <row r="27" spans="2:95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>
        <f t="shared" si="23"/>
        <v>30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>
        <f t="shared" si="25"/>
        <v>7.5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>
        <v>4</v>
      </c>
      <c r="AL27" s="75">
        <v>250</v>
      </c>
      <c r="AM27" s="28" t="s">
        <v>150</v>
      </c>
      <c r="AN27" s="60"/>
      <c r="AO27" s="61"/>
      <c r="AP27" s="62"/>
      <c r="AQ27" s="62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250</v>
      </c>
      <c r="AR27" s="62">
        <f t="array" ref="AR27">SUM(IF(AND(AJ27&lt;&gt;"pac",AJ27&lt;&gt;""),AH27),IF(AND(AM27&lt;&gt;"pac",AM27&lt;&gt;""),AK27),IF(AND(AP27&lt;&gt;"pac",AP27&lt;&gt;""),AN27))</f>
        <v>4</v>
      </c>
      <c r="AS27" s="62"/>
      <c r="AT27" s="63">
        <f t="shared" si="1"/>
        <v>4</v>
      </c>
      <c r="AU27" s="64">
        <f t="shared" si="2"/>
        <v>250</v>
      </c>
      <c r="AV27" s="192">
        <f t="shared" si="3"/>
        <v>1000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988.18719999999996</v>
      </c>
      <c r="BE27" s="65"/>
      <c r="BF27" s="45">
        <f t="shared" si="10"/>
        <v>988.18719999999996</v>
      </c>
      <c r="BG27" s="45">
        <f t="shared" si="11"/>
        <v>790.54975999999999</v>
      </c>
      <c r="BH27" s="45">
        <f t="shared" si="12"/>
        <v>197.63744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277"/>
      <c r="BV27" s="278"/>
      <c r="BW27" s="278"/>
      <c r="BX27" s="278"/>
      <c r="BY27" s="277"/>
      <c r="BZ27" s="278"/>
      <c r="CA27" s="278"/>
      <c r="CB27" s="278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</row>
    <row r="28" spans="2:95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>
        <f t="shared" si="23"/>
        <v>30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>
        <f t="shared" si="25"/>
        <v>7.5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>
        <v>4</v>
      </c>
      <c r="AL28" s="75">
        <v>250</v>
      </c>
      <c r="AM28" s="28" t="s">
        <v>150</v>
      </c>
      <c r="AN28" s="60"/>
      <c r="AO28" s="61"/>
      <c r="AP28" s="62"/>
      <c r="AQ28" s="62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250</v>
      </c>
      <c r="AR28" s="62">
        <f t="array" ref="AR28">SUM(IF(AND(AJ28&lt;&gt;"pac",AJ28&lt;&gt;""),AH28),IF(AND(AM28&lt;&gt;"pac",AM28&lt;&gt;""),AK28),IF(AND(AP28&lt;&gt;"pac",AP28&lt;&gt;""),AN28))</f>
        <v>4</v>
      </c>
      <c r="AS28" s="62"/>
      <c r="AT28" s="63">
        <f t="shared" si="1"/>
        <v>4</v>
      </c>
      <c r="AU28" s="64">
        <f t="shared" si="2"/>
        <v>250</v>
      </c>
      <c r="AV28" s="192">
        <f t="shared" si="3"/>
        <v>1000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988.18719999999996</v>
      </c>
      <c r="BE28" s="65"/>
      <c r="BF28" s="45">
        <f t="shared" si="10"/>
        <v>988.18719999999996</v>
      </c>
      <c r="BG28" s="45">
        <f t="shared" si="11"/>
        <v>790.54975999999999</v>
      </c>
      <c r="BH28" s="45">
        <f t="shared" si="12"/>
        <v>197.63744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277"/>
      <c r="BV28" s="278"/>
      <c r="BW28" s="278"/>
      <c r="BX28" s="278"/>
      <c r="BY28" s="277"/>
      <c r="BZ28" s="278"/>
      <c r="CA28" s="278"/>
      <c r="CB28" s="278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</row>
    <row r="29" spans="2:95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>
        <f t="shared" si="23"/>
        <v>30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>
        <f t="shared" si="25"/>
        <v>7.5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>
        <v>4</v>
      </c>
      <c r="AL29" s="75">
        <v>250</v>
      </c>
      <c r="AM29" s="28" t="s">
        <v>150</v>
      </c>
      <c r="AN29" s="60"/>
      <c r="AO29" s="61"/>
      <c r="AP29" s="62"/>
      <c r="AQ29" s="62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250</v>
      </c>
      <c r="AR29" s="62">
        <f t="array" ref="AR29">SUM(IF(AND(AJ29&lt;&gt;"pac",AJ29&lt;&gt;""),AH29),IF(AND(AM29&lt;&gt;"pac",AM29&lt;&gt;""),AK29),IF(AND(AP29&lt;&gt;"pac",AP29&lt;&gt;""),AN29))</f>
        <v>4</v>
      </c>
      <c r="AS29" s="62"/>
      <c r="AT29" s="63">
        <f t="shared" si="1"/>
        <v>4</v>
      </c>
      <c r="AU29" s="64">
        <f t="shared" si="2"/>
        <v>250</v>
      </c>
      <c r="AV29" s="192">
        <f t="shared" si="3"/>
        <v>1000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988.18719999999996</v>
      </c>
      <c r="BE29" s="65"/>
      <c r="BF29" s="45">
        <f t="shared" si="10"/>
        <v>988.18719999999996</v>
      </c>
      <c r="BG29" s="45">
        <f t="shared" si="11"/>
        <v>790.54975999999999</v>
      </c>
      <c r="BH29" s="45">
        <f t="shared" si="12"/>
        <v>197.63744</v>
      </c>
      <c r="BI29" s="3"/>
      <c r="BJ29" s="23" t="s">
        <v>144</v>
      </c>
      <c r="BK29" s="3"/>
      <c r="BL29" s="30">
        <f>BL25-BL27</f>
        <v>18973.194239999997</v>
      </c>
      <c r="BO29" s="23" t="s">
        <v>144</v>
      </c>
      <c r="BP29" s="3"/>
      <c r="BQ29" s="30">
        <f ca="1">BQ25-BQ27</f>
        <v>27669.241599999998</v>
      </c>
      <c r="BR29" s="86"/>
      <c r="BS29" s="251"/>
      <c r="BT29" s="276"/>
      <c r="BU29" s="277"/>
      <c r="BV29" s="278"/>
      <c r="BW29" s="278"/>
      <c r="BX29" s="278"/>
      <c r="BY29" s="277"/>
      <c r="BZ29" s="278"/>
      <c r="CA29" s="278"/>
      <c r="CB29" s="278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</row>
    <row r="30" spans="2:95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>
        <f t="shared" si="23"/>
        <v>30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>
        <f t="shared" si="25"/>
        <v>7.5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6">
        <v>4</v>
      </c>
      <c r="AL30" s="75">
        <v>250</v>
      </c>
      <c r="AM30" s="28" t="s">
        <v>150</v>
      </c>
      <c r="AN30" s="60"/>
      <c r="AO30" s="61"/>
      <c r="AP30" s="85"/>
      <c r="AQ30" s="85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250</v>
      </c>
      <c r="AR30" s="85">
        <f t="array" ref="AR30">SUM(IF(AND(AJ30&lt;&gt;"pac",AJ30&lt;&gt;""),AH30),IF(AND(AM30&lt;&gt;"pac",AM30&lt;&gt;""),AK30),IF(AND(AP30&lt;&gt;"pac",AP30&lt;&gt;""),AN30))</f>
        <v>4</v>
      </c>
      <c r="AS30" s="86"/>
      <c r="AT30" s="63">
        <f t="shared" si="1"/>
        <v>4</v>
      </c>
      <c r="AU30" s="64">
        <f t="shared" si="2"/>
        <v>250</v>
      </c>
      <c r="AV30" s="192">
        <f t="shared" si="3"/>
        <v>1000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988.18719999999996</v>
      </c>
      <c r="BE30" s="65"/>
      <c r="BF30" s="45">
        <f t="shared" si="10"/>
        <v>988.18719999999996</v>
      </c>
      <c r="BG30" s="45">
        <f t="shared" si="11"/>
        <v>790.54975999999999</v>
      </c>
      <c r="BH30" s="45">
        <f t="shared" si="12"/>
        <v>197.63744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277"/>
      <c r="BV30" s="278"/>
      <c r="BW30" s="278"/>
      <c r="BX30" s="278"/>
      <c r="BY30" s="277"/>
      <c r="BZ30" s="278"/>
      <c r="CA30" s="278"/>
      <c r="CB30" s="278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</row>
    <row r="31" spans="2:95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>
        <f t="shared" si="23"/>
        <v>30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>
        <f t="shared" si="25"/>
        <v>7.5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96</v>
      </c>
      <c r="AL31" s="3"/>
      <c r="AM31" s="22"/>
      <c r="AN31" s="91">
        <f>SUM(AN7:AN30)</f>
        <v>0</v>
      </c>
      <c r="AO31" s="11"/>
      <c r="AP31" s="3"/>
      <c r="AT31" s="93">
        <f>SUM(AT7:AT30)</f>
        <v>96</v>
      </c>
      <c r="AU31" s="94">
        <f t="shared" si="2"/>
        <v>250</v>
      </c>
      <c r="AV31" s="94">
        <f t="shared" ref="AV31:BD31" si="30">SUM(AV7:AV30)</f>
        <v>24000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41.587200000000003</v>
      </c>
      <c r="BA31" s="95">
        <f t="shared" si="30"/>
        <v>241.92000000000013</v>
      </c>
      <c r="BB31" s="95">
        <f t="shared" si="30"/>
        <v>0</v>
      </c>
      <c r="BC31" s="95">
        <f t="shared" si="30"/>
        <v>0</v>
      </c>
      <c r="BD31" s="95">
        <f t="shared" si="30"/>
        <v>23716.492800000004</v>
      </c>
      <c r="BF31" s="87">
        <f>SUM(BF7:BF30)</f>
        <v>23716.492800000004</v>
      </c>
      <c r="BG31" s="87">
        <f>SUM(BG7:BG30)</f>
        <v>18973.194240000004</v>
      </c>
      <c r="BH31" s="87">
        <f>SUM(BH7:BH30)</f>
        <v>4743.2985600000011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281"/>
      <c r="BV31" s="281"/>
      <c r="BW31" s="281"/>
      <c r="BX31" s="281"/>
      <c r="BY31" s="281"/>
      <c r="BZ31" s="275"/>
      <c r="CA31" s="275"/>
      <c r="CB31" s="275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</row>
    <row r="32" spans="2:95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270"/>
      <c r="BV32" s="270"/>
      <c r="BW32" s="270"/>
      <c r="BX32" s="270"/>
      <c r="BY32" s="270"/>
      <c r="BZ32" s="270"/>
      <c r="CA32" s="270"/>
      <c r="CB32" s="270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</row>
    <row r="33" spans="1:95" x14ac:dyDescent="0.25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270"/>
      <c r="BV33" s="270"/>
      <c r="BW33" s="270"/>
      <c r="BX33" s="270"/>
      <c r="BY33" s="270"/>
      <c r="BZ33" s="270"/>
      <c r="CA33" s="270"/>
      <c r="CB33" s="270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</row>
    <row r="34" spans="1:95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270"/>
      <c r="BV34" s="270"/>
      <c r="BW34" s="270"/>
      <c r="BX34" s="270"/>
      <c r="BY34" s="270"/>
      <c r="BZ34" s="270"/>
      <c r="CA34" s="270"/>
      <c r="CB34" s="270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</row>
    <row r="35" spans="1:95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18973.194239999997</v>
      </c>
      <c r="BO35" s="66" t="s">
        <v>146</v>
      </c>
      <c r="BP35" s="67"/>
      <c r="BQ35" s="105">
        <f ca="1">BQ29-SUM(BQ32:BQ33)</f>
        <v>27669.241599999998</v>
      </c>
      <c r="BR35" s="270"/>
      <c r="BS35" s="270"/>
      <c r="BT35" s="270"/>
      <c r="BU35" s="270"/>
      <c r="BV35" s="270"/>
      <c r="BW35" s="270"/>
      <c r="BX35" s="270"/>
      <c r="BY35" s="270"/>
      <c r="BZ35" s="270"/>
      <c r="CA35" s="270"/>
      <c r="CB35" s="270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</row>
    <row r="36" spans="1:95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86"/>
      <c r="BV36" s="86"/>
      <c r="BW36" s="86"/>
      <c r="BX36" s="86"/>
      <c r="BY36" s="86"/>
      <c r="BZ36" s="86"/>
      <c r="CA36" s="270"/>
      <c r="CB36" s="270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</row>
    <row r="37" spans="1:95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86"/>
      <c r="BV37" s="86"/>
      <c r="BW37" s="86"/>
      <c r="BX37" s="86"/>
      <c r="BY37" s="86"/>
      <c r="BZ37" s="270"/>
      <c r="CA37" s="270"/>
      <c r="CB37" s="270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</row>
    <row r="38" spans="1:95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>
        <v>2</v>
      </c>
      <c r="AT38" s="209">
        <f t="shared" ref="AT38:AT62" si="31">AT7</f>
        <v>4</v>
      </c>
      <c r="AU38" s="209">
        <f t="shared" ref="AU38:AU61" si="32">AS38-AT38</f>
        <v>-2</v>
      </c>
      <c r="AV38" s="225">
        <f>IF(AND(AU38&lt;=0,AU38&gt;=-2),AU38,IF(AU38&lt;-2,-2,0))</f>
        <v>-2</v>
      </c>
      <c r="AW38" s="226">
        <f>IF(AND(AU38&gt;=0,AU38&lt;=2),AU38,IF(AU38&gt;2,2,0))</f>
        <v>0</v>
      </c>
      <c r="AX38" s="222">
        <f>IF(AU38&gt;2,(AU38-2)*13.66,0)</f>
        <v>0</v>
      </c>
      <c r="AY38" s="222">
        <f>IF(AU38&lt;-2,(ABS(AU38)-2)*100,0)</f>
        <v>0</v>
      </c>
      <c r="AZ38" s="244">
        <f>AV38+AW38</f>
        <v>-2</v>
      </c>
      <c r="BA38" s="246">
        <f>AX38+AY38</f>
        <v>0</v>
      </c>
      <c r="BB38" s="251"/>
      <c r="BJ38" s="4" t="s">
        <v>80</v>
      </c>
      <c r="BP38" s="4" t="s">
        <v>81</v>
      </c>
      <c r="BR38" s="285"/>
      <c r="BS38" s="251"/>
      <c r="BT38" s="251"/>
      <c r="BU38" s="286"/>
      <c r="BV38" s="286"/>
      <c r="BW38" s="287"/>
      <c r="BX38" s="287"/>
      <c r="BY38" s="288"/>
      <c r="BZ38" s="289"/>
      <c r="CA38" s="251"/>
      <c r="CB38" s="270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</row>
    <row r="39" spans="1:95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96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250</v>
      </c>
      <c r="AM39" s="213" t="e">
        <f>AVERAGE(AO7:AO30)</f>
        <v>#DIV/0!</v>
      </c>
      <c r="AS39" s="113">
        <v>9</v>
      </c>
      <c r="AT39" s="208">
        <f t="shared" si="31"/>
        <v>4</v>
      </c>
      <c r="AU39" s="208">
        <f t="shared" si="32"/>
        <v>5</v>
      </c>
      <c r="AV39" s="227">
        <f t="shared" ref="AV39:AV61" si="33">IF(AND(AU39&lt;=0,AU39&gt;=-2),AU39,IF(AU39&lt;-2,-2,0))</f>
        <v>0</v>
      </c>
      <c r="AW39" s="228">
        <f>IF(AND(AU39&gt;=0,AU39&lt;=2),AU39,IF(AU39&gt;2,2,0))</f>
        <v>2</v>
      </c>
      <c r="AX39" s="223">
        <f>IF(AU39&gt;2,(AU39-2)*13.66,0)</f>
        <v>40.980000000000004</v>
      </c>
      <c r="AY39" s="223">
        <f>IF(AU39&lt;-2,(ABS(AU39)-2)*100,0)</f>
        <v>0</v>
      </c>
      <c r="AZ39" s="243">
        <f>AV39+AW39</f>
        <v>2</v>
      </c>
      <c r="BA39" s="247">
        <f>AX39+AY39</f>
        <v>40.980000000000004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286"/>
      <c r="BV39" s="286"/>
      <c r="BW39" s="287"/>
      <c r="BX39" s="287"/>
      <c r="BY39" s="288"/>
      <c r="BZ39" s="289"/>
      <c r="CA39" s="270"/>
      <c r="CB39" s="270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</row>
    <row r="40" spans="1:95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>
        <v>17</v>
      </c>
      <c r="AT40" s="208">
        <f t="shared" si="31"/>
        <v>4</v>
      </c>
      <c r="AU40" s="208">
        <f t="shared" si="32"/>
        <v>13</v>
      </c>
      <c r="AV40" s="227">
        <f t="shared" si="33"/>
        <v>0</v>
      </c>
      <c r="AW40" s="228">
        <f>IF(AND(AU40&gt;=0,AU40&lt;=2),AU40,IF(AU40&gt;2,2,0))</f>
        <v>2</v>
      </c>
      <c r="AX40" s="223">
        <f t="shared" ref="AX40:AX61" si="34">IF(AU40&gt;2,(AU40-2)*13.66,0)</f>
        <v>150.26</v>
      </c>
      <c r="AY40" s="223">
        <f t="shared" ref="AY40:AY61" si="35">IF(AU40&lt;-2,(ABS(AU40)-2)*100,0)</f>
        <v>0</v>
      </c>
      <c r="AZ40" s="243">
        <f t="shared" ref="AZ40:AZ61" si="36">AV40+AW40</f>
        <v>2</v>
      </c>
      <c r="BA40" s="247">
        <f t="shared" ref="BA40:BA61" si="37">AX40+AY40</f>
        <v>150.26</v>
      </c>
      <c r="BJ40" s="27"/>
      <c r="BK40" s="3"/>
      <c r="BL40" s="115"/>
      <c r="BM40" s="268"/>
      <c r="BR40" s="285"/>
      <c r="BS40" s="251"/>
      <c r="BT40" s="251"/>
      <c r="BU40" s="286"/>
      <c r="BV40" s="286"/>
      <c r="BW40" s="287"/>
      <c r="BX40" s="287"/>
      <c r="BY40" s="288"/>
      <c r="BZ40" s="289"/>
      <c r="CA40" s="270"/>
      <c r="CB40" s="270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</row>
    <row r="41" spans="1:95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>
        <v>11</v>
      </c>
      <c r="AT41" s="208">
        <f t="shared" si="31"/>
        <v>4</v>
      </c>
      <c r="AU41" s="208">
        <f t="shared" si="32"/>
        <v>7</v>
      </c>
      <c r="AV41" s="227">
        <f t="shared" si="33"/>
        <v>0</v>
      </c>
      <c r="AW41" s="228">
        <f t="shared" ref="AW41:AW60" si="38">IF(AND(AU41&gt;=0,AU41&lt;=2),AU41,IF(AU41&gt;2,2,0))</f>
        <v>2</v>
      </c>
      <c r="AX41" s="223">
        <f t="shared" si="34"/>
        <v>68.3</v>
      </c>
      <c r="AY41" s="223">
        <f t="shared" si="35"/>
        <v>0</v>
      </c>
      <c r="AZ41" s="243">
        <f t="shared" si="36"/>
        <v>2</v>
      </c>
      <c r="BA41" s="247">
        <f t="shared" si="37"/>
        <v>68.3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286"/>
      <c r="BV41" s="286"/>
      <c r="BW41" s="287"/>
      <c r="BX41" s="287"/>
      <c r="BY41" s="288"/>
      <c r="BZ41" s="289"/>
      <c r="CA41" s="270"/>
      <c r="CB41" s="270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</row>
    <row r="42" spans="1:95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>
        <v>11</v>
      </c>
      <c r="AT42" s="208">
        <f t="shared" si="31"/>
        <v>4</v>
      </c>
      <c r="AU42" s="208">
        <f t="shared" si="32"/>
        <v>7</v>
      </c>
      <c r="AV42" s="227">
        <f t="shared" si="33"/>
        <v>0</v>
      </c>
      <c r="AW42" s="228">
        <f t="shared" si="38"/>
        <v>2</v>
      </c>
      <c r="AX42" s="223">
        <f t="shared" si="34"/>
        <v>68.3</v>
      </c>
      <c r="AY42" s="223">
        <f t="shared" si="35"/>
        <v>0</v>
      </c>
      <c r="AZ42" s="243">
        <f t="shared" si="36"/>
        <v>2</v>
      </c>
      <c r="BA42" s="247">
        <f t="shared" si="37"/>
        <v>68.3</v>
      </c>
      <c r="BJ42" s="23" t="s">
        <v>132</v>
      </c>
      <c r="BK42" s="117">
        <f ca="1">A1</f>
        <v>36957</v>
      </c>
      <c r="BL42" s="116">
        <v>0</v>
      </c>
      <c r="BM42" s="267"/>
      <c r="BR42" s="285"/>
      <c r="BS42" s="251"/>
      <c r="BT42" s="251"/>
      <c r="BU42" s="286"/>
      <c r="BV42" s="286"/>
      <c r="BW42" s="287"/>
      <c r="BX42" s="287"/>
      <c r="BY42" s="288"/>
      <c r="BZ42" s="289"/>
      <c r="CA42" s="270"/>
      <c r="CB42" s="270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</row>
    <row r="43" spans="1:95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>
        <v>11</v>
      </c>
      <c r="AT43" s="208">
        <f t="shared" si="31"/>
        <v>4</v>
      </c>
      <c r="AU43" s="208">
        <f t="shared" si="32"/>
        <v>7</v>
      </c>
      <c r="AV43" s="227">
        <f t="shared" si="33"/>
        <v>0</v>
      </c>
      <c r="AW43" s="228">
        <f t="shared" si="38"/>
        <v>2</v>
      </c>
      <c r="AX43" s="223">
        <f t="shared" si="34"/>
        <v>68.3</v>
      </c>
      <c r="AY43" s="223">
        <f t="shared" si="35"/>
        <v>0</v>
      </c>
      <c r="AZ43" s="243">
        <f t="shared" si="36"/>
        <v>2</v>
      </c>
      <c r="BA43" s="247">
        <f t="shared" si="37"/>
        <v>68.3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286"/>
      <c r="BV43" s="286"/>
      <c r="BW43" s="287"/>
      <c r="BX43" s="287"/>
      <c r="BY43" s="288"/>
      <c r="BZ43" s="289"/>
      <c r="CA43" s="270"/>
      <c r="CB43" s="270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</row>
    <row r="44" spans="1:95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>
        <v>11</v>
      </c>
      <c r="AT44" s="208">
        <f t="shared" si="31"/>
        <v>4</v>
      </c>
      <c r="AU44" s="208">
        <f t="shared" si="32"/>
        <v>7</v>
      </c>
      <c r="AV44" s="227">
        <f t="shared" si="33"/>
        <v>0</v>
      </c>
      <c r="AW44" s="228">
        <f t="shared" si="38"/>
        <v>2</v>
      </c>
      <c r="AX44" s="223">
        <f t="shared" si="34"/>
        <v>68.3</v>
      </c>
      <c r="AY44" s="223">
        <f t="shared" si="35"/>
        <v>0</v>
      </c>
      <c r="AZ44" s="243">
        <f t="shared" si="36"/>
        <v>2</v>
      </c>
      <c r="BA44" s="247">
        <f t="shared" si="37"/>
        <v>68.3</v>
      </c>
      <c r="BJ44" s="27"/>
      <c r="BK44" s="3"/>
      <c r="BL44" s="115"/>
      <c r="BM44" s="268"/>
      <c r="BR44" s="285"/>
      <c r="BS44" s="251"/>
      <c r="BT44" s="251"/>
      <c r="BU44" s="286"/>
      <c r="BV44" s="286"/>
      <c r="BW44" s="287"/>
      <c r="BX44" s="287"/>
      <c r="BY44" s="288"/>
      <c r="BZ44" s="289"/>
      <c r="CA44" s="270"/>
      <c r="CB44" s="270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</row>
    <row r="45" spans="1:95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>
        <v>11</v>
      </c>
      <c r="AT45" s="208">
        <f t="shared" si="31"/>
        <v>4</v>
      </c>
      <c r="AU45" s="208">
        <f t="shared" si="32"/>
        <v>7</v>
      </c>
      <c r="AV45" s="227">
        <f t="shared" si="33"/>
        <v>0</v>
      </c>
      <c r="AW45" s="228">
        <f t="shared" si="38"/>
        <v>2</v>
      </c>
      <c r="AX45" s="223">
        <f t="shared" si="34"/>
        <v>68.3</v>
      </c>
      <c r="AY45" s="223">
        <f t="shared" si="35"/>
        <v>0</v>
      </c>
      <c r="AZ45" s="243">
        <f t="shared" si="36"/>
        <v>2</v>
      </c>
      <c r="BA45" s="247">
        <f t="shared" si="37"/>
        <v>68.3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286"/>
      <c r="BV45" s="286"/>
      <c r="BW45" s="287"/>
      <c r="BX45" s="287"/>
      <c r="BY45" s="288"/>
      <c r="BZ45" s="289"/>
      <c r="CA45" s="270"/>
      <c r="CB45" s="270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</row>
    <row r="46" spans="1:95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140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250</v>
      </c>
      <c r="AM46" s="231" t="e">
        <f ca="1">(INDIRECT(TEXT((DAY($A$1)-1),"0")&amp;"!Am46"))+AM39</f>
        <v>#DIV/0!</v>
      </c>
      <c r="AS46" s="113">
        <v>11</v>
      </c>
      <c r="AT46" s="208">
        <f t="shared" si="31"/>
        <v>4</v>
      </c>
      <c r="AU46" s="208">
        <f t="shared" si="32"/>
        <v>7</v>
      </c>
      <c r="AV46" s="227">
        <f t="shared" si="33"/>
        <v>0</v>
      </c>
      <c r="AW46" s="228">
        <f t="shared" si="38"/>
        <v>2</v>
      </c>
      <c r="AX46" s="223">
        <f t="shared" si="34"/>
        <v>68.3</v>
      </c>
      <c r="AY46" s="223">
        <f t="shared" si="35"/>
        <v>0</v>
      </c>
      <c r="AZ46" s="243">
        <f t="shared" si="36"/>
        <v>2</v>
      </c>
      <c r="BA46" s="247">
        <f t="shared" si="37"/>
        <v>68.3</v>
      </c>
      <c r="BJ46" s="23" t="s">
        <v>87</v>
      </c>
      <c r="BK46" s="117">
        <f ca="1">BK42</f>
        <v>36957</v>
      </c>
      <c r="BL46" s="263">
        <f>AT31*J7/1000</f>
        <v>0</v>
      </c>
      <c r="BM46" s="267"/>
      <c r="BR46" s="285"/>
      <c r="BS46" s="251"/>
      <c r="BT46" s="251"/>
      <c r="BU46" s="286"/>
      <c r="BV46" s="286"/>
      <c r="BW46" s="287"/>
      <c r="BX46" s="287"/>
      <c r="BY46" s="288"/>
      <c r="BZ46" s="289"/>
      <c r="CA46" s="270"/>
      <c r="CB46" s="270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</row>
    <row r="47" spans="1:95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>
        <v>11</v>
      </c>
      <c r="AT47" s="208">
        <f t="shared" si="31"/>
        <v>4</v>
      </c>
      <c r="AU47" s="208">
        <f t="shared" si="32"/>
        <v>7</v>
      </c>
      <c r="AV47" s="227">
        <f t="shared" si="33"/>
        <v>0</v>
      </c>
      <c r="AW47" s="228">
        <f t="shared" si="38"/>
        <v>2</v>
      </c>
      <c r="AX47" s="223">
        <f t="shared" si="34"/>
        <v>68.3</v>
      </c>
      <c r="AY47" s="223">
        <f t="shared" si="35"/>
        <v>0</v>
      </c>
      <c r="AZ47" s="243">
        <f t="shared" si="36"/>
        <v>2</v>
      </c>
      <c r="BA47" s="247">
        <f t="shared" si="37"/>
        <v>68.3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286"/>
      <c r="BV47" s="286"/>
      <c r="BW47" s="287"/>
      <c r="BX47" s="287"/>
      <c r="BY47" s="288"/>
      <c r="BZ47" s="289"/>
      <c r="CA47" s="270"/>
      <c r="CB47" s="270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</row>
    <row r="48" spans="1:95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>
        <v>11</v>
      </c>
      <c r="AT48" s="208">
        <f t="shared" si="31"/>
        <v>4</v>
      </c>
      <c r="AU48" s="208">
        <f t="shared" si="32"/>
        <v>7</v>
      </c>
      <c r="AV48" s="227">
        <f t="shared" si="33"/>
        <v>0</v>
      </c>
      <c r="AW48" s="228">
        <f t="shared" si="38"/>
        <v>2</v>
      </c>
      <c r="AX48" s="223">
        <f t="shared" si="34"/>
        <v>68.3</v>
      </c>
      <c r="AY48" s="223">
        <f t="shared" si="35"/>
        <v>0</v>
      </c>
      <c r="AZ48" s="243">
        <f t="shared" si="36"/>
        <v>2</v>
      </c>
      <c r="BA48" s="247">
        <f t="shared" si="37"/>
        <v>68.3</v>
      </c>
      <c r="BJ48" s="27"/>
      <c r="BK48" s="3"/>
      <c r="BL48" s="115"/>
      <c r="BM48" s="268"/>
      <c r="BR48" s="285"/>
      <c r="BS48" s="251"/>
      <c r="BT48" s="251"/>
      <c r="BU48" s="286"/>
      <c r="BV48" s="286"/>
      <c r="BW48" s="287"/>
      <c r="BX48" s="287"/>
      <c r="BY48" s="288"/>
      <c r="BZ48" s="289"/>
      <c r="CA48" s="270"/>
      <c r="CB48" s="270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</row>
    <row r="49" spans="1:95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>
        <v>11</v>
      </c>
      <c r="AT49" s="208">
        <f t="shared" si="31"/>
        <v>4</v>
      </c>
      <c r="AU49" s="208">
        <f t="shared" si="32"/>
        <v>7</v>
      </c>
      <c r="AV49" s="227">
        <f t="shared" si="33"/>
        <v>0</v>
      </c>
      <c r="AW49" s="228">
        <f t="shared" si="38"/>
        <v>2</v>
      </c>
      <c r="AX49" s="223">
        <f t="shared" si="34"/>
        <v>68.3</v>
      </c>
      <c r="AY49" s="223">
        <f t="shared" si="35"/>
        <v>0</v>
      </c>
      <c r="AZ49" s="243">
        <f t="shared" si="36"/>
        <v>2</v>
      </c>
      <c r="BA49" s="247">
        <f t="shared" si="37"/>
        <v>68.3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286"/>
      <c r="BV49" s="286"/>
      <c r="BW49" s="287"/>
      <c r="BX49" s="287"/>
      <c r="BY49" s="288"/>
      <c r="BZ49" s="289"/>
      <c r="CA49" s="270"/>
      <c r="CB49" s="270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</row>
    <row r="50" spans="1:95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>
        <v>11</v>
      </c>
      <c r="AT50" s="208">
        <f t="shared" si="31"/>
        <v>4</v>
      </c>
      <c r="AU50" s="208">
        <f t="shared" si="32"/>
        <v>7</v>
      </c>
      <c r="AV50" s="227">
        <f t="shared" si="33"/>
        <v>0</v>
      </c>
      <c r="AW50" s="228">
        <f t="shared" si="38"/>
        <v>2</v>
      </c>
      <c r="AX50" s="223">
        <f t="shared" si="34"/>
        <v>68.3</v>
      </c>
      <c r="AY50" s="223">
        <f t="shared" si="35"/>
        <v>0</v>
      </c>
      <c r="AZ50" s="243">
        <f t="shared" si="36"/>
        <v>2</v>
      </c>
      <c r="BA50" s="247">
        <f t="shared" si="37"/>
        <v>68.3</v>
      </c>
      <c r="BJ50" s="66"/>
      <c r="BK50" s="67"/>
      <c r="BL50" s="118"/>
      <c r="BM50" s="267"/>
      <c r="BR50" s="285"/>
      <c r="BS50" s="251"/>
      <c r="BT50" s="251"/>
      <c r="BU50" s="286"/>
      <c r="BV50" s="286"/>
      <c r="BW50" s="287"/>
      <c r="BX50" s="287"/>
      <c r="BY50" s="288"/>
      <c r="BZ50" s="289"/>
      <c r="CA50" s="270"/>
      <c r="CB50" s="270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</row>
    <row r="51" spans="1:95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>
        <v>11</v>
      </c>
      <c r="AT51" s="208">
        <f t="shared" si="31"/>
        <v>4</v>
      </c>
      <c r="AU51" s="208">
        <f t="shared" si="32"/>
        <v>7</v>
      </c>
      <c r="AV51" s="227">
        <f t="shared" si="33"/>
        <v>0</v>
      </c>
      <c r="AW51" s="228">
        <f t="shared" si="38"/>
        <v>2</v>
      </c>
      <c r="AX51" s="223">
        <f t="shared" si="34"/>
        <v>68.3</v>
      </c>
      <c r="AY51" s="223">
        <f t="shared" si="35"/>
        <v>0</v>
      </c>
      <c r="AZ51" s="243">
        <f t="shared" si="36"/>
        <v>2</v>
      </c>
      <c r="BA51" s="247">
        <f t="shared" si="37"/>
        <v>68.3</v>
      </c>
      <c r="BR51" s="285"/>
      <c r="BS51" s="251"/>
      <c r="BT51" s="251"/>
      <c r="BU51" s="286"/>
      <c r="BV51" s="286"/>
      <c r="BW51" s="287"/>
      <c r="BX51" s="287"/>
      <c r="BY51" s="288"/>
      <c r="BZ51" s="289"/>
      <c r="CA51" s="270"/>
      <c r="CB51" s="270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</row>
    <row r="52" spans="1:95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>
        <v>11</v>
      </c>
      <c r="AT52" s="208">
        <f t="shared" si="31"/>
        <v>4</v>
      </c>
      <c r="AU52" s="208">
        <f t="shared" si="32"/>
        <v>7</v>
      </c>
      <c r="AV52" s="227">
        <f t="shared" si="33"/>
        <v>0</v>
      </c>
      <c r="AW52" s="228">
        <f t="shared" si="38"/>
        <v>2</v>
      </c>
      <c r="AX52" s="223">
        <f t="shared" si="34"/>
        <v>68.3</v>
      </c>
      <c r="AY52" s="223">
        <f t="shared" si="35"/>
        <v>0</v>
      </c>
      <c r="AZ52" s="243">
        <f t="shared" si="36"/>
        <v>2</v>
      </c>
      <c r="BA52" s="247">
        <f t="shared" si="37"/>
        <v>68.3</v>
      </c>
      <c r="BR52" s="285"/>
      <c r="BS52" s="251"/>
      <c r="BT52" s="251"/>
      <c r="BU52" s="286"/>
      <c r="BV52" s="286"/>
      <c r="BW52" s="287"/>
      <c r="BX52" s="287"/>
      <c r="BY52" s="288"/>
      <c r="BZ52" s="289"/>
      <c r="CA52" s="270"/>
      <c r="CB52" s="270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</row>
    <row r="53" spans="1:95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>
        <v>11</v>
      </c>
      <c r="AT53" s="208">
        <f t="shared" si="31"/>
        <v>4</v>
      </c>
      <c r="AU53" s="208">
        <f t="shared" si="32"/>
        <v>7</v>
      </c>
      <c r="AV53" s="227">
        <f t="shared" si="33"/>
        <v>0</v>
      </c>
      <c r="AW53" s="228">
        <f t="shared" si="38"/>
        <v>2</v>
      </c>
      <c r="AX53" s="223">
        <f t="shared" si="34"/>
        <v>68.3</v>
      </c>
      <c r="AY53" s="223">
        <f t="shared" si="35"/>
        <v>0</v>
      </c>
      <c r="AZ53" s="243">
        <f t="shared" si="36"/>
        <v>2</v>
      </c>
      <c r="BA53" s="247">
        <f t="shared" si="37"/>
        <v>68.3</v>
      </c>
      <c r="BR53" s="285"/>
      <c r="BS53" s="251"/>
      <c r="BT53" s="251"/>
      <c r="BU53" s="286"/>
      <c r="BV53" s="286"/>
      <c r="BW53" s="287"/>
      <c r="BX53" s="287"/>
      <c r="BY53" s="288"/>
      <c r="BZ53" s="289"/>
      <c r="CA53" s="270"/>
      <c r="CB53" s="270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</row>
    <row r="54" spans="1:95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>
        <v>11</v>
      </c>
      <c r="AT54" s="208">
        <f t="shared" si="31"/>
        <v>4</v>
      </c>
      <c r="AU54" s="208">
        <f t="shared" si="32"/>
        <v>7</v>
      </c>
      <c r="AV54" s="227">
        <f t="shared" si="33"/>
        <v>0</v>
      </c>
      <c r="AW54" s="228">
        <f t="shared" si="38"/>
        <v>2</v>
      </c>
      <c r="AX54" s="223">
        <f t="shared" si="34"/>
        <v>68.3</v>
      </c>
      <c r="AY54" s="223">
        <f t="shared" si="35"/>
        <v>0</v>
      </c>
      <c r="AZ54" s="243">
        <f t="shared" si="36"/>
        <v>2</v>
      </c>
      <c r="BA54" s="247">
        <f t="shared" si="37"/>
        <v>68.3</v>
      </c>
      <c r="BR54" s="285"/>
      <c r="BS54" s="251"/>
      <c r="BT54" s="251"/>
      <c r="BU54" s="286"/>
      <c r="BV54" s="286"/>
      <c r="BW54" s="287"/>
      <c r="BX54" s="287"/>
      <c r="BY54" s="288"/>
      <c r="BZ54" s="289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</row>
    <row r="55" spans="1:95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>
        <v>11</v>
      </c>
      <c r="AT55" s="208">
        <f t="shared" si="31"/>
        <v>4</v>
      </c>
      <c r="AU55" s="208">
        <f t="shared" si="32"/>
        <v>7</v>
      </c>
      <c r="AV55" s="227">
        <f t="shared" si="33"/>
        <v>0</v>
      </c>
      <c r="AW55" s="228">
        <f t="shared" si="38"/>
        <v>2</v>
      </c>
      <c r="AX55" s="223">
        <f t="shared" si="34"/>
        <v>68.3</v>
      </c>
      <c r="AY55" s="223">
        <f t="shared" si="35"/>
        <v>0</v>
      </c>
      <c r="AZ55" s="243">
        <f t="shared" si="36"/>
        <v>2</v>
      </c>
      <c r="BA55" s="247">
        <f t="shared" si="37"/>
        <v>68.3</v>
      </c>
      <c r="BR55" s="285"/>
      <c r="BS55" s="251"/>
      <c r="BT55" s="251"/>
      <c r="BU55" s="286"/>
      <c r="BV55" s="286"/>
      <c r="BW55" s="287"/>
      <c r="BX55" s="287"/>
      <c r="BY55" s="288"/>
      <c r="BZ55" s="289"/>
      <c r="CA55" s="270"/>
      <c r="CB55" s="270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</row>
    <row r="56" spans="1:95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>
        <v>11</v>
      </c>
      <c r="AT56" s="208">
        <f t="shared" si="31"/>
        <v>4</v>
      </c>
      <c r="AU56" s="208">
        <f t="shared" si="32"/>
        <v>7</v>
      </c>
      <c r="AV56" s="227">
        <f t="shared" si="33"/>
        <v>0</v>
      </c>
      <c r="AW56" s="228">
        <f t="shared" si="38"/>
        <v>2</v>
      </c>
      <c r="AX56" s="223">
        <f t="shared" si="34"/>
        <v>68.3</v>
      </c>
      <c r="AY56" s="223">
        <f t="shared" si="35"/>
        <v>0</v>
      </c>
      <c r="AZ56" s="243">
        <f t="shared" si="36"/>
        <v>2</v>
      </c>
      <c r="BA56" s="247">
        <f t="shared" si="37"/>
        <v>68.3</v>
      </c>
      <c r="BR56" s="113">
        <v>11</v>
      </c>
      <c r="BS56" s="208">
        <f t="shared" ref="BS56:BS62" si="39">BS25</f>
        <v>0</v>
      </c>
      <c r="BT56" s="208">
        <f t="shared" ref="BT56:BT61" si="40">BR56-BS56</f>
        <v>11</v>
      </c>
      <c r="BU56" s="227">
        <f t="shared" ref="BU56:BU61" si="41">IF(AND(BT56&lt;=0,BT56&gt;=-2),BT56,IF(BT56&lt;-2,-2,0))</f>
        <v>0</v>
      </c>
      <c r="BV56" s="228">
        <f t="shared" ref="BV56:BV61" si="42">IF(AND(BT56&gt;=0,BT56&lt;=2),BT56,IF(BT56&gt;2,2,0))</f>
        <v>2</v>
      </c>
      <c r="BW56" s="223">
        <f t="shared" ref="BW56:BW61" si="43">IF(BT56&gt;2,(BT56-2)*13.66,0)</f>
        <v>122.94</v>
      </c>
      <c r="BX56" s="223">
        <f t="shared" ref="BX56:BX61" si="44">IF(BT56&lt;-2,(ABS(BT56)-2)*100,0)</f>
        <v>0</v>
      </c>
      <c r="BY56" s="243">
        <f t="shared" ref="BY56:BY61" si="45">BU56+BV56</f>
        <v>2</v>
      </c>
      <c r="BZ56" s="247">
        <f t="shared" ref="BZ56:BZ61" si="46">BW56+BX56</f>
        <v>122.94</v>
      </c>
    </row>
    <row r="57" spans="1:95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>
        <v>11</v>
      </c>
      <c r="AT57" s="208">
        <f t="shared" si="31"/>
        <v>4</v>
      </c>
      <c r="AU57" s="208">
        <f t="shared" si="32"/>
        <v>7</v>
      </c>
      <c r="AV57" s="227">
        <f t="shared" si="33"/>
        <v>0</v>
      </c>
      <c r="AW57" s="228">
        <f t="shared" si="38"/>
        <v>2</v>
      </c>
      <c r="AX57" s="223">
        <f t="shared" si="34"/>
        <v>68.3</v>
      </c>
      <c r="AY57" s="223">
        <f t="shared" si="35"/>
        <v>0</v>
      </c>
      <c r="AZ57" s="243">
        <f t="shared" si="36"/>
        <v>2</v>
      </c>
      <c r="BA57" s="247">
        <f t="shared" si="37"/>
        <v>68.3</v>
      </c>
      <c r="BR57" s="113">
        <v>11</v>
      </c>
      <c r="BS57" s="208">
        <f t="shared" si="39"/>
        <v>0</v>
      </c>
      <c r="BT57" s="208">
        <f t="shared" si="40"/>
        <v>11</v>
      </c>
      <c r="BU57" s="227">
        <f t="shared" si="41"/>
        <v>0</v>
      </c>
      <c r="BV57" s="228">
        <f t="shared" si="42"/>
        <v>2</v>
      </c>
      <c r="BW57" s="223">
        <f t="shared" si="43"/>
        <v>122.94</v>
      </c>
      <c r="BX57" s="223">
        <f t="shared" si="44"/>
        <v>0</v>
      </c>
      <c r="BY57" s="243">
        <f t="shared" si="45"/>
        <v>2</v>
      </c>
      <c r="BZ57" s="247">
        <f t="shared" si="46"/>
        <v>122.94</v>
      </c>
    </row>
    <row r="58" spans="1:95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>
        <v>11</v>
      </c>
      <c r="AT58" s="208">
        <f t="shared" si="31"/>
        <v>4</v>
      </c>
      <c r="AU58" s="208">
        <f t="shared" si="32"/>
        <v>7</v>
      </c>
      <c r="AV58" s="227">
        <f t="shared" si="33"/>
        <v>0</v>
      </c>
      <c r="AW58" s="228">
        <f t="shared" si="38"/>
        <v>2</v>
      </c>
      <c r="AX58" s="223">
        <f t="shared" si="34"/>
        <v>68.3</v>
      </c>
      <c r="AY58" s="223">
        <f t="shared" si="35"/>
        <v>0</v>
      </c>
      <c r="AZ58" s="243">
        <f t="shared" si="36"/>
        <v>2</v>
      </c>
      <c r="BA58" s="247">
        <f t="shared" si="37"/>
        <v>68.3</v>
      </c>
      <c r="BR58" s="113">
        <v>11</v>
      </c>
      <c r="BS58" s="208">
        <f t="shared" si="39"/>
        <v>0</v>
      </c>
      <c r="BT58" s="208">
        <f t="shared" si="40"/>
        <v>11</v>
      </c>
      <c r="BU58" s="227">
        <f t="shared" si="41"/>
        <v>0</v>
      </c>
      <c r="BV58" s="228">
        <f t="shared" si="42"/>
        <v>2</v>
      </c>
      <c r="BW58" s="223">
        <f t="shared" si="43"/>
        <v>122.94</v>
      </c>
      <c r="BX58" s="223">
        <f t="shared" si="44"/>
        <v>0</v>
      </c>
      <c r="BY58" s="243">
        <f t="shared" si="45"/>
        <v>2</v>
      </c>
      <c r="BZ58" s="247">
        <f t="shared" si="46"/>
        <v>122.94</v>
      </c>
    </row>
    <row r="59" spans="1:95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>
        <v>13</v>
      </c>
      <c r="AT59" s="208">
        <f t="shared" si="31"/>
        <v>4</v>
      </c>
      <c r="AU59" s="208">
        <f t="shared" si="32"/>
        <v>9</v>
      </c>
      <c r="AV59" s="227">
        <f t="shared" si="33"/>
        <v>0</v>
      </c>
      <c r="AW59" s="228">
        <f t="shared" si="38"/>
        <v>2</v>
      </c>
      <c r="AX59" s="223">
        <f t="shared" si="34"/>
        <v>95.62</v>
      </c>
      <c r="AY59" s="223">
        <f t="shared" si="35"/>
        <v>0</v>
      </c>
      <c r="AZ59" s="243">
        <f t="shared" si="36"/>
        <v>2</v>
      </c>
      <c r="BA59" s="247">
        <f t="shared" si="37"/>
        <v>95.62</v>
      </c>
      <c r="BR59" s="113">
        <v>13</v>
      </c>
      <c r="BS59" s="208">
        <f t="shared" si="39"/>
        <v>0</v>
      </c>
      <c r="BT59" s="208">
        <f t="shared" si="40"/>
        <v>13</v>
      </c>
      <c r="BU59" s="227">
        <f t="shared" si="41"/>
        <v>0</v>
      </c>
      <c r="BV59" s="228">
        <f t="shared" si="42"/>
        <v>2</v>
      </c>
      <c r="BW59" s="223">
        <f t="shared" si="43"/>
        <v>150.26</v>
      </c>
      <c r="BX59" s="223">
        <f t="shared" si="44"/>
        <v>0</v>
      </c>
      <c r="BY59" s="243">
        <f t="shared" si="45"/>
        <v>2</v>
      </c>
      <c r="BZ59" s="247">
        <f t="shared" si="46"/>
        <v>150.26</v>
      </c>
    </row>
    <row r="60" spans="1:95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>
        <v>11</v>
      </c>
      <c r="AT60" s="208">
        <f t="shared" si="31"/>
        <v>4</v>
      </c>
      <c r="AU60" s="208">
        <f t="shared" si="32"/>
        <v>7</v>
      </c>
      <c r="AV60" s="227">
        <f t="shared" si="33"/>
        <v>0</v>
      </c>
      <c r="AW60" s="228">
        <f t="shared" si="38"/>
        <v>2</v>
      </c>
      <c r="AX60" s="223">
        <f t="shared" si="34"/>
        <v>68.3</v>
      </c>
      <c r="AY60" s="223">
        <f t="shared" si="35"/>
        <v>0</v>
      </c>
      <c r="AZ60" s="243">
        <f t="shared" si="36"/>
        <v>2</v>
      </c>
      <c r="BA60" s="247">
        <f t="shared" si="37"/>
        <v>68.3</v>
      </c>
      <c r="BR60" s="113">
        <v>11</v>
      </c>
      <c r="BS60" s="208">
        <f t="shared" si="39"/>
        <v>0</v>
      </c>
      <c r="BT60" s="208">
        <f t="shared" si="40"/>
        <v>11</v>
      </c>
      <c r="BU60" s="227">
        <f t="shared" si="41"/>
        <v>0</v>
      </c>
      <c r="BV60" s="228">
        <f t="shared" si="42"/>
        <v>2</v>
      </c>
      <c r="BW60" s="223">
        <f t="shared" si="43"/>
        <v>122.94</v>
      </c>
      <c r="BX60" s="223">
        <f t="shared" si="44"/>
        <v>0</v>
      </c>
      <c r="BY60" s="243">
        <f t="shared" si="45"/>
        <v>2</v>
      </c>
      <c r="BZ60" s="247">
        <f t="shared" si="46"/>
        <v>122.94</v>
      </c>
    </row>
    <row r="61" spans="1:95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>
        <v>11</v>
      </c>
      <c r="AT61" s="210">
        <f t="shared" si="31"/>
        <v>4</v>
      </c>
      <c r="AU61" s="210">
        <f t="shared" si="32"/>
        <v>7</v>
      </c>
      <c r="AV61" s="229">
        <f t="shared" si="33"/>
        <v>0</v>
      </c>
      <c r="AW61" s="230">
        <f>IF(AND(AU61&gt;=0,AU61&lt;=2),AU61,IF(AU61&gt;2,2,0))</f>
        <v>2</v>
      </c>
      <c r="AX61" s="224">
        <f t="shared" si="34"/>
        <v>68.3</v>
      </c>
      <c r="AY61" s="224">
        <f t="shared" si="35"/>
        <v>0</v>
      </c>
      <c r="AZ61" s="245">
        <f t="shared" si="36"/>
        <v>2</v>
      </c>
      <c r="BA61" s="248">
        <f t="shared" si="37"/>
        <v>68.3</v>
      </c>
      <c r="BR61" s="119">
        <v>11</v>
      </c>
      <c r="BS61" s="210">
        <f t="shared" si="39"/>
        <v>0</v>
      </c>
      <c r="BT61" s="210">
        <f t="shared" si="40"/>
        <v>11</v>
      </c>
      <c r="BU61" s="229">
        <f t="shared" si="41"/>
        <v>0</v>
      </c>
      <c r="BV61" s="230">
        <f t="shared" si="42"/>
        <v>2</v>
      </c>
      <c r="BW61" s="224">
        <f t="shared" si="43"/>
        <v>122.94</v>
      </c>
      <c r="BX61" s="224">
        <f t="shared" si="44"/>
        <v>0</v>
      </c>
      <c r="BY61" s="245">
        <f t="shared" si="45"/>
        <v>2</v>
      </c>
      <c r="BZ61" s="248">
        <f t="shared" si="46"/>
        <v>122.94</v>
      </c>
    </row>
    <row r="62" spans="1:95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96</v>
      </c>
      <c r="BS62" s="120">
        <f t="shared" si="39"/>
        <v>0</v>
      </c>
    </row>
    <row r="63" spans="1:95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44</v>
      </c>
      <c r="BA63" s="249">
        <f>SUM(BA38:BA62)</f>
        <v>1652.8599999999992</v>
      </c>
      <c r="BW63" t="s">
        <v>128</v>
      </c>
      <c r="BY63" s="250">
        <f>SUM(BY38:BY62)</f>
        <v>12</v>
      </c>
      <c r="BZ63" s="249">
        <f>SUM(BZ38:BZ62)</f>
        <v>764.96</v>
      </c>
    </row>
    <row r="64" spans="1:95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</row>
    <row r="65" spans="1:25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</row>
    <row r="66" spans="1:25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</row>
    <row r="67" spans="1:25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25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25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25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25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25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25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25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25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25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25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25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25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25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45"/>
  <sheetViews>
    <sheetView topLeftCell="AC1" zoomScale="75" workbookViewId="0">
      <selection activeCell="BL25" sqref="BL25"/>
    </sheetView>
  </sheetViews>
  <sheetFormatPr defaultRowHeight="13.2" x14ac:dyDescent="0.25"/>
  <cols>
    <col min="1" max="1" width="30" customWidth="1"/>
    <col min="4" max="4" width="10.5546875" customWidth="1"/>
    <col min="5" max="5" width="12.5546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1.4414062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5.441406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5.441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33203125" bestFit="1" customWidth="1"/>
    <col min="60" max="61" width="16.88671875" customWidth="1"/>
    <col min="62" max="62" width="16.44140625" customWidth="1"/>
    <col min="63" max="63" width="16.6640625" customWidth="1"/>
    <col min="64" max="64" width="13.109375" customWidth="1"/>
    <col min="66" max="66" width="11" customWidth="1"/>
    <col min="67" max="67" width="17" customWidth="1"/>
    <col min="69" max="69" width="15.109375" customWidth="1"/>
  </cols>
  <sheetData>
    <row r="1" spans="1:94" ht="21" x14ac:dyDescent="0.4">
      <c r="A1" s="1">
        <f ca="1">DATE(YEAR($A$4),MONTH($A$4),DAY(RIGHT(CELL("filename",A2),1)))</f>
        <v>36956</v>
      </c>
      <c r="K1" s="2" t="s">
        <v>0</v>
      </c>
      <c r="L1" s="2"/>
      <c r="N1" s="2"/>
      <c r="AQ1" s="349">
        <f ca="1">A1</f>
        <v>36956</v>
      </c>
      <c r="AR1" s="349"/>
      <c r="BC1" s="349">
        <f ca="1">A1</f>
        <v>36956</v>
      </c>
      <c r="BD1" s="349"/>
    </row>
    <row r="2" spans="1:94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</row>
    <row r="3" spans="1:94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0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10870.059200000002</v>
      </c>
      <c r="BM3" s="4"/>
      <c r="BO3" s="10" t="s">
        <v>7</v>
      </c>
      <c r="BP3" s="11"/>
      <c r="BQ3" s="12">
        <f ca="1">(INDIRECT(TEXT((DAY($A$1)-1),"0")&amp;"!Bq3"))+BL3</f>
        <v>10870.059200000002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</row>
    <row r="4" spans="1:94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1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</row>
    <row r="5" spans="1:94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98</v>
      </c>
      <c r="N5" s="140" t="s">
        <v>18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10870.059200000002</v>
      </c>
      <c r="BO5" s="23" t="s">
        <v>138</v>
      </c>
      <c r="BP5" s="3"/>
      <c r="BQ5" s="30">
        <f ca="1">BQ3-BQ4</f>
        <v>10870.059200000002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</row>
    <row r="6" spans="1:94" ht="17.25" customHeight="1" thickBot="1" x14ac:dyDescent="0.3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2.52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</row>
    <row r="7" spans="1:94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/>
      <c r="Y7" s="203"/>
      <c r="Z7" s="56"/>
      <c r="AA7" s="253"/>
      <c r="AB7" s="68"/>
      <c r="AC7" s="50">
        <f t="shared" ref="AC7:AC30" si="0">(W7*X7)+(Y7*Z7)+(AA7*AB7)</f>
        <v>0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/>
      <c r="AL7" s="56"/>
      <c r="AM7" s="19"/>
      <c r="AN7" s="57"/>
      <c r="AO7" s="58"/>
      <c r="AP7" s="59"/>
      <c r="AQ7" s="59" t="e">
        <f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0</v>
      </c>
      <c r="AU7" s="64" t="e">
        <f t="shared" ref="AU7:AU31" si="2">AV7/AT7</f>
        <v>#DIV/0!</v>
      </c>
      <c r="AV7" s="192">
        <f t="shared" ref="AV7:AV30" si="3">SUM(AE7*AF7)+(AH7*AI7)+(AN7*AO7)+(AK7*AL7)</f>
        <v>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0</v>
      </c>
      <c r="BA7" s="46">
        <f t="shared" ref="BA7:BA30" si="7">AC7</f>
        <v>0</v>
      </c>
      <c r="BB7" s="46">
        <f t="shared" ref="BB7:BB30" si="8">T8*AT8</f>
        <v>0</v>
      </c>
      <c r="BC7" s="46"/>
      <c r="BD7" s="46">
        <f t="shared" ref="BD7:BD30" si="9">AV7-SUM(AW7:BC7)</f>
        <v>0</v>
      </c>
      <c r="BE7" s="65"/>
      <c r="BF7" s="45">
        <f t="shared" ref="BF7:BF30" si="10">BD7</f>
        <v>0</v>
      </c>
      <c r="BG7" s="45">
        <f t="shared" ref="BG7:BG30" si="11">BF7*$BG$5</f>
        <v>0</v>
      </c>
      <c r="BH7" s="45">
        <f t="shared" ref="BH7:BH30" si="12">BF7*$BH$5</f>
        <v>0</v>
      </c>
      <c r="BI7" s="3"/>
      <c r="BJ7" s="66" t="s">
        <v>139</v>
      </c>
      <c r="BK7" s="67"/>
      <c r="BL7" s="24">
        <f>BL5+BL6</f>
        <v>10870.059200000002</v>
      </c>
      <c r="BO7" s="66" t="s">
        <v>139</v>
      </c>
      <c r="BP7" s="67"/>
      <c r="BQ7" s="24">
        <f ca="1">BQ5+BQ6</f>
        <v>10870.059200000002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</row>
    <row r="8" spans="1:94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0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/>
      <c r="Y8" s="49"/>
      <c r="Z8" s="75"/>
      <c r="AA8" s="283"/>
      <c r="AB8" s="68"/>
      <c r="AC8" s="69">
        <f t="shared" si="0"/>
        <v>0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/>
      <c r="AL8" s="75"/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0</v>
      </c>
      <c r="AU8" s="64" t="e">
        <f t="shared" si="2"/>
        <v>#DIV/0!</v>
      </c>
      <c r="AV8" s="192">
        <f t="shared" si="3"/>
        <v>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0</v>
      </c>
      <c r="BA8" s="46">
        <f t="shared" si="7"/>
        <v>0</v>
      </c>
      <c r="BB8" s="46">
        <f t="shared" si="8"/>
        <v>0</v>
      </c>
      <c r="BC8" s="46"/>
      <c r="BD8" s="46">
        <f t="shared" si="9"/>
        <v>0</v>
      </c>
      <c r="BE8" s="65"/>
      <c r="BF8" s="45">
        <f t="shared" si="10"/>
        <v>0</v>
      </c>
      <c r="BG8" s="45">
        <f t="shared" si="11"/>
        <v>0</v>
      </c>
      <c r="BH8" s="45">
        <f t="shared" si="12"/>
        <v>0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</row>
    <row r="9" spans="1:94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0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/>
      <c r="Y9" s="49"/>
      <c r="Z9" s="75"/>
      <c r="AA9" s="283"/>
      <c r="AB9" s="68"/>
      <c r="AC9" s="69">
        <f t="shared" si="0"/>
        <v>0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/>
      <c r="AL9" s="75"/>
      <c r="AM9" s="28"/>
      <c r="AN9" s="60"/>
      <c r="AO9" s="61"/>
      <c r="AP9" s="62"/>
      <c r="AQ9" s="62" t="e">
        <f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0</v>
      </c>
      <c r="AU9" s="64" t="e">
        <f t="shared" si="2"/>
        <v>#DIV/0!</v>
      </c>
      <c r="AV9" s="192">
        <f t="shared" si="3"/>
        <v>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0</v>
      </c>
      <c r="BA9" s="46">
        <f t="shared" si="7"/>
        <v>0</v>
      </c>
      <c r="BB9" s="46">
        <f t="shared" si="8"/>
        <v>0</v>
      </c>
      <c r="BC9" s="46"/>
      <c r="BD9" s="46">
        <f t="shared" si="9"/>
        <v>0</v>
      </c>
      <c r="BE9" s="65"/>
      <c r="BF9" s="45">
        <f t="shared" si="10"/>
        <v>0</v>
      </c>
      <c r="BG9" s="45">
        <f t="shared" si="11"/>
        <v>0</v>
      </c>
      <c r="BH9" s="45">
        <f t="shared" si="12"/>
        <v>0</v>
      </c>
      <c r="BI9" s="3"/>
      <c r="BR9" s="86"/>
      <c r="BS9" s="251"/>
      <c r="BT9" s="276"/>
      <c r="BU9" s="277"/>
      <c r="BV9" s="278"/>
      <c r="BW9" s="278"/>
      <c r="BX9" s="278"/>
      <c r="BY9" s="277"/>
      <c r="BZ9" s="278"/>
      <c r="CA9" s="278"/>
      <c r="CB9" s="278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</row>
    <row r="10" spans="1:94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0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/>
      <c r="Y10" s="49"/>
      <c r="Z10" s="75"/>
      <c r="AA10" s="283"/>
      <c r="AB10" s="68"/>
      <c r="AC10" s="69">
        <f t="shared" si="0"/>
        <v>0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/>
      <c r="AL10" s="75"/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0</v>
      </c>
      <c r="AU10" s="64" t="e">
        <f t="shared" si="2"/>
        <v>#DIV/0!</v>
      </c>
      <c r="AV10" s="192">
        <f t="shared" si="3"/>
        <v>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0</v>
      </c>
      <c r="BA10" s="46">
        <f t="shared" si="7"/>
        <v>0</v>
      </c>
      <c r="BB10" s="46">
        <f t="shared" si="8"/>
        <v>0</v>
      </c>
      <c r="BC10" s="46"/>
      <c r="BD10" s="46">
        <f t="shared" si="9"/>
        <v>0</v>
      </c>
      <c r="BE10" s="65"/>
      <c r="BF10" s="45">
        <f t="shared" si="10"/>
        <v>0</v>
      </c>
      <c r="BG10" s="45">
        <f t="shared" si="11"/>
        <v>0</v>
      </c>
      <c r="BH10" s="45">
        <f t="shared" si="12"/>
        <v>0</v>
      </c>
      <c r="BI10" s="3"/>
      <c r="BJ10" s="4" t="s">
        <v>140</v>
      </c>
      <c r="BO10" s="4" t="s">
        <v>149</v>
      </c>
      <c r="BR10" s="86"/>
      <c r="BS10" s="251"/>
      <c r="BT10" s="276"/>
      <c r="BU10" s="277"/>
      <c r="BV10" s="278"/>
      <c r="BW10" s="278"/>
      <c r="BX10" s="278"/>
      <c r="BY10" s="277"/>
      <c r="BZ10" s="278"/>
      <c r="CA10" s="278"/>
      <c r="CB10" s="278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</row>
    <row r="11" spans="1:94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0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/>
      <c r="Y11" s="49"/>
      <c r="Z11" s="75"/>
      <c r="AA11" s="283"/>
      <c r="AB11" s="68"/>
      <c r="AC11" s="69">
        <f t="shared" si="0"/>
        <v>0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/>
      <c r="AL11" s="75"/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0</v>
      </c>
      <c r="AU11" s="64" t="e">
        <f t="shared" si="2"/>
        <v>#DIV/0!</v>
      </c>
      <c r="AV11" s="192">
        <f t="shared" si="3"/>
        <v>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0</v>
      </c>
      <c r="BA11" s="46">
        <f t="shared" si="7"/>
        <v>0</v>
      </c>
      <c r="BB11" s="46">
        <f t="shared" si="8"/>
        <v>0</v>
      </c>
      <c r="BC11" s="46"/>
      <c r="BD11" s="46">
        <f t="shared" si="9"/>
        <v>0</v>
      </c>
      <c r="BE11" s="65"/>
      <c r="BF11" s="45">
        <f t="shared" si="10"/>
        <v>0</v>
      </c>
      <c r="BG11" s="45">
        <f t="shared" si="11"/>
        <v>0</v>
      </c>
      <c r="BH11" s="45">
        <f t="shared" si="12"/>
        <v>0</v>
      </c>
      <c r="BI11" s="3"/>
      <c r="BJ11" s="10" t="s">
        <v>61</v>
      </c>
      <c r="BK11" s="11"/>
      <c r="BL11" s="12">
        <f>AV31</f>
        <v>11000</v>
      </c>
      <c r="BO11" s="10" t="s">
        <v>61</v>
      </c>
      <c r="BP11" s="11"/>
      <c r="BQ11" s="12">
        <f ca="1">(INDIRECT(TEXT((DAY($A$1)-1),"0")&amp;"!Bq11"))+BL11</f>
        <v>11000</v>
      </c>
      <c r="BR11" s="86"/>
      <c r="BS11" s="251"/>
      <c r="BT11" s="276"/>
      <c r="BU11" s="277"/>
      <c r="BV11" s="278"/>
      <c r="BW11" s="278"/>
      <c r="BX11" s="278"/>
      <c r="BY11" s="277"/>
      <c r="BZ11" s="278"/>
      <c r="CA11" s="278"/>
      <c r="CB11" s="278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</row>
    <row r="12" spans="1:94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0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/>
      <c r="Y12" s="49"/>
      <c r="Z12" s="75"/>
      <c r="AA12" s="283"/>
      <c r="AB12" s="68"/>
      <c r="AC12" s="69">
        <f t="shared" si="0"/>
        <v>0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/>
      <c r="AL12" s="75"/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0</v>
      </c>
      <c r="AU12" s="64" t="e">
        <f t="shared" si="2"/>
        <v>#DIV/0!</v>
      </c>
      <c r="AV12" s="192">
        <f t="shared" si="3"/>
        <v>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0</v>
      </c>
      <c r="BA12" s="46">
        <f t="shared" si="7"/>
        <v>0</v>
      </c>
      <c r="BB12" s="46">
        <f t="shared" si="8"/>
        <v>0</v>
      </c>
      <c r="BC12" s="46"/>
      <c r="BD12" s="46">
        <f t="shared" si="9"/>
        <v>0</v>
      </c>
      <c r="BE12" s="65"/>
      <c r="BF12" s="45">
        <f t="shared" si="10"/>
        <v>0</v>
      </c>
      <c r="BG12" s="45">
        <f t="shared" si="11"/>
        <v>0</v>
      </c>
      <c r="BH12" s="45">
        <f t="shared" si="12"/>
        <v>0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277"/>
      <c r="BV12" s="278"/>
      <c r="BW12" s="278"/>
      <c r="BX12" s="278"/>
      <c r="BY12" s="277"/>
      <c r="BZ12" s="278"/>
      <c r="CA12" s="278"/>
      <c r="CB12" s="278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</row>
    <row r="13" spans="1:94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0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/>
      <c r="Y13" s="49"/>
      <c r="Z13" s="75"/>
      <c r="AA13" s="283"/>
      <c r="AB13" s="68"/>
      <c r="AC13" s="69">
        <f t="shared" si="0"/>
        <v>0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/>
      <c r="AL13" s="75"/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0</v>
      </c>
      <c r="AU13" s="64" t="e">
        <f t="shared" si="2"/>
        <v>#DIV/0!</v>
      </c>
      <c r="AV13" s="192">
        <f t="shared" si="3"/>
        <v>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0</v>
      </c>
      <c r="BA13" s="46">
        <f t="shared" si="7"/>
        <v>0</v>
      </c>
      <c r="BB13" s="46">
        <f t="shared" si="8"/>
        <v>0</v>
      </c>
      <c r="BC13" s="46"/>
      <c r="BD13" s="46">
        <f t="shared" si="9"/>
        <v>0</v>
      </c>
      <c r="BE13" s="65"/>
      <c r="BF13" s="45">
        <f t="shared" si="10"/>
        <v>0</v>
      </c>
      <c r="BG13" s="45">
        <f t="shared" si="11"/>
        <v>0</v>
      </c>
      <c r="BH13" s="45">
        <f t="shared" si="12"/>
        <v>0</v>
      </c>
      <c r="BI13" s="3"/>
      <c r="BJ13" s="23" t="s">
        <v>63</v>
      </c>
      <c r="BK13" s="3"/>
      <c r="BL13" s="30">
        <f>AY31+BA31</f>
        <v>110.88</v>
      </c>
      <c r="BO13" s="23" t="s">
        <v>63</v>
      </c>
      <c r="BP13" s="3"/>
      <c r="BQ13" s="30">
        <f ca="1">(INDIRECT(TEXT((DAY($A$1)-1),"0")&amp;"!Bq13"))+BL13</f>
        <v>110.88</v>
      </c>
      <c r="BR13" s="86"/>
      <c r="BS13" s="251"/>
      <c r="BT13" s="276"/>
      <c r="BU13" s="277"/>
      <c r="BV13" s="278"/>
      <c r="BW13" s="278"/>
      <c r="BX13" s="278"/>
      <c r="BY13" s="277"/>
      <c r="BZ13" s="278"/>
      <c r="CA13" s="278"/>
      <c r="CB13" s="278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</row>
    <row r="14" spans="1:94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0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/>
      <c r="Y14" s="49"/>
      <c r="Z14" s="75"/>
      <c r="AA14" s="283"/>
      <c r="AB14" s="68"/>
      <c r="AC14" s="69">
        <f t="shared" si="0"/>
        <v>0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/>
      <c r="AL14" s="75"/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0</v>
      </c>
      <c r="AU14" s="64" t="e">
        <f t="shared" si="2"/>
        <v>#DIV/0!</v>
      </c>
      <c r="AV14" s="192">
        <f t="shared" si="3"/>
        <v>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0</v>
      </c>
      <c r="BA14" s="46">
        <f t="shared" si="7"/>
        <v>0</v>
      </c>
      <c r="BB14" s="46">
        <f t="shared" si="8"/>
        <v>0</v>
      </c>
      <c r="BC14" s="46"/>
      <c r="BD14" s="46">
        <f t="shared" si="9"/>
        <v>0</v>
      </c>
      <c r="BE14" s="65"/>
      <c r="BF14" s="45">
        <f t="shared" si="10"/>
        <v>0</v>
      </c>
      <c r="BG14" s="45">
        <f t="shared" si="11"/>
        <v>0</v>
      </c>
      <c r="BH14" s="45">
        <f t="shared" si="12"/>
        <v>0</v>
      </c>
      <c r="BI14" s="3"/>
      <c r="BJ14" s="23" t="s">
        <v>34</v>
      </c>
      <c r="BK14" s="3"/>
      <c r="BL14" s="30">
        <f>AZ31</f>
        <v>19.060800000000008</v>
      </c>
      <c r="BO14" s="23" t="s">
        <v>34</v>
      </c>
      <c r="BP14" s="3"/>
      <c r="BQ14" s="30">
        <f ca="1">(INDIRECT(TEXT((DAY($A$1)-1),"0")&amp;"!BQ14"))+BL14</f>
        <v>19.060800000000008</v>
      </c>
      <c r="BR14" s="86"/>
      <c r="BS14" s="251"/>
      <c r="BT14" s="276"/>
      <c r="BU14" s="277"/>
      <c r="BV14" s="278"/>
      <c r="BW14" s="278"/>
      <c r="BX14" s="278"/>
      <c r="BY14" s="277"/>
      <c r="BZ14" s="278"/>
      <c r="CA14" s="278"/>
      <c r="CB14" s="278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</row>
    <row r="15" spans="1:94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0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/>
      <c r="Y15" s="49"/>
      <c r="Z15" s="75"/>
      <c r="AA15" s="283"/>
      <c r="AB15" s="68"/>
      <c r="AC15" s="69">
        <f t="shared" si="0"/>
        <v>0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/>
      <c r="AL15" s="75"/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0</v>
      </c>
      <c r="AU15" s="64" t="e">
        <f t="shared" si="2"/>
        <v>#DIV/0!</v>
      </c>
      <c r="AV15" s="192">
        <f t="shared" si="3"/>
        <v>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0</v>
      </c>
      <c r="BA15" s="46">
        <f t="shared" si="7"/>
        <v>0</v>
      </c>
      <c r="BB15" s="46">
        <f t="shared" si="8"/>
        <v>0</v>
      </c>
      <c r="BC15" s="46"/>
      <c r="BD15" s="46">
        <f t="shared" si="9"/>
        <v>0</v>
      </c>
      <c r="BE15" s="65"/>
      <c r="BF15" s="45">
        <f t="shared" si="10"/>
        <v>0</v>
      </c>
      <c r="BG15" s="45">
        <f t="shared" si="11"/>
        <v>0</v>
      </c>
      <c r="BH15" s="45">
        <f t="shared" si="12"/>
        <v>0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277"/>
      <c r="BV15" s="278"/>
      <c r="BW15" s="278"/>
      <c r="BX15" s="278"/>
      <c r="BY15" s="277"/>
      <c r="BZ15" s="278"/>
      <c r="CA15" s="278"/>
      <c r="CB15" s="278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</row>
    <row r="16" spans="1:94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0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/>
      <c r="Y16" s="49"/>
      <c r="Z16" s="75"/>
      <c r="AA16" s="283"/>
      <c r="AB16" s="68"/>
      <c r="AC16" s="69">
        <f t="shared" si="0"/>
        <v>0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/>
      <c r="AL16" s="75"/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0</v>
      </c>
      <c r="AU16" s="64" t="e">
        <f t="shared" si="2"/>
        <v>#DIV/0!</v>
      </c>
      <c r="AV16" s="192">
        <f t="shared" si="3"/>
        <v>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0</v>
      </c>
      <c r="BA16" s="46">
        <f t="shared" si="7"/>
        <v>0</v>
      </c>
      <c r="BB16" s="46">
        <f t="shared" si="8"/>
        <v>0</v>
      </c>
      <c r="BC16" s="46"/>
      <c r="BD16" s="46">
        <f t="shared" si="9"/>
        <v>0</v>
      </c>
      <c r="BE16" s="65"/>
      <c r="BF16" s="45">
        <f t="shared" si="10"/>
        <v>0</v>
      </c>
      <c r="BG16" s="45">
        <f t="shared" si="11"/>
        <v>0</v>
      </c>
      <c r="BH16" s="45">
        <f t="shared" si="12"/>
        <v>0</v>
      </c>
      <c r="BI16" s="3"/>
      <c r="BJ16" s="23" t="s">
        <v>65</v>
      </c>
      <c r="BK16" s="3"/>
      <c r="BL16" s="30">
        <f>SUM(BL13:BL15)</f>
        <v>129.9408</v>
      </c>
      <c r="BO16" s="23" t="s">
        <v>65</v>
      </c>
      <c r="BP16" s="3"/>
      <c r="BQ16" s="30">
        <f ca="1">(INDIRECT(TEXT((DAY($A$1)-1),"0")&amp;"!Bq16"))+BL16</f>
        <v>129.9408</v>
      </c>
      <c r="BR16" s="86"/>
      <c r="BS16" s="251"/>
      <c r="BT16" s="276"/>
      <c r="BU16" s="277"/>
      <c r="BV16" s="278"/>
      <c r="BW16" s="278"/>
      <c r="BX16" s="278"/>
      <c r="BY16" s="277"/>
      <c r="BZ16" s="278"/>
      <c r="CA16" s="278"/>
      <c r="CB16" s="278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</row>
    <row r="17" spans="2:94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0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/>
      <c r="Y17" s="49"/>
      <c r="Z17" s="75"/>
      <c r="AA17" s="283"/>
      <c r="AB17" s="68"/>
      <c r="AC17" s="69">
        <f t="shared" si="0"/>
        <v>0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/>
      <c r="AL17" s="75"/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0</v>
      </c>
      <c r="AU17" s="64" t="e">
        <f t="shared" si="2"/>
        <v>#DIV/0!</v>
      </c>
      <c r="AV17" s="192">
        <f t="shared" si="3"/>
        <v>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0</v>
      </c>
      <c r="BA17" s="46">
        <f t="shared" si="7"/>
        <v>0</v>
      </c>
      <c r="BB17" s="46">
        <f t="shared" si="8"/>
        <v>0</v>
      </c>
      <c r="BC17" s="46"/>
      <c r="BD17" s="46">
        <f t="shared" si="9"/>
        <v>0</v>
      </c>
      <c r="BE17" s="65"/>
      <c r="BF17" s="45">
        <f t="shared" si="10"/>
        <v>0</v>
      </c>
      <c r="BG17" s="45">
        <f t="shared" si="11"/>
        <v>0</v>
      </c>
      <c r="BH17" s="45">
        <f t="shared" si="12"/>
        <v>0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277"/>
      <c r="BV17" s="278"/>
      <c r="BW17" s="278"/>
      <c r="BX17" s="278"/>
      <c r="BY17" s="277"/>
      <c r="BZ17" s="278"/>
      <c r="CA17" s="278"/>
      <c r="CB17" s="278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</row>
    <row r="18" spans="2:94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0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/>
      <c r="Y18" s="49"/>
      <c r="Z18" s="75"/>
      <c r="AA18" s="283"/>
      <c r="AB18" s="68"/>
      <c r="AC18" s="69">
        <f t="shared" si="0"/>
        <v>0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/>
      <c r="AL18" s="75"/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0</v>
      </c>
      <c r="AU18" s="64" t="e">
        <f t="shared" si="2"/>
        <v>#DIV/0!</v>
      </c>
      <c r="AV18" s="192">
        <f t="shared" si="3"/>
        <v>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0</v>
      </c>
      <c r="BA18" s="46">
        <f t="shared" si="7"/>
        <v>0</v>
      </c>
      <c r="BB18" s="46">
        <f t="shared" si="8"/>
        <v>0</v>
      </c>
      <c r="BC18" s="46"/>
      <c r="BD18" s="46">
        <f t="shared" si="9"/>
        <v>0</v>
      </c>
      <c r="BE18" s="65"/>
      <c r="BF18" s="45">
        <f t="shared" si="10"/>
        <v>0</v>
      </c>
      <c r="BG18" s="45">
        <f t="shared" si="11"/>
        <v>0</v>
      </c>
      <c r="BH18" s="45">
        <f t="shared" si="12"/>
        <v>0</v>
      </c>
      <c r="BI18" s="3"/>
      <c r="BJ18" s="23" t="s">
        <v>141</v>
      </c>
      <c r="BK18" s="3"/>
      <c r="BL18" s="30">
        <f>BH31</f>
        <v>2174.0118400000001</v>
      </c>
      <c r="BO18" s="23" t="s">
        <v>141</v>
      </c>
      <c r="BP18" s="3"/>
      <c r="BQ18" s="30">
        <f ca="1">BQ7*$BH$5</f>
        <v>2174.0118400000006</v>
      </c>
      <c r="BR18" s="86"/>
      <c r="BS18" s="251"/>
      <c r="BT18" s="276"/>
      <c r="BU18" s="277"/>
      <c r="BV18" s="278"/>
      <c r="BW18" s="278"/>
      <c r="BX18" s="278"/>
      <c r="BY18" s="277"/>
      <c r="BZ18" s="278"/>
      <c r="CA18" s="278"/>
      <c r="CB18" s="278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</row>
    <row r="19" spans="2:94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0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/>
      <c r="Y19" s="49"/>
      <c r="Z19" s="75"/>
      <c r="AA19" s="283"/>
      <c r="AB19" s="68"/>
      <c r="AC19" s="69">
        <f t="shared" si="0"/>
        <v>0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/>
      <c r="AL19" s="75"/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0</v>
      </c>
      <c r="AU19" s="64" t="e">
        <f t="shared" si="2"/>
        <v>#DIV/0!</v>
      </c>
      <c r="AV19" s="192">
        <f t="shared" si="3"/>
        <v>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0</v>
      </c>
      <c r="BA19" s="46">
        <f t="shared" si="7"/>
        <v>0</v>
      </c>
      <c r="BB19" s="46">
        <f t="shared" si="8"/>
        <v>0</v>
      </c>
      <c r="BC19" s="46"/>
      <c r="BD19" s="46">
        <f t="shared" si="9"/>
        <v>0</v>
      </c>
      <c r="BE19" s="65"/>
      <c r="BF19" s="45">
        <f t="shared" si="10"/>
        <v>0</v>
      </c>
      <c r="BG19" s="45">
        <f t="shared" si="11"/>
        <v>0</v>
      </c>
      <c r="BH19" s="45">
        <f t="shared" si="12"/>
        <v>0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277"/>
      <c r="BV19" s="278"/>
      <c r="BW19" s="278"/>
      <c r="BX19" s="278"/>
      <c r="BY19" s="277"/>
      <c r="BZ19" s="278"/>
      <c r="CA19" s="278"/>
      <c r="CB19" s="278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</row>
    <row r="20" spans="2:94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0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>
        <v>2.52</v>
      </c>
      <c r="Y20" s="49"/>
      <c r="Z20" s="75"/>
      <c r="AA20" s="283"/>
      <c r="AB20" s="68"/>
      <c r="AC20" s="69">
        <f t="shared" si="0"/>
        <v>10.08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60">
        <v>4</v>
      </c>
      <c r="AL20" s="61">
        <v>250</v>
      </c>
      <c r="AM20" s="62" t="s">
        <v>150</v>
      </c>
      <c r="AN20" s="60"/>
      <c r="AO20" s="61"/>
      <c r="AP20" s="62"/>
      <c r="AQ20" s="62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250</v>
      </c>
      <c r="AR20" s="62">
        <f t="array" ref="AR20">SUM(IF(AND(AJ20&lt;&gt;"pac",AJ20&lt;&gt;""),AH20),IF(AND(AM20&lt;&gt;"pac",AM20&lt;&gt;""),AK20),IF(AND(AP20&lt;&gt;"pac",AP20&lt;&gt;""),AN20))</f>
        <v>4</v>
      </c>
      <c r="AS20" s="62"/>
      <c r="AT20" s="63">
        <f t="shared" si="1"/>
        <v>4</v>
      </c>
      <c r="AU20" s="64">
        <f t="shared" si="2"/>
        <v>250</v>
      </c>
      <c r="AV20" s="192">
        <f t="shared" si="3"/>
        <v>1000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1.7328000000000001</v>
      </c>
      <c r="BA20" s="46">
        <f t="shared" si="7"/>
        <v>10.08</v>
      </c>
      <c r="BB20" s="46">
        <f t="shared" si="8"/>
        <v>0</v>
      </c>
      <c r="BC20" s="46"/>
      <c r="BD20" s="46">
        <f t="shared" si="9"/>
        <v>988.18719999999996</v>
      </c>
      <c r="BE20" s="65"/>
      <c r="BF20" s="45">
        <f t="shared" si="10"/>
        <v>988.18719999999996</v>
      </c>
      <c r="BG20" s="45">
        <f t="shared" si="11"/>
        <v>790.54975999999999</v>
      </c>
      <c r="BH20" s="45">
        <f t="shared" si="12"/>
        <v>197.63744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277"/>
      <c r="BV20" s="278"/>
      <c r="BW20" s="278"/>
      <c r="BX20" s="278"/>
      <c r="BY20" s="277"/>
      <c r="BZ20" s="278"/>
      <c r="CA20" s="278"/>
      <c r="CB20" s="278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</row>
    <row r="21" spans="2:94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>
        <f t="shared" si="23"/>
        <v>30</v>
      </c>
      <c r="O21" s="178">
        <f t="shared" si="18"/>
        <v>0</v>
      </c>
      <c r="P21" s="188">
        <f t="shared" si="24"/>
        <v>1.7328000000000001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>
        <f t="shared" si="25"/>
        <v>7.5</v>
      </c>
      <c r="W21" s="47">
        <v>4</v>
      </c>
      <c r="X21" s="48">
        <v>2.52</v>
      </c>
      <c r="Y21" s="49"/>
      <c r="Z21" s="75"/>
      <c r="AA21" s="283"/>
      <c r="AB21" s="68"/>
      <c r="AC21" s="69">
        <f t="shared" si="0"/>
        <v>10.08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60">
        <v>4</v>
      </c>
      <c r="AL21" s="61">
        <v>250</v>
      </c>
      <c r="AM21" s="62" t="s">
        <v>150</v>
      </c>
      <c r="AN21" s="60"/>
      <c r="AO21" s="61"/>
      <c r="AP21" s="62"/>
      <c r="AQ21" s="62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250</v>
      </c>
      <c r="AR21" s="62">
        <f t="array" ref="AR21">SUM(IF(AND(AJ21&lt;&gt;"pac",AJ21&lt;&gt;""),AH21),IF(AND(AM21&lt;&gt;"pac",AM21&lt;&gt;""),AK21),IF(AND(AP21&lt;&gt;"pac",AP21&lt;&gt;""),AN21))</f>
        <v>4</v>
      </c>
      <c r="AS21" s="62"/>
      <c r="AT21" s="63">
        <f t="shared" si="1"/>
        <v>4</v>
      </c>
      <c r="AU21" s="64">
        <f t="shared" si="2"/>
        <v>250</v>
      </c>
      <c r="AV21" s="192">
        <f t="shared" si="3"/>
        <v>1000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1.7328000000000001</v>
      </c>
      <c r="BA21" s="46">
        <f t="shared" si="7"/>
        <v>10.08</v>
      </c>
      <c r="BB21" s="46">
        <f t="shared" si="8"/>
        <v>0</v>
      </c>
      <c r="BC21" s="46"/>
      <c r="BD21" s="46">
        <f t="shared" si="9"/>
        <v>988.18719999999996</v>
      </c>
      <c r="BE21" s="65"/>
      <c r="BF21" s="45">
        <f t="shared" si="10"/>
        <v>988.18719999999996</v>
      </c>
      <c r="BG21" s="45">
        <f t="shared" si="11"/>
        <v>790.54975999999999</v>
      </c>
      <c r="BH21" s="45">
        <f t="shared" si="12"/>
        <v>197.63744</v>
      </c>
      <c r="BI21" s="3"/>
      <c r="BJ21" s="66" t="s">
        <v>142</v>
      </c>
      <c r="BK21" s="67"/>
      <c r="BL21" s="24">
        <f>BL11-BL16-BL18-BL19+BL20</f>
        <v>8696.0473600000005</v>
      </c>
      <c r="BO21" s="66" t="s">
        <v>148</v>
      </c>
      <c r="BP21" s="67"/>
      <c r="BQ21" s="24">
        <f ca="1">BQ11-BQ16-BQ18-BQ19</f>
        <v>8696.0473599999987</v>
      </c>
      <c r="BR21" s="86"/>
      <c r="BS21" s="251"/>
      <c r="BT21" s="276"/>
      <c r="BU21" s="277"/>
      <c r="BV21" s="278"/>
      <c r="BW21" s="278"/>
      <c r="BX21" s="278"/>
      <c r="BY21" s="277"/>
      <c r="BZ21" s="278"/>
      <c r="CA21" s="278"/>
      <c r="CB21" s="278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</row>
    <row r="22" spans="2:94" x14ac:dyDescent="0.2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>
        <f t="shared" si="23"/>
        <v>30</v>
      </c>
      <c r="O22" s="178">
        <f t="shared" si="18"/>
        <v>0</v>
      </c>
      <c r="P22" s="188">
        <f t="shared" si="24"/>
        <v>1.7328000000000001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>
        <f t="shared" si="25"/>
        <v>7.5</v>
      </c>
      <c r="W22" s="47">
        <v>4</v>
      </c>
      <c r="X22" s="48">
        <v>2.52</v>
      </c>
      <c r="Y22" s="49"/>
      <c r="Z22" s="75"/>
      <c r="AA22" s="283"/>
      <c r="AB22" s="68"/>
      <c r="AC22" s="69">
        <f t="shared" si="0"/>
        <v>10.08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60">
        <v>4</v>
      </c>
      <c r="AL22" s="61">
        <v>250</v>
      </c>
      <c r="AM22" s="62" t="s">
        <v>150</v>
      </c>
      <c r="AN22" s="60"/>
      <c r="AO22" s="61"/>
      <c r="AP22" s="62"/>
      <c r="AQ22" s="62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250</v>
      </c>
      <c r="AR22" s="62">
        <f t="array" ref="AR22">SUM(IF(AND(AJ22&lt;&gt;"pac",AJ22&lt;&gt;""),AH22),IF(AND(AM22&lt;&gt;"pac",AM22&lt;&gt;""),AK22),IF(AND(AP22&lt;&gt;"pac",AP22&lt;&gt;""),AN22))</f>
        <v>4</v>
      </c>
      <c r="AS22" s="62"/>
      <c r="AT22" s="63">
        <f t="shared" si="1"/>
        <v>4</v>
      </c>
      <c r="AU22" s="64">
        <f t="shared" si="2"/>
        <v>250</v>
      </c>
      <c r="AV22" s="192">
        <f t="shared" si="3"/>
        <v>1000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1.7328000000000001</v>
      </c>
      <c r="BA22" s="46">
        <f t="shared" si="7"/>
        <v>10.08</v>
      </c>
      <c r="BB22" s="46">
        <f t="shared" si="8"/>
        <v>0</v>
      </c>
      <c r="BC22" s="46"/>
      <c r="BD22" s="46">
        <f t="shared" si="9"/>
        <v>988.18719999999996</v>
      </c>
      <c r="BE22" s="65"/>
      <c r="BF22" s="45">
        <f t="shared" si="10"/>
        <v>988.18719999999996</v>
      </c>
      <c r="BG22" s="45">
        <f t="shared" si="11"/>
        <v>790.54975999999999</v>
      </c>
      <c r="BH22" s="45">
        <f t="shared" si="12"/>
        <v>197.63744</v>
      </c>
      <c r="BI22" s="3"/>
      <c r="BR22" s="86"/>
      <c r="BS22" s="251"/>
      <c r="BT22" s="276"/>
      <c r="BU22" s="277"/>
      <c r="BV22" s="278"/>
      <c r="BW22" s="278"/>
      <c r="BX22" s="278"/>
      <c r="BY22" s="277"/>
      <c r="BZ22" s="278"/>
      <c r="CA22" s="278"/>
      <c r="CB22" s="278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</row>
    <row r="23" spans="2:94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>
        <f t="shared" si="23"/>
        <v>30</v>
      </c>
      <c r="O23" s="178">
        <f t="shared" si="18"/>
        <v>0</v>
      </c>
      <c r="P23" s="188">
        <f t="shared" si="24"/>
        <v>1.7328000000000001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>
        <f t="shared" si="25"/>
        <v>7.5</v>
      </c>
      <c r="W23" s="47">
        <v>4</v>
      </c>
      <c r="X23" s="48">
        <v>2.52</v>
      </c>
      <c r="Y23" s="49"/>
      <c r="Z23" s="75"/>
      <c r="AA23" s="283"/>
      <c r="AB23" s="68"/>
      <c r="AC23" s="69">
        <f t="shared" si="0"/>
        <v>10.08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60">
        <v>4</v>
      </c>
      <c r="AL23" s="61">
        <v>250</v>
      </c>
      <c r="AM23" s="62" t="s">
        <v>150</v>
      </c>
      <c r="AN23" s="60"/>
      <c r="AO23" s="61"/>
      <c r="AP23" s="62"/>
      <c r="AQ23" s="62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250</v>
      </c>
      <c r="AR23" s="62">
        <f t="array" ref="AR23">SUM(IF(AND(AJ23&lt;&gt;"pac",AJ23&lt;&gt;""),AH23),IF(AND(AM23&lt;&gt;"pac",AM23&lt;&gt;""),AK23),IF(AND(AP23&lt;&gt;"pac",AP23&lt;&gt;""),AN23))</f>
        <v>4</v>
      </c>
      <c r="AS23" s="62"/>
      <c r="AT23" s="63">
        <f t="shared" si="1"/>
        <v>4</v>
      </c>
      <c r="AU23" s="64">
        <f t="shared" si="2"/>
        <v>250</v>
      </c>
      <c r="AV23" s="192">
        <f t="shared" si="3"/>
        <v>1000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1.7328000000000001</v>
      </c>
      <c r="BA23" s="46">
        <f t="shared" si="7"/>
        <v>10.08</v>
      </c>
      <c r="BB23" s="46">
        <f t="shared" si="8"/>
        <v>0</v>
      </c>
      <c r="BC23" s="46"/>
      <c r="BD23" s="46">
        <f t="shared" si="9"/>
        <v>988.18719999999996</v>
      </c>
      <c r="BE23" s="65"/>
      <c r="BF23" s="45">
        <f t="shared" si="10"/>
        <v>988.18719999999996</v>
      </c>
      <c r="BG23" s="45">
        <f t="shared" si="11"/>
        <v>790.54975999999999</v>
      </c>
      <c r="BH23" s="45">
        <f t="shared" si="12"/>
        <v>197.63744</v>
      </c>
      <c r="BI23" s="3"/>
      <c r="BR23" s="86"/>
      <c r="BS23" s="251"/>
      <c r="BT23" s="276"/>
      <c r="BU23" s="277"/>
      <c r="BV23" s="278"/>
      <c r="BW23" s="278"/>
      <c r="BX23" s="278"/>
      <c r="BY23" s="277"/>
      <c r="BZ23" s="278"/>
      <c r="CA23" s="278"/>
      <c r="CB23" s="278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</row>
    <row r="24" spans="2:94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>
        <f t="shared" si="23"/>
        <v>30</v>
      </c>
      <c r="O24" s="178">
        <f t="shared" si="18"/>
        <v>0</v>
      </c>
      <c r="P24" s="188">
        <f t="shared" si="24"/>
        <v>1.7328000000000001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>
        <f t="shared" si="25"/>
        <v>7.5</v>
      </c>
      <c r="W24" s="47">
        <v>4</v>
      </c>
      <c r="X24" s="48">
        <v>2.52</v>
      </c>
      <c r="Y24" s="49"/>
      <c r="Z24" s="75"/>
      <c r="AA24" s="283"/>
      <c r="AB24" s="68"/>
      <c r="AC24" s="69">
        <f t="shared" si="0"/>
        <v>10.08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60">
        <v>4</v>
      </c>
      <c r="AL24" s="61">
        <v>250</v>
      </c>
      <c r="AM24" s="62" t="s">
        <v>150</v>
      </c>
      <c r="AN24" s="60"/>
      <c r="AO24" s="61"/>
      <c r="AP24" s="62"/>
      <c r="AQ24" s="62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250</v>
      </c>
      <c r="AR24" s="62">
        <f t="array" ref="AR24">SUM(IF(AND(AJ24&lt;&gt;"pac",AJ24&lt;&gt;""),AH24),IF(AND(AM24&lt;&gt;"pac",AM24&lt;&gt;""),AK24),IF(AND(AP24&lt;&gt;"pac",AP24&lt;&gt;""),AN24))</f>
        <v>4</v>
      </c>
      <c r="AS24" s="62"/>
      <c r="AT24" s="63">
        <f t="shared" si="1"/>
        <v>4</v>
      </c>
      <c r="AU24" s="64">
        <f t="shared" si="2"/>
        <v>250</v>
      </c>
      <c r="AV24" s="192">
        <f t="shared" si="3"/>
        <v>1000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1.7328000000000001</v>
      </c>
      <c r="BA24" s="46">
        <f t="shared" si="7"/>
        <v>10.08</v>
      </c>
      <c r="BB24" s="46">
        <f t="shared" si="8"/>
        <v>0</v>
      </c>
      <c r="BC24" s="46"/>
      <c r="BD24" s="46">
        <f t="shared" si="9"/>
        <v>988.18719999999996</v>
      </c>
      <c r="BE24" s="65"/>
      <c r="BF24" s="45">
        <f t="shared" si="10"/>
        <v>988.18719999999996</v>
      </c>
      <c r="BG24" s="45">
        <f t="shared" si="11"/>
        <v>790.54975999999999</v>
      </c>
      <c r="BH24" s="45">
        <f t="shared" si="12"/>
        <v>197.63744</v>
      </c>
      <c r="BI24" s="3"/>
      <c r="BJ24" s="4" t="s">
        <v>143</v>
      </c>
      <c r="BO24" s="4" t="s">
        <v>147</v>
      </c>
      <c r="BR24" s="86"/>
      <c r="BS24" s="251"/>
      <c r="BT24" s="276"/>
      <c r="BU24" s="277"/>
      <c r="BV24" s="278"/>
      <c r="BW24" s="278"/>
      <c r="BX24" s="278"/>
      <c r="BY24" s="277"/>
      <c r="BZ24" s="278"/>
      <c r="CA24" s="278"/>
      <c r="CB24" s="278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</row>
    <row r="25" spans="2:94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>
        <f t="shared" si="23"/>
        <v>30</v>
      </c>
      <c r="O25" s="178">
        <f t="shared" si="18"/>
        <v>0</v>
      </c>
      <c r="P25" s="188">
        <f t="shared" si="24"/>
        <v>1.7328000000000001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>
        <f t="shared" si="25"/>
        <v>7.5</v>
      </c>
      <c r="W25" s="47">
        <v>4</v>
      </c>
      <c r="X25" s="48">
        <v>2.52</v>
      </c>
      <c r="Y25" s="49"/>
      <c r="Z25" s="75"/>
      <c r="AA25" s="283"/>
      <c r="AB25" s="68"/>
      <c r="AC25" s="69">
        <f t="shared" si="0"/>
        <v>10.08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60">
        <v>4</v>
      </c>
      <c r="AL25" s="61">
        <v>250</v>
      </c>
      <c r="AM25" s="62" t="s">
        <v>150</v>
      </c>
      <c r="AN25" s="60"/>
      <c r="AO25" s="61"/>
      <c r="AP25" s="62"/>
      <c r="AQ25" s="62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250</v>
      </c>
      <c r="AR25" s="62">
        <f t="array" ref="AR25">SUM(IF(AND(AJ25&lt;&gt;"pac",AJ25&lt;&gt;""),AH25),IF(AND(AM25&lt;&gt;"pac",AM25&lt;&gt;""),AK25),IF(AND(AP25&lt;&gt;"pac",AP25&lt;&gt;""),AN25))</f>
        <v>4</v>
      </c>
      <c r="AS25" s="62"/>
      <c r="AT25" s="63">
        <f t="shared" si="1"/>
        <v>4</v>
      </c>
      <c r="AU25" s="64">
        <f t="shared" si="2"/>
        <v>250</v>
      </c>
      <c r="AV25" s="192">
        <f t="shared" si="3"/>
        <v>1000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1.7328000000000001</v>
      </c>
      <c r="BA25" s="46">
        <f t="shared" si="7"/>
        <v>10.08</v>
      </c>
      <c r="BB25" s="46">
        <f t="shared" si="8"/>
        <v>0</v>
      </c>
      <c r="BC25" s="46"/>
      <c r="BD25" s="46">
        <f t="shared" si="9"/>
        <v>988.18719999999996</v>
      </c>
      <c r="BE25" s="65"/>
      <c r="BF25" s="45">
        <f t="shared" si="10"/>
        <v>988.18719999999996</v>
      </c>
      <c r="BG25" s="45">
        <f t="shared" si="11"/>
        <v>790.54975999999999</v>
      </c>
      <c r="BH25" s="45">
        <f t="shared" si="12"/>
        <v>197.63744</v>
      </c>
      <c r="BI25" s="3"/>
      <c r="BJ25" s="10" t="s">
        <v>67</v>
      </c>
      <c r="BK25" s="11"/>
      <c r="BL25" s="12">
        <f>BL21</f>
        <v>8696.0473600000005</v>
      </c>
      <c r="BO25" s="10" t="s">
        <v>67</v>
      </c>
      <c r="BP25" s="11"/>
      <c r="BQ25" s="12">
        <f ca="1">(INDIRECT(TEXT((DAY($A$1)-1),"0")&amp;"!Bq25"))+BL25</f>
        <v>8696.0473600000005</v>
      </c>
      <c r="BR25" s="86"/>
      <c r="BS25" s="251"/>
      <c r="BT25" s="276"/>
      <c r="BU25" s="277"/>
      <c r="BV25" s="278"/>
      <c r="BW25" s="278"/>
      <c r="BX25" s="278"/>
      <c r="BY25" s="277"/>
      <c r="BZ25" s="278"/>
      <c r="CA25" s="278"/>
      <c r="CB25" s="278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</row>
    <row r="26" spans="2:94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>
        <f t="shared" si="23"/>
        <v>30</v>
      </c>
      <c r="O26" s="178">
        <f t="shared" si="18"/>
        <v>0</v>
      </c>
      <c r="P26" s="188">
        <f t="shared" si="24"/>
        <v>1.7328000000000001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>
        <f t="shared" si="25"/>
        <v>7.5</v>
      </c>
      <c r="W26" s="47">
        <v>4</v>
      </c>
      <c r="X26" s="48">
        <v>2.52</v>
      </c>
      <c r="Y26" s="49"/>
      <c r="Z26" s="75"/>
      <c r="AA26" s="283"/>
      <c r="AB26" s="68"/>
      <c r="AC26" s="69">
        <f t="shared" si="0"/>
        <v>10.08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60">
        <v>4</v>
      </c>
      <c r="AL26" s="61">
        <v>250</v>
      </c>
      <c r="AM26" s="62" t="s">
        <v>150</v>
      </c>
      <c r="AN26" s="60"/>
      <c r="AO26" s="61"/>
      <c r="AP26" s="62"/>
      <c r="AQ26" s="62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250</v>
      </c>
      <c r="AR26" s="62">
        <f t="array" ref="AR26">SUM(IF(AND(AJ26&lt;&gt;"pac",AJ26&lt;&gt;""),AH26),IF(AND(AM26&lt;&gt;"pac",AM26&lt;&gt;""),AK26),IF(AND(AP26&lt;&gt;"pac",AP26&lt;&gt;""),AN26))</f>
        <v>4</v>
      </c>
      <c r="AS26" s="62"/>
      <c r="AT26" s="63">
        <f t="shared" si="1"/>
        <v>4</v>
      </c>
      <c r="AU26" s="64">
        <f t="shared" si="2"/>
        <v>250</v>
      </c>
      <c r="AV26" s="192">
        <f t="shared" si="3"/>
        <v>1000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1.7328000000000001</v>
      </c>
      <c r="BA26" s="46">
        <f t="shared" si="7"/>
        <v>10.08</v>
      </c>
      <c r="BB26" s="46">
        <f t="shared" si="8"/>
        <v>0</v>
      </c>
      <c r="BC26" s="46"/>
      <c r="BD26" s="46">
        <f t="shared" si="9"/>
        <v>988.18719999999996</v>
      </c>
      <c r="BE26" s="65"/>
      <c r="BF26" s="45">
        <f t="shared" si="10"/>
        <v>988.18719999999996</v>
      </c>
      <c r="BG26" s="45">
        <f t="shared" si="11"/>
        <v>790.54975999999999</v>
      </c>
      <c r="BH26" s="45">
        <f t="shared" si="12"/>
        <v>197.63744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277"/>
      <c r="BV26" s="278"/>
      <c r="BW26" s="278"/>
      <c r="BX26" s="278"/>
      <c r="BY26" s="277"/>
      <c r="BZ26" s="278"/>
      <c r="CA26" s="278"/>
      <c r="CB26" s="278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</row>
    <row r="27" spans="2:94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>
        <f t="shared" si="23"/>
        <v>30</v>
      </c>
      <c r="O27" s="178">
        <f t="shared" si="18"/>
        <v>0</v>
      </c>
      <c r="P27" s="188">
        <f t="shared" si="24"/>
        <v>1.7328000000000001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>
        <f t="shared" si="25"/>
        <v>7.5</v>
      </c>
      <c r="W27" s="47">
        <v>4</v>
      </c>
      <c r="X27" s="48">
        <v>2.52</v>
      </c>
      <c r="Y27" s="49"/>
      <c r="Z27" s="75"/>
      <c r="AA27" s="283"/>
      <c r="AB27" s="68"/>
      <c r="AC27" s="69">
        <f t="shared" si="0"/>
        <v>10.08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60">
        <v>4</v>
      </c>
      <c r="AL27" s="61">
        <v>250</v>
      </c>
      <c r="AM27" s="62" t="s">
        <v>150</v>
      </c>
      <c r="AN27" s="60"/>
      <c r="AO27" s="61"/>
      <c r="AP27" s="62"/>
      <c r="AQ27" s="62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250</v>
      </c>
      <c r="AR27" s="62">
        <f t="array" ref="AR27">SUM(IF(AND(AJ27&lt;&gt;"pac",AJ27&lt;&gt;""),AH27),IF(AND(AM27&lt;&gt;"pac",AM27&lt;&gt;""),AK27),IF(AND(AP27&lt;&gt;"pac",AP27&lt;&gt;""),AN27))</f>
        <v>4</v>
      </c>
      <c r="AS27" s="62"/>
      <c r="AT27" s="63">
        <f t="shared" si="1"/>
        <v>4</v>
      </c>
      <c r="AU27" s="64">
        <f t="shared" si="2"/>
        <v>250</v>
      </c>
      <c r="AV27" s="192">
        <f t="shared" si="3"/>
        <v>1000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1.7328000000000001</v>
      </c>
      <c r="BA27" s="46">
        <f t="shared" si="7"/>
        <v>10.08</v>
      </c>
      <c r="BB27" s="46">
        <f t="shared" si="8"/>
        <v>0</v>
      </c>
      <c r="BC27" s="46"/>
      <c r="BD27" s="46">
        <f t="shared" si="9"/>
        <v>988.18719999999996</v>
      </c>
      <c r="BE27" s="65"/>
      <c r="BF27" s="45">
        <f t="shared" si="10"/>
        <v>988.18719999999996</v>
      </c>
      <c r="BG27" s="45">
        <f t="shared" si="11"/>
        <v>790.54975999999999</v>
      </c>
      <c r="BH27" s="45">
        <f t="shared" si="12"/>
        <v>197.63744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277"/>
      <c r="BV27" s="278"/>
      <c r="BW27" s="278"/>
      <c r="BX27" s="278"/>
      <c r="BY27" s="277"/>
      <c r="BZ27" s="278"/>
      <c r="CA27" s="278"/>
      <c r="CB27" s="278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</row>
    <row r="28" spans="2:94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>
        <f t="shared" si="23"/>
        <v>30</v>
      </c>
      <c r="O28" s="178">
        <f t="shared" si="18"/>
        <v>0</v>
      </c>
      <c r="P28" s="188">
        <f t="shared" si="24"/>
        <v>1.7328000000000001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>
        <f t="shared" si="25"/>
        <v>7.5</v>
      </c>
      <c r="W28" s="47">
        <v>4</v>
      </c>
      <c r="X28" s="48">
        <v>2.52</v>
      </c>
      <c r="Y28" s="49"/>
      <c r="Z28" s="75"/>
      <c r="AA28" s="283"/>
      <c r="AB28" s="68"/>
      <c r="AC28" s="69">
        <f t="shared" si="0"/>
        <v>10.08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60">
        <v>4</v>
      </c>
      <c r="AL28" s="61">
        <v>250</v>
      </c>
      <c r="AM28" s="62" t="s">
        <v>150</v>
      </c>
      <c r="AN28" s="60"/>
      <c r="AO28" s="61"/>
      <c r="AP28" s="62"/>
      <c r="AQ28" s="62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250</v>
      </c>
      <c r="AR28" s="62">
        <f t="array" ref="AR28">SUM(IF(AND(AJ28&lt;&gt;"pac",AJ28&lt;&gt;""),AH28),IF(AND(AM28&lt;&gt;"pac",AM28&lt;&gt;""),AK28),IF(AND(AP28&lt;&gt;"pac",AP28&lt;&gt;""),AN28))</f>
        <v>4</v>
      </c>
      <c r="AS28" s="62"/>
      <c r="AT28" s="63">
        <f t="shared" si="1"/>
        <v>4</v>
      </c>
      <c r="AU28" s="64">
        <f t="shared" si="2"/>
        <v>250</v>
      </c>
      <c r="AV28" s="192">
        <f t="shared" si="3"/>
        <v>1000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1.7328000000000001</v>
      </c>
      <c r="BA28" s="46">
        <f t="shared" si="7"/>
        <v>10.08</v>
      </c>
      <c r="BB28" s="46">
        <f t="shared" si="8"/>
        <v>0</v>
      </c>
      <c r="BC28" s="46"/>
      <c r="BD28" s="46">
        <f t="shared" si="9"/>
        <v>988.18719999999996</v>
      </c>
      <c r="BE28" s="65"/>
      <c r="BF28" s="45">
        <f t="shared" si="10"/>
        <v>988.18719999999996</v>
      </c>
      <c r="BG28" s="45">
        <f t="shared" si="11"/>
        <v>790.54975999999999</v>
      </c>
      <c r="BH28" s="45">
        <f t="shared" si="12"/>
        <v>197.63744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277"/>
      <c r="BV28" s="278"/>
      <c r="BW28" s="278"/>
      <c r="BX28" s="278"/>
      <c r="BY28" s="277"/>
      <c r="BZ28" s="278"/>
      <c r="CA28" s="278"/>
      <c r="CB28" s="278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</row>
    <row r="29" spans="2:94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>
        <f t="shared" si="23"/>
        <v>30</v>
      </c>
      <c r="O29" s="178">
        <f t="shared" si="18"/>
        <v>0</v>
      </c>
      <c r="P29" s="188">
        <f t="shared" si="24"/>
        <v>1.7328000000000001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>
        <f t="shared" si="25"/>
        <v>7.5</v>
      </c>
      <c r="W29" s="47">
        <v>4</v>
      </c>
      <c r="X29" s="48">
        <v>2.52</v>
      </c>
      <c r="Y29" s="49"/>
      <c r="Z29" s="75"/>
      <c r="AA29" s="283"/>
      <c r="AB29" s="68"/>
      <c r="AC29" s="69">
        <f t="shared" si="0"/>
        <v>10.08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60">
        <v>4</v>
      </c>
      <c r="AL29" s="61">
        <v>250</v>
      </c>
      <c r="AM29" s="62" t="s">
        <v>150</v>
      </c>
      <c r="AN29" s="60"/>
      <c r="AO29" s="61"/>
      <c r="AP29" s="62"/>
      <c r="AQ29" s="62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250</v>
      </c>
      <c r="AR29" s="62">
        <f t="array" ref="AR29">SUM(IF(AND(AJ29&lt;&gt;"pac",AJ29&lt;&gt;""),AH29),IF(AND(AM29&lt;&gt;"pac",AM29&lt;&gt;""),AK29),IF(AND(AP29&lt;&gt;"pac",AP29&lt;&gt;""),AN29))</f>
        <v>4</v>
      </c>
      <c r="AS29" s="62"/>
      <c r="AT29" s="63">
        <f t="shared" si="1"/>
        <v>4</v>
      </c>
      <c r="AU29" s="64">
        <f t="shared" si="2"/>
        <v>250</v>
      </c>
      <c r="AV29" s="192">
        <f t="shared" si="3"/>
        <v>1000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1.7328000000000001</v>
      </c>
      <c r="BA29" s="46">
        <f t="shared" si="7"/>
        <v>10.08</v>
      </c>
      <c r="BB29" s="46">
        <f t="shared" si="8"/>
        <v>0</v>
      </c>
      <c r="BC29" s="46"/>
      <c r="BD29" s="46">
        <f t="shared" si="9"/>
        <v>988.18719999999996</v>
      </c>
      <c r="BE29" s="65"/>
      <c r="BF29" s="45">
        <f t="shared" si="10"/>
        <v>988.18719999999996</v>
      </c>
      <c r="BG29" s="45">
        <f t="shared" si="11"/>
        <v>790.54975999999999</v>
      </c>
      <c r="BH29" s="45">
        <f t="shared" si="12"/>
        <v>197.63744</v>
      </c>
      <c r="BI29" s="3"/>
      <c r="BJ29" s="23" t="s">
        <v>144</v>
      </c>
      <c r="BK29" s="3"/>
      <c r="BL29" s="30">
        <f>BL25-BL27</f>
        <v>8696.0473600000005</v>
      </c>
      <c r="BO29" s="23" t="s">
        <v>144</v>
      </c>
      <c r="BP29" s="3"/>
      <c r="BQ29" s="30">
        <f ca="1">BQ25-BQ27</f>
        <v>8696.0473600000005</v>
      </c>
      <c r="BR29" s="86"/>
      <c r="BS29" s="251"/>
      <c r="BT29" s="276"/>
      <c r="BU29" s="277"/>
      <c r="BV29" s="278"/>
      <c r="BW29" s="278"/>
      <c r="BX29" s="278"/>
      <c r="BY29" s="277"/>
      <c r="BZ29" s="278"/>
      <c r="CA29" s="278"/>
      <c r="CB29" s="278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</row>
    <row r="30" spans="2:94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>
        <f t="shared" si="23"/>
        <v>30</v>
      </c>
      <c r="O30" s="178">
        <f t="shared" si="18"/>
        <v>0</v>
      </c>
      <c r="P30" s="188">
        <f t="shared" si="24"/>
        <v>1.7328000000000001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>
        <f t="shared" si="25"/>
        <v>7.5</v>
      </c>
      <c r="W30" s="47">
        <v>4</v>
      </c>
      <c r="X30" s="48">
        <v>2.52</v>
      </c>
      <c r="Y30" s="49"/>
      <c r="Z30" s="194"/>
      <c r="AA30" s="254"/>
      <c r="AB30" s="78"/>
      <c r="AC30" s="79">
        <f t="shared" si="0"/>
        <v>10.08</v>
      </c>
      <c r="AD30" s="80">
        <v>2400</v>
      </c>
      <c r="AE30" s="81">
        <v>0</v>
      </c>
      <c r="AF30" s="82">
        <v>0</v>
      </c>
      <c r="AG30" s="191"/>
      <c r="AH30" s="73"/>
      <c r="AI30" s="83"/>
      <c r="AJ30" s="84"/>
      <c r="AK30" s="297">
        <v>4</v>
      </c>
      <c r="AL30" s="298">
        <v>250</v>
      </c>
      <c r="AM30" s="85" t="s">
        <v>150</v>
      </c>
      <c r="AN30" s="60"/>
      <c r="AO30" s="61"/>
      <c r="AP30" s="62"/>
      <c r="AQ30" s="85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250</v>
      </c>
      <c r="AR30" s="85">
        <f t="array" ref="AR30">SUM(IF(AND(AJ30&lt;&gt;"pac",AJ30&lt;&gt;""),AH30),IF(AND(AM30&lt;&gt;"pac",AM30&lt;&gt;""),AK30),IF(AND(AP30&lt;&gt;"pac",AP30&lt;&gt;""),AN30))</f>
        <v>4</v>
      </c>
      <c r="AS30" s="86"/>
      <c r="AT30" s="63">
        <f t="shared" si="1"/>
        <v>4</v>
      </c>
      <c r="AU30" s="64">
        <f t="shared" si="2"/>
        <v>250</v>
      </c>
      <c r="AV30" s="192">
        <f t="shared" si="3"/>
        <v>1000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1.7328000000000001</v>
      </c>
      <c r="BA30" s="46">
        <f t="shared" si="7"/>
        <v>10.08</v>
      </c>
      <c r="BB30" s="46">
        <f t="shared" si="8"/>
        <v>0</v>
      </c>
      <c r="BC30" s="46"/>
      <c r="BD30" s="46">
        <f t="shared" si="9"/>
        <v>988.18719999999996</v>
      </c>
      <c r="BE30" s="65"/>
      <c r="BF30" s="45">
        <f t="shared" si="10"/>
        <v>988.18719999999996</v>
      </c>
      <c r="BG30" s="45">
        <f t="shared" si="11"/>
        <v>790.54975999999999</v>
      </c>
      <c r="BH30" s="45">
        <f t="shared" si="12"/>
        <v>197.63744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277"/>
      <c r="BV30" s="278"/>
      <c r="BW30" s="278"/>
      <c r="BX30" s="278"/>
      <c r="BY30" s="277"/>
      <c r="BZ30" s="278"/>
      <c r="CA30" s="278"/>
      <c r="CB30" s="278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</row>
    <row r="31" spans="2:94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>
        <f t="shared" si="23"/>
        <v>30</v>
      </c>
      <c r="O31" s="178">
        <f t="shared" si="18"/>
        <v>0</v>
      </c>
      <c r="P31" s="188">
        <f t="shared" si="24"/>
        <v>1.7328000000000001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>
        <f t="shared" si="25"/>
        <v>7.5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44</v>
      </c>
      <c r="AL31" s="3"/>
      <c r="AM31" s="22"/>
      <c r="AN31" s="91">
        <f>SUM(AN7:AN30)</f>
        <v>0</v>
      </c>
      <c r="AO31" s="11"/>
      <c r="AP31" s="3"/>
      <c r="AT31" s="93">
        <f>SUM(AT7:AT30)</f>
        <v>44</v>
      </c>
      <c r="AU31" s="94">
        <f t="shared" si="2"/>
        <v>250</v>
      </c>
      <c r="AV31" s="94">
        <f t="shared" ref="AV31:BD31" si="30">SUM(AV7:AV30)</f>
        <v>11000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19.060800000000008</v>
      </c>
      <c r="BA31" s="95">
        <f t="shared" si="30"/>
        <v>110.88</v>
      </c>
      <c r="BB31" s="95">
        <f t="shared" si="30"/>
        <v>0</v>
      </c>
      <c r="BC31" s="95">
        <f t="shared" si="30"/>
        <v>0</v>
      </c>
      <c r="BD31" s="95">
        <f t="shared" si="30"/>
        <v>10870.059200000002</v>
      </c>
      <c r="BF31" s="87">
        <f>SUM(BF7:BF30)</f>
        <v>10870.059200000002</v>
      </c>
      <c r="BG31" s="87">
        <f>SUM(BG7:BG30)</f>
        <v>8696.0473600000005</v>
      </c>
      <c r="BH31" s="87">
        <f>SUM(BH7:BH30)</f>
        <v>2174.0118400000001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281"/>
      <c r="BV31" s="281"/>
      <c r="BW31" s="281"/>
      <c r="BX31" s="281"/>
      <c r="BY31" s="281"/>
      <c r="BZ31" s="275"/>
      <c r="CA31" s="275"/>
      <c r="CB31" s="275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</row>
    <row r="32" spans="2:94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270"/>
      <c r="BV32" s="270"/>
      <c r="BW32" s="270"/>
      <c r="BX32" s="270"/>
      <c r="BY32" s="270"/>
      <c r="BZ32" s="270"/>
      <c r="CA32" s="270"/>
      <c r="CB32" s="270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</row>
    <row r="33" spans="1:94" x14ac:dyDescent="0.25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270"/>
      <c r="BV33" s="270"/>
      <c r="BW33" s="270"/>
      <c r="BX33" s="270"/>
      <c r="BY33" s="270"/>
      <c r="BZ33" s="270"/>
      <c r="CA33" s="270"/>
      <c r="CB33" s="270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</row>
    <row r="34" spans="1:94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270"/>
      <c r="BV34" s="270"/>
      <c r="BW34" s="270"/>
      <c r="BX34" s="270"/>
      <c r="BY34" s="270"/>
      <c r="BZ34" s="270"/>
      <c r="CA34" s="270"/>
      <c r="CB34" s="270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</row>
    <row r="35" spans="1:94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8696.0473600000005</v>
      </c>
      <c r="BO35" s="66" t="s">
        <v>146</v>
      </c>
      <c r="BP35" s="67"/>
      <c r="BQ35" s="105">
        <f ca="1">BQ29-SUM(BQ32:BQ33)</f>
        <v>8696.0473600000005</v>
      </c>
      <c r="BR35" s="270"/>
      <c r="BS35" s="270"/>
      <c r="BT35" s="270"/>
      <c r="BU35" s="270"/>
      <c r="BV35" s="270"/>
      <c r="BW35" s="270"/>
      <c r="BX35" s="270"/>
      <c r="BY35" s="270"/>
      <c r="BZ35" s="270"/>
      <c r="CA35" s="270"/>
      <c r="CB35" s="270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</row>
    <row r="36" spans="1:94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86"/>
      <c r="BV36" s="86"/>
      <c r="BW36" s="86"/>
      <c r="BX36" s="86"/>
      <c r="BY36" s="86"/>
      <c r="BZ36" s="86"/>
      <c r="CA36" s="270"/>
      <c r="CB36" s="270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</row>
    <row r="37" spans="1:94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86"/>
      <c r="BV37" s="86"/>
      <c r="BW37" s="86"/>
      <c r="BX37" s="86"/>
      <c r="BY37" s="86"/>
      <c r="BZ37" s="270"/>
      <c r="CA37" s="270"/>
      <c r="CB37" s="270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</row>
    <row r="38" spans="1:94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/>
      <c r="AT38" s="209">
        <f t="shared" ref="AT38:AT62" si="31">AT7</f>
        <v>0</v>
      </c>
      <c r="AU38" s="209">
        <f t="shared" ref="AU38:AU61" si="32">AS38-AT38</f>
        <v>0</v>
      </c>
      <c r="AV38" s="225">
        <f>IF(AND(AU38&lt;=0,AU38&gt;=-2),AU38,IF(AU38&lt;-2,-2,0))</f>
        <v>0</v>
      </c>
      <c r="AW38" s="226">
        <f>IF(AND(AU38&gt;=0,AU38&lt;=2),AU38,IF(AU38&gt;2,2,0))</f>
        <v>0</v>
      </c>
      <c r="AX38" s="222">
        <f>IF(AU38&gt;2,(AU38-2)*13.66,0)</f>
        <v>0</v>
      </c>
      <c r="AY38" s="222">
        <f>IF(AU38&lt;-2,(ABS(AU38)-2)*100,0)</f>
        <v>0</v>
      </c>
      <c r="AZ38" s="244">
        <f>AV38+AW38</f>
        <v>0</v>
      </c>
      <c r="BA38" s="246">
        <f>AX38+AY38</f>
        <v>0</v>
      </c>
      <c r="BB38" s="251"/>
      <c r="BJ38" s="4" t="s">
        <v>80</v>
      </c>
      <c r="BP38" s="4" t="s">
        <v>81</v>
      </c>
      <c r="BR38" s="285"/>
      <c r="BS38" s="251"/>
      <c r="BT38" s="251"/>
      <c r="BU38" s="286"/>
      <c r="BV38" s="286"/>
      <c r="BW38" s="287"/>
      <c r="BX38" s="287"/>
      <c r="BY38" s="288"/>
      <c r="BZ38" s="289"/>
      <c r="CA38" s="251"/>
      <c r="CB38" s="270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</row>
    <row r="39" spans="1:94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44</v>
      </c>
      <c r="AH39" s="112">
        <f>AN31</f>
        <v>0</v>
      </c>
      <c r="AJ39" s="110">
        <f>AJ31</f>
        <v>0</v>
      </c>
      <c r="AK39" s="111">
        <f>AL31</f>
        <v>0</v>
      </c>
      <c r="AL39" s="214">
        <f>AVERAGE(AL7:AL30,AI7:AI30)</f>
        <v>250</v>
      </c>
      <c r="AM39" s="213" t="e">
        <f>AVERAGE(AO7:AO30)</f>
        <v>#DIV/0!</v>
      </c>
      <c r="AS39" s="113"/>
      <c r="AT39" s="208">
        <f t="shared" si="31"/>
        <v>0</v>
      </c>
      <c r="AU39" s="208">
        <f t="shared" si="32"/>
        <v>0</v>
      </c>
      <c r="AV39" s="227">
        <f t="shared" ref="AV39:AV61" si="33">IF(AND(AU39&lt;=0,AU39&gt;=-2),AU39,IF(AU39&lt;-2,-2,0))</f>
        <v>0</v>
      </c>
      <c r="AW39" s="228">
        <f>IF(AND(AU39&gt;=0,AU39&lt;=2),AU39,IF(AU39&gt;2,2,0))</f>
        <v>0</v>
      </c>
      <c r="AX39" s="223">
        <f>IF(AU39&gt;2,(AU39-2)*13.66,0)</f>
        <v>0</v>
      </c>
      <c r="AY39" s="223">
        <f>IF(AU39&lt;-2,(ABS(AU39)-2)*100,0)</f>
        <v>0</v>
      </c>
      <c r="AZ39" s="243">
        <f>AV39+AW39</f>
        <v>0</v>
      </c>
      <c r="BA39" s="247">
        <f>AX39+AY39</f>
        <v>0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286"/>
      <c r="BV39" s="286"/>
      <c r="BW39" s="287"/>
      <c r="BX39" s="287"/>
      <c r="BY39" s="288"/>
      <c r="BZ39" s="289"/>
      <c r="CA39" s="270"/>
      <c r="CB39" s="270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</row>
    <row r="40" spans="1:94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/>
      <c r="AT40" s="208">
        <f t="shared" si="31"/>
        <v>0</v>
      </c>
      <c r="AU40" s="208">
        <f t="shared" si="32"/>
        <v>0</v>
      </c>
      <c r="AV40" s="227">
        <f t="shared" si="33"/>
        <v>0</v>
      </c>
      <c r="AW40" s="228">
        <f>IF(AND(AU40&gt;=0,AU40&lt;=2),AU40,IF(AU40&gt;2,2,0))</f>
        <v>0</v>
      </c>
      <c r="AX40" s="223">
        <f t="shared" ref="AX40:AX61" si="34">IF(AU40&gt;2,(AU40-2)*13.66,0)</f>
        <v>0</v>
      </c>
      <c r="AY40" s="223">
        <f t="shared" ref="AY40:AY61" si="35">IF(AU40&lt;-2,(ABS(AU40)-2)*100,0)</f>
        <v>0</v>
      </c>
      <c r="AZ40" s="243">
        <f t="shared" ref="AZ40:AZ61" si="36">AV40+AW40</f>
        <v>0</v>
      </c>
      <c r="BA40" s="247">
        <f t="shared" ref="BA40:BA61" si="37">AX40+AY40</f>
        <v>0</v>
      </c>
      <c r="BJ40" s="27"/>
      <c r="BK40" s="3"/>
      <c r="BL40" s="115"/>
      <c r="BM40" s="268"/>
      <c r="BR40" s="285"/>
      <c r="BS40" s="251"/>
      <c r="BT40" s="251"/>
      <c r="BU40" s="286"/>
      <c r="BV40" s="286"/>
      <c r="BW40" s="287"/>
      <c r="BX40" s="287"/>
      <c r="BY40" s="288"/>
      <c r="BZ40" s="289"/>
      <c r="CA40" s="270"/>
      <c r="CB40" s="270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</row>
    <row r="41" spans="1:94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/>
      <c r="AT41" s="208">
        <f t="shared" si="31"/>
        <v>0</v>
      </c>
      <c r="AU41" s="208">
        <f t="shared" si="32"/>
        <v>0</v>
      </c>
      <c r="AV41" s="227">
        <f t="shared" si="33"/>
        <v>0</v>
      </c>
      <c r="AW41" s="228">
        <f t="shared" ref="AW41:AW60" si="38">IF(AND(AU41&gt;=0,AU41&lt;=2),AU41,IF(AU41&gt;2,2,0))</f>
        <v>0</v>
      </c>
      <c r="AX41" s="223">
        <f t="shared" si="34"/>
        <v>0</v>
      </c>
      <c r="AY41" s="223">
        <f t="shared" si="35"/>
        <v>0</v>
      </c>
      <c r="AZ41" s="243">
        <f t="shared" si="36"/>
        <v>0</v>
      </c>
      <c r="BA41" s="247">
        <f t="shared" si="37"/>
        <v>0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286"/>
      <c r="BV41" s="286"/>
      <c r="BW41" s="287"/>
      <c r="BX41" s="287"/>
      <c r="BY41" s="288"/>
      <c r="BZ41" s="289"/>
      <c r="CA41" s="270"/>
      <c r="CB41" s="270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</row>
    <row r="42" spans="1:94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/>
      <c r="AT42" s="208">
        <f t="shared" si="31"/>
        <v>0</v>
      </c>
      <c r="AU42" s="208">
        <f t="shared" si="32"/>
        <v>0</v>
      </c>
      <c r="AV42" s="227">
        <f t="shared" si="33"/>
        <v>0</v>
      </c>
      <c r="AW42" s="228">
        <f t="shared" si="38"/>
        <v>0</v>
      </c>
      <c r="AX42" s="223">
        <f t="shared" si="34"/>
        <v>0</v>
      </c>
      <c r="AY42" s="223">
        <f t="shared" si="35"/>
        <v>0</v>
      </c>
      <c r="AZ42" s="243">
        <f t="shared" si="36"/>
        <v>0</v>
      </c>
      <c r="BA42" s="247">
        <f t="shared" si="37"/>
        <v>0</v>
      </c>
      <c r="BJ42" s="23" t="s">
        <v>132</v>
      </c>
      <c r="BK42" s="117">
        <f ca="1">A1</f>
        <v>36956</v>
      </c>
      <c r="BL42" s="116">
        <v>0</v>
      </c>
      <c r="BM42" s="267"/>
      <c r="BR42" s="285"/>
      <c r="BS42" s="251"/>
      <c r="BT42" s="251"/>
      <c r="BU42" s="286"/>
      <c r="BV42" s="286"/>
      <c r="BW42" s="287"/>
      <c r="BX42" s="287"/>
      <c r="BY42" s="288"/>
      <c r="BZ42" s="289"/>
      <c r="CA42" s="270"/>
      <c r="CB42" s="270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</row>
    <row r="43" spans="1:94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/>
      <c r="AT43" s="208">
        <f t="shared" si="31"/>
        <v>0</v>
      </c>
      <c r="AU43" s="208">
        <f t="shared" si="32"/>
        <v>0</v>
      </c>
      <c r="AV43" s="227">
        <f t="shared" si="33"/>
        <v>0</v>
      </c>
      <c r="AW43" s="228">
        <f t="shared" si="38"/>
        <v>0</v>
      </c>
      <c r="AX43" s="223">
        <f t="shared" si="34"/>
        <v>0</v>
      </c>
      <c r="AY43" s="223">
        <f t="shared" si="35"/>
        <v>0</v>
      </c>
      <c r="AZ43" s="243">
        <f t="shared" si="36"/>
        <v>0</v>
      </c>
      <c r="BA43" s="247">
        <f t="shared" si="37"/>
        <v>0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286"/>
      <c r="BV43" s="286"/>
      <c r="BW43" s="287"/>
      <c r="BX43" s="287"/>
      <c r="BY43" s="288"/>
      <c r="BZ43" s="289"/>
      <c r="CA43" s="270"/>
      <c r="CB43" s="270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</row>
    <row r="44" spans="1:94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/>
      <c r="AT44" s="208">
        <f t="shared" si="31"/>
        <v>0</v>
      </c>
      <c r="AU44" s="208">
        <f t="shared" si="32"/>
        <v>0</v>
      </c>
      <c r="AV44" s="227">
        <f t="shared" si="33"/>
        <v>0</v>
      </c>
      <c r="AW44" s="228">
        <f t="shared" si="38"/>
        <v>0</v>
      </c>
      <c r="AX44" s="223">
        <f t="shared" si="34"/>
        <v>0</v>
      </c>
      <c r="AY44" s="223">
        <f t="shared" si="35"/>
        <v>0</v>
      </c>
      <c r="AZ44" s="243">
        <f t="shared" si="36"/>
        <v>0</v>
      </c>
      <c r="BA44" s="247">
        <f t="shared" si="37"/>
        <v>0</v>
      </c>
      <c r="BJ44" s="27"/>
      <c r="BK44" s="3"/>
      <c r="BL44" s="115"/>
      <c r="BM44" s="268"/>
      <c r="BR44" s="285"/>
      <c r="BS44" s="251"/>
      <c r="BT44" s="251"/>
      <c r="BU44" s="286"/>
      <c r="BV44" s="286"/>
      <c r="BW44" s="287"/>
      <c r="BX44" s="287"/>
      <c r="BY44" s="288"/>
      <c r="BZ44" s="289"/>
      <c r="CA44" s="270"/>
      <c r="CB44" s="270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</row>
    <row r="45" spans="1:94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/>
      <c r="AT45" s="208">
        <f t="shared" si="31"/>
        <v>0</v>
      </c>
      <c r="AU45" s="208">
        <f t="shared" si="32"/>
        <v>0</v>
      </c>
      <c r="AV45" s="227">
        <f t="shared" si="33"/>
        <v>0</v>
      </c>
      <c r="AW45" s="228">
        <f t="shared" si="38"/>
        <v>0</v>
      </c>
      <c r="AX45" s="223">
        <f t="shared" si="34"/>
        <v>0</v>
      </c>
      <c r="AY45" s="223">
        <f t="shared" si="35"/>
        <v>0</v>
      </c>
      <c r="AZ45" s="243">
        <f t="shared" si="36"/>
        <v>0</v>
      </c>
      <c r="BA45" s="247">
        <f t="shared" si="37"/>
        <v>0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286"/>
      <c r="BV45" s="286"/>
      <c r="BW45" s="287"/>
      <c r="BX45" s="287"/>
      <c r="BY45" s="288"/>
      <c r="BZ45" s="289"/>
      <c r="CA45" s="270"/>
      <c r="CB45" s="270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</row>
    <row r="46" spans="1:94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44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>
        <f ca="1">(INDIRECT(TEXT((DAY($A$1)-1),"0")&amp;"!AH46"))+AL39</f>
        <v>250</v>
      </c>
      <c r="AM46" s="231" t="e">
        <f ca="1">(INDIRECT(TEXT((DAY($A$1)-1),"0")&amp;"!Am46"))+AM39</f>
        <v>#DIV/0!</v>
      </c>
      <c r="AS46" s="113"/>
      <c r="AT46" s="208">
        <f t="shared" si="31"/>
        <v>0</v>
      </c>
      <c r="AU46" s="208">
        <f t="shared" si="32"/>
        <v>0</v>
      </c>
      <c r="AV46" s="227">
        <f t="shared" si="33"/>
        <v>0</v>
      </c>
      <c r="AW46" s="228">
        <f t="shared" si="38"/>
        <v>0</v>
      </c>
      <c r="AX46" s="223">
        <f t="shared" si="34"/>
        <v>0</v>
      </c>
      <c r="AY46" s="223">
        <f t="shared" si="35"/>
        <v>0</v>
      </c>
      <c r="AZ46" s="243">
        <f t="shared" si="36"/>
        <v>0</v>
      </c>
      <c r="BA46" s="247">
        <f t="shared" si="37"/>
        <v>0</v>
      </c>
      <c r="BJ46" s="23" t="s">
        <v>87</v>
      </c>
      <c r="BK46" s="117">
        <f ca="1">BK42</f>
        <v>36956</v>
      </c>
      <c r="BL46" s="263">
        <f>AT31*J7/1000</f>
        <v>0</v>
      </c>
      <c r="BM46" s="267"/>
      <c r="BR46" s="285"/>
      <c r="BS46" s="251"/>
      <c r="BT46" s="251"/>
      <c r="BU46" s="286"/>
      <c r="BV46" s="286"/>
      <c r="BW46" s="287"/>
      <c r="BX46" s="287"/>
      <c r="BY46" s="288"/>
      <c r="BZ46" s="289"/>
      <c r="CA46" s="270"/>
      <c r="CB46" s="270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</row>
    <row r="47" spans="1:94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/>
      <c r="AT47" s="208">
        <f t="shared" si="31"/>
        <v>0</v>
      </c>
      <c r="AU47" s="208">
        <f t="shared" si="32"/>
        <v>0</v>
      </c>
      <c r="AV47" s="227">
        <f t="shared" si="33"/>
        <v>0</v>
      </c>
      <c r="AW47" s="228">
        <f t="shared" si="38"/>
        <v>0</v>
      </c>
      <c r="AX47" s="223">
        <f t="shared" si="34"/>
        <v>0</v>
      </c>
      <c r="AY47" s="223">
        <f t="shared" si="35"/>
        <v>0</v>
      </c>
      <c r="AZ47" s="243">
        <f t="shared" si="36"/>
        <v>0</v>
      </c>
      <c r="BA47" s="247">
        <f t="shared" si="37"/>
        <v>0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286"/>
      <c r="BV47" s="286"/>
      <c r="BW47" s="287"/>
      <c r="BX47" s="287"/>
      <c r="BY47" s="288"/>
      <c r="BZ47" s="289"/>
      <c r="CA47" s="270"/>
      <c r="CB47" s="270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</row>
    <row r="48" spans="1:94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/>
      <c r="AT48" s="208">
        <f t="shared" si="31"/>
        <v>0</v>
      </c>
      <c r="AU48" s="208">
        <f t="shared" si="32"/>
        <v>0</v>
      </c>
      <c r="AV48" s="227">
        <f t="shared" si="33"/>
        <v>0</v>
      </c>
      <c r="AW48" s="228">
        <f t="shared" si="38"/>
        <v>0</v>
      </c>
      <c r="AX48" s="223">
        <f t="shared" si="34"/>
        <v>0</v>
      </c>
      <c r="AY48" s="223">
        <f t="shared" si="35"/>
        <v>0</v>
      </c>
      <c r="AZ48" s="243">
        <f t="shared" si="36"/>
        <v>0</v>
      </c>
      <c r="BA48" s="247">
        <f t="shared" si="37"/>
        <v>0</v>
      </c>
      <c r="BJ48" s="27"/>
      <c r="BK48" s="3"/>
      <c r="BL48" s="115"/>
      <c r="BM48" s="268"/>
      <c r="BR48" s="285"/>
      <c r="BS48" s="251"/>
      <c r="BT48" s="251"/>
      <c r="BU48" s="286"/>
      <c r="BV48" s="286"/>
      <c r="BW48" s="287"/>
      <c r="BX48" s="287"/>
      <c r="BY48" s="288"/>
      <c r="BZ48" s="289"/>
      <c r="CA48" s="270"/>
      <c r="CB48" s="270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</row>
    <row r="49" spans="1:94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/>
      <c r="AT49" s="208">
        <f t="shared" si="31"/>
        <v>0</v>
      </c>
      <c r="AU49" s="208">
        <f t="shared" si="32"/>
        <v>0</v>
      </c>
      <c r="AV49" s="227">
        <f t="shared" si="33"/>
        <v>0</v>
      </c>
      <c r="AW49" s="228">
        <f t="shared" si="38"/>
        <v>0</v>
      </c>
      <c r="AX49" s="223">
        <f t="shared" si="34"/>
        <v>0</v>
      </c>
      <c r="AY49" s="223">
        <f t="shared" si="35"/>
        <v>0</v>
      </c>
      <c r="AZ49" s="243">
        <f t="shared" si="36"/>
        <v>0</v>
      </c>
      <c r="BA49" s="247">
        <f t="shared" si="37"/>
        <v>0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286"/>
      <c r="BV49" s="286"/>
      <c r="BW49" s="287"/>
      <c r="BX49" s="287"/>
      <c r="BY49" s="288"/>
      <c r="BZ49" s="289"/>
      <c r="CA49" s="270"/>
      <c r="CB49" s="270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</row>
    <row r="50" spans="1:94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/>
      <c r="AT50" s="208">
        <f t="shared" si="31"/>
        <v>0</v>
      </c>
      <c r="AU50" s="208">
        <f t="shared" si="32"/>
        <v>0</v>
      </c>
      <c r="AV50" s="227">
        <f t="shared" si="33"/>
        <v>0</v>
      </c>
      <c r="AW50" s="228">
        <f t="shared" si="38"/>
        <v>0</v>
      </c>
      <c r="AX50" s="223">
        <f t="shared" si="34"/>
        <v>0</v>
      </c>
      <c r="AY50" s="223">
        <f t="shared" si="35"/>
        <v>0</v>
      </c>
      <c r="AZ50" s="243">
        <f t="shared" si="36"/>
        <v>0</v>
      </c>
      <c r="BA50" s="247">
        <f t="shared" si="37"/>
        <v>0</v>
      </c>
      <c r="BJ50" s="66"/>
      <c r="BK50" s="67"/>
      <c r="BL50" s="118"/>
      <c r="BM50" s="267"/>
      <c r="BR50" s="285"/>
      <c r="BS50" s="251"/>
      <c r="BT50" s="251"/>
      <c r="BU50" s="286"/>
      <c r="BV50" s="286"/>
      <c r="BW50" s="287"/>
      <c r="BX50" s="287"/>
      <c r="BY50" s="288"/>
      <c r="BZ50" s="289"/>
      <c r="CA50" s="270"/>
      <c r="CB50" s="270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</row>
    <row r="51" spans="1:94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/>
      <c r="AT51" s="208">
        <f t="shared" si="31"/>
        <v>4</v>
      </c>
      <c r="AU51" s="208">
        <f t="shared" si="32"/>
        <v>-4</v>
      </c>
      <c r="AV51" s="227">
        <f t="shared" si="33"/>
        <v>-2</v>
      </c>
      <c r="AW51" s="228">
        <f t="shared" si="38"/>
        <v>0</v>
      </c>
      <c r="AX51" s="223">
        <f t="shared" si="34"/>
        <v>0</v>
      </c>
      <c r="AY51" s="223">
        <f t="shared" si="35"/>
        <v>200</v>
      </c>
      <c r="AZ51" s="243">
        <f t="shared" si="36"/>
        <v>-2</v>
      </c>
      <c r="BA51" s="247">
        <f t="shared" si="37"/>
        <v>200</v>
      </c>
      <c r="BR51" s="285"/>
      <c r="BS51" s="251"/>
      <c r="BT51" s="251"/>
      <c r="BU51" s="286"/>
      <c r="BV51" s="286"/>
      <c r="BW51" s="287"/>
      <c r="BX51" s="287"/>
      <c r="BY51" s="288"/>
      <c r="BZ51" s="289"/>
      <c r="CA51" s="270"/>
      <c r="CB51" s="270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</row>
    <row r="52" spans="1:94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/>
      <c r="AT52" s="208">
        <f t="shared" si="31"/>
        <v>4</v>
      </c>
      <c r="AU52" s="208">
        <f t="shared" si="32"/>
        <v>-4</v>
      </c>
      <c r="AV52" s="227">
        <f t="shared" si="33"/>
        <v>-2</v>
      </c>
      <c r="AW52" s="228">
        <f t="shared" si="38"/>
        <v>0</v>
      </c>
      <c r="AX52" s="223">
        <f t="shared" si="34"/>
        <v>0</v>
      </c>
      <c r="AY52" s="223">
        <f t="shared" si="35"/>
        <v>200</v>
      </c>
      <c r="AZ52" s="243">
        <f t="shared" si="36"/>
        <v>-2</v>
      </c>
      <c r="BA52" s="247">
        <f t="shared" si="37"/>
        <v>200</v>
      </c>
      <c r="BR52" s="285"/>
      <c r="BS52" s="251"/>
      <c r="BT52" s="251"/>
      <c r="BU52" s="286"/>
      <c r="BV52" s="286"/>
      <c r="BW52" s="287"/>
      <c r="BX52" s="287"/>
      <c r="BY52" s="288"/>
      <c r="BZ52" s="289"/>
      <c r="CA52" s="270"/>
      <c r="CB52" s="270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</row>
    <row r="53" spans="1:94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/>
      <c r="AT53" s="208">
        <f t="shared" si="31"/>
        <v>4</v>
      </c>
      <c r="AU53" s="208">
        <f t="shared" si="32"/>
        <v>-4</v>
      </c>
      <c r="AV53" s="227">
        <f t="shared" si="33"/>
        <v>-2</v>
      </c>
      <c r="AW53" s="228">
        <f t="shared" si="38"/>
        <v>0</v>
      </c>
      <c r="AX53" s="223">
        <f t="shared" si="34"/>
        <v>0</v>
      </c>
      <c r="AY53" s="223">
        <f t="shared" si="35"/>
        <v>200</v>
      </c>
      <c r="AZ53" s="243">
        <f t="shared" si="36"/>
        <v>-2</v>
      </c>
      <c r="BA53" s="247">
        <f t="shared" si="37"/>
        <v>200</v>
      </c>
      <c r="BR53" s="285"/>
      <c r="BS53" s="251"/>
      <c r="BT53" s="251"/>
      <c r="BU53" s="286"/>
      <c r="BV53" s="286"/>
      <c r="BW53" s="287"/>
      <c r="BX53" s="287"/>
      <c r="BY53" s="288"/>
      <c r="BZ53" s="289"/>
      <c r="CA53" s="270"/>
      <c r="CB53" s="270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</row>
    <row r="54" spans="1:94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/>
      <c r="AT54" s="208">
        <f t="shared" si="31"/>
        <v>4</v>
      </c>
      <c r="AU54" s="208">
        <f t="shared" si="32"/>
        <v>-4</v>
      </c>
      <c r="AV54" s="227">
        <f t="shared" si="33"/>
        <v>-2</v>
      </c>
      <c r="AW54" s="228">
        <f t="shared" si="38"/>
        <v>0</v>
      </c>
      <c r="AX54" s="223">
        <f t="shared" si="34"/>
        <v>0</v>
      </c>
      <c r="AY54" s="223">
        <f t="shared" si="35"/>
        <v>200</v>
      </c>
      <c r="AZ54" s="243">
        <f t="shared" si="36"/>
        <v>-2</v>
      </c>
      <c r="BA54" s="247">
        <f t="shared" si="37"/>
        <v>200</v>
      </c>
      <c r="BR54" s="285"/>
      <c r="BS54" s="251"/>
      <c r="BT54" s="251"/>
      <c r="BU54" s="286"/>
      <c r="BV54" s="286"/>
      <c r="BW54" s="287"/>
      <c r="BX54" s="287"/>
      <c r="BY54" s="288"/>
      <c r="BZ54" s="289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</row>
    <row r="55" spans="1:94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/>
      <c r="AT55" s="208">
        <f t="shared" si="31"/>
        <v>4</v>
      </c>
      <c r="AU55" s="208">
        <f t="shared" si="32"/>
        <v>-4</v>
      </c>
      <c r="AV55" s="227">
        <f t="shared" si="33"/>
        <v>-2</v>
      </c>
      <c r="AW55" s="228">
        <f t="shared" si="38"/>
        <v>0</v>
      </c>
      <c r="AX55" s="223">
        <f t="shared" si="34"/>
        <v>0</v>
      </c>
      <c r="AY55" s="223">
        <f t="shared" si="35"/>
        <v>200</v>
      </c>
      <c r="AZ55" s="243">
        <f t="shared" si="36"/>
        <v>-2</v>
      </c>
      <c r="BA55" s="247">
        <f t="shared" si="37"/>
        <v>200</v>
      </c>
      <c r="BR55" s="285"/>
      <c r="BS55" s="251"/>
      <c r="BT55" s="251"/>
      <c r="BU55" s="286"/>
      <c r="BV55" s="286"/>
      <c r="BW55" s="287"/>
      <c r="BX55" s="287"/>
      <c r="BY55" s="288"/>
      <c r="BZ55" s="289"/>
      <c r="CA55" s="270"/>
      <c r="CB55" s="270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</row>
    <row r="56" spans="1:94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/>
      <c r="AT56" s="208">
        <f t="shared" si="31"/>
        <v>4</v>
      </c>
      <c r="AU56" s="208">
        <f t="shared" si="32"/>
        <v>-4</v>
      </c>
      <c r="AV56" s="227">
        <f t="shared" si="33"/>
        <v>-2</v>
      </c>
      <c r="AW56" s="228">
        <f t="shared" si="38"/>
        <v>0</v>
      </c>
      <c r="AX56" s="223">
        <f t="shared" si="34"/>
        <v>0</v>
      </c>
      <c r="AY56" s="223">
        <f t="shared" si="35"/>
        <v>200</v>
      </c>
      <c r="AZ56" s="243">
        <f t="shared" si="36"/>
        <v>-2</v>
      </c>
      <c r="BA56" s="247">
        <f t="shared" si="37"/>
        <v>200</v>
      </c>
      <c r="BR56" s="285"/>
      <c r="BS56" s="251"/>
      <c r="BT56" s="251"/>
      <c r="BU56" s="286"/>
      <c r="BV56" s="286"/>
      <c r="BW56" s="287"/>
      <c r="BX56" s="287"/>
      <c r="BY56" s="288"/>
      <c r="BZ56" s="289"/>
      <c r="CA56" s="270"/>
      <c r="CB56" s="270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</row>
    <row r="57" spans="1:94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/>
      <c r="AT57" s="208">
        <f t="shared" si="31"/>
        <v>4</v>
      </c>
      <c r="AU57" s="208">
        <f t="shared" si="32"/>
        <v>-4</v>
      </c>
      <c r="AV57" s="227">
        <f t="shared" si="33"/>
        <v>-2</v>
      </c>
      <c r="AW57" s="228">
        <f t="shared" si="38"/>
        <v>0</v>
      </c>
      <c r="AX57" s="223">
        <f t="shared" si="34"/>
        <v>0</v>
      </c>
      <c r="AY57" s="223">
        <f t="shared" si="35"/>
        <v>200</v>
      </c>
      <c r="AZ57" s="243">
        <f t="shared" si="36"/>
        <v>-2</v>
      </c>
      <c r="BA57" s="247">
        <f t="shared" si="37"/>
        <v>200</v>
      </c>
      <c r="BR57" s="285"/>
      <c r="BS57" s="251"/>
      <c r="BT57" s="251"/>
      <c r="BU57" s="286"/>
      <c r="BV57" s="286"/>
      <c r="BW57" s="287"/>
      <c r="BX57" s="287"/>
      <c r="BY57" s="288"/>
      <c r="BZ57" s="289"/>
      <c r="CA57" s="270"/>
      <c r="CB57" s="270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</row>
    <row r="58" spans="1:94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/>
      <c r="AT58" s="208">
        <f t="shared" si="31"/>
        <v>4</v>
      </c>
      <c r="AU58" s="208">
        <f t="shared" si="32"/>
        <v>-4</v>
      </c>
      <c r="AV58" s="227">
        <f t="shared" si="33"/>
        <v>-2</v>
      </c>
      <c r="AW58" s="228">
        <f t="shared" si="38"/>
        <v>0</v>
      </c>
      <c r="AX58" s="223">
        <f t="shared" si="34"/>
        <v>0</v>
      </c>
      <c r="AY58" s="223">
        <f t="shared" si="35"/>
        <v>200</v>
      </c>
      <c r="AZ58" s="243">
        <f t="shared" si="36"/>
        <v>-2</v>
      </c>
      <c r="BA58" s="247">
        <f t="shared" si="37"/>
        <v>200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</row>
    <row r="59" spans="1:94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/>
      <c r="AT59" s="208">
        <f t="shared" si="31"/>
        <v>4</v>
      </c>
      <c r="AU59" s="208">
        <f t="shared" si="32"/>
        <v>-4</v>
      </c>
      <c r="AV59" s="227">
        <f t="shared" si="33"/>
        <v>-2</v>
      </c>
      <c r="AW59" s="228">
        <f t="shared" si="38"/>
        <v>0</v>
      </c>
      <c r="AX59" s="223">
        <f t="shared" si="34"/>
        <v>0</v>
      </c>
      <c r="AY59" s="223">
        <f t="shared" si="35"/>
        <v>200</v>
      </c>
      <c r="AZ59" s="243">
        <f t="shared" si="36"/>
        <v>-2</v>
      </c>
      <c r="BA59" s="247">
        <f t="shared" si="37"/>
        <v>200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</row>
    <row r="60" spans="1:94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/>
      <c r="AT60" s="208">
        <f t="shared" si="31"/>
        <v>4</v>
      </c>
      <c r="AU60" s="208">
        <f t="shared" si="32"/>
        <v>-4</v>
      </c>
      <c r="AV60" s="227">
        <f t="shared" si="33"/>
        <v>-2</v>
      </c>
      <c r="AW60" s="228">
        <f t="shared" si="38"/>
        <v>0</v>
      </c>
      <c r="AX60" s="223">
        <f t="shared" si="34"/>
        <v>0</v>
      </c>
      <c r="AY60" s="223">
        <f t="shared" si="35"/>
        <v>200</v>
      </c>
      <c r="AZ60" s="243">
        <f t="shared" si="36"/>
        <v>-2</v>
      </c>
      <c r="BA60" s="247">
        <f t="shared" si="37"/>
        <v>200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</row>
    <row r="61" spans="1:94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/>
      <c r="AT61" s="210">
        <f t="shared" si="31"/>
        <v>4</v>
      </c>
      <c r="AU61" s="210">
        <f t="shared" si="32"/>
        <v>-4</v>
      </c>
      <c r="AV61" s="229">
        <f t="shared" si="33"/>
        <v>-2</v>
      </c>
      <c r="AW61" s="230">
        <f>IF(AND(AU61&gt;=0,AU61&lt;=2),AU61,IF(AU61&gt;2,2,0))</f>
        <v>0</v>
      </c>
      <c r="AX61" s="224">
        <f t="shared" si="34"/>
        <v>0</v>
      </c>
      <c r="AY61" s="224">
        <f t="shared" si="35"/>
        <v>200</v>
      </c>
      <c r="AZ61" s="245">
        <f t="shared" si="36"/>
        <v>-2</v>
      </c>
      <c r="BA61" s="248">
        <f t="shared" si="37"/>
        <v>200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</row>
    <row r="62" spans="1:94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44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</row>
    <row r="63" spans="1:94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-22</v>
      </c>
      <c r="BA63" s="249">
        <f>SUM(BA38:BA62)</f>
        <v>2200</v>
      </c>
      <c r="BW63" t="s">
        <v>128</v>
      </c>
      <c r="BY63" s="294">
        <f>SUM(BY38:BY62)</f>
        <v>0</v>
      </c>
      <c r="BZ63" s="248">
        <f>SUM(BZ38:BZ62)</f>
        <v>0</v>
      </c>
    </row>
    <row r="64" spans="1:94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</row>
    <row r="65" spans="1:25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</row>
    <row r="66" spans="1:25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</row>
    <row r="67" spans="1:25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25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25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25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25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25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25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25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25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25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25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25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25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25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45"/>
  <sheetViews>
    <sheetView topLeftCell="I1" zoomScale="75" workbookViewId="0">
      <selection activeCell="X7" sqref="X7:X30"/>
    </sheetView>
  </sheetViews>
  <sheetFormatPr defaultRowHeight="13.2" x14ac:dyDescent="0.25"/>
  <cols>
    <col min="1" max="1" width="30" customWidth="1"/>
    <col min="4" max="4" width="10.5546875" customWidth="1"/>
    <col min="5" max="5" width="14.1093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1.4414062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5.441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4.5546875" customWidth="1"/>
    <col min="60" max="60" width="12.6640625" customWidth="1"/>
    <col min="61" max="61" width="16.88671875" customWidth="1"/>
    <col min="62" max="62" width="16.44140625" customWidth="1"/>
    <col min="63" max="63" width="16.6640625" customWidth="1"/>
    <col min="64" max="64" width="15.33203125" customWidth="1"/>
    <col min="66" max="66" width="11" customWidth="1"/>
    <col min="67" max="67" width="17" customWidth="1"/>
    <col min="69" max="69" width="17.6640625" customWidth="1"/>
  </cols>
  <sheetData>
    <row r="1" spans="1:95" ht="21" x14ac:dyDescent="0.4">
      <c r="A1" s="1">
        <f ca="1">DATE(YEAR($A$4),MONTH($A$4),DAY(RIGHT(CELL("filename",A2),1)))</f>
        <v>36955</v>
      </c>
      <c r="K1" s="2" t="s">
        <v>0</v>
      </c>
      <c r="L1" s="2"/>
      <c r="N1" s="2"/>
      <c r="AQ1" s="349">
        <f ca="1">A1</f>
        <v>36955</v>
      </c>
      <c r="AR1" s="349"/>
      <c r="BC1" s="349">
        <f ca="1">A1</f>
        <v>36955</v>
      </c>
      <c r="BD1" s="349"/>
    </row>
    <row r="2" spans="1:95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H2" s="4"/>
      <c r="BJ2" s="4" t="s">
        <v>1</v>
      </c>
      <c r="BO2" s="4" t="s">
        <v>2</v>
      </c>
      <c r="BR2" s="270"/>
      <c r="BS2" s="270"/>
      <c r="BT2" s="270"/>
      <c r="BU2" s="270"/>
      <c r="BV2" s="270"/>
      <c r="BW2" s="270"/>
      <c r="BX2" s="270"/>
      <c r="BY2" s="270"/>
      <c r="BZ2" s="270"/>
      <c r="CA2" s="270"/>
      <c r="CB2" s="270"/>
      <c r="CC2" s="270"/>
      <c r="CD2" s="270"/>
      <c r="CE2" s="270"/>
      <c r="CF2" s="270"/>
      <c r="CG2" s="270"/>
      <c r="CH2" s="270"/>
      <c r="CI2" s="271"/>
      <c r="CJ2" s="270"/>
      <c r="CK2" s="270"/>
      <c r="CL2" s="270"/>
      <c r="CM2" s="270"/>
      <c r="CN2" s="271"/>
      <c r="CO2" s="270"/>
      <c r="CP2" s="270"/>
      <c r="CQ2" s="270"/>
    </row>
    <row r="3" spans="1:95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0</v>
      </c>
      <c r="BM3" s="4"/>
      <c r="BO3" s="10" t="s">
        <v>7</v>
      </c>
      <c r="BP3" s="11"/>
      <c r="BQ3" s="12">
        <f ca="1">(INDIRECT(TEXT((DAY($A$1)-1),"0")&amp;"!Bq3"))+BL3</f>
        <v>0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</row>
    <row r="4" spans="1:95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1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</row>
    <row r="5" spans="1:95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0</v>
      </c>
      <c r="BO5" s="23" t="s">
        <v>138</v>
      </c>
      <c r="BP5" s="3"/>
      <c r="BQ5" s="30">
        <f ca="1">BQ3-BQ4</f>
        <v>0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</row>
    <row r="6" spans="1:95" ht="17.25" customHeight="1" thickBot="1" x14ac:dyDescent="0.3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</row>
    <row r="7" spans="1:95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/>
      <c r="Y7" s="203"/>
      <c r="Z7" s="56"/>
      <c r="AA7" s="253"/>
      <c r="AB7" s="68"/>
      <c r="AC7" s="50">
        <f t="shared" ref="AC7:AC30" si="0">(W7*X7)+(Y7*Z7)+(AA7*AB7)</f>
        <v>0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/>
      <c r="AL7" s="56"/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0</v>
      </c>
      <c r="AU7" s="64" t="e">
        <f t="shared" ref="AU7:AU31" si="2">AV7/AT7</f>
        <v>#DIV/0!</v>
      </c>
      <c r="AV7" s="192">
        <f t="shared" ref="AV7:AV30" si="3">SUM(AE7*AF7)+(AH7*AI7)+(AN7*AO7)+(AK7*AL7)</f>
        <v>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0</v>
      </c>
      <c r="BA7" s="46">
        <f t="shared" ref="BA7:BA30" si="7">AC7</f>
        <v>0</v>
      </c>
      <c r="BB7" s="46">
        <f t="shared" ref="BB7:BB30" si="8">T8*AT8</f>
        <v>0</v>
      </c>
      <c r="BC7" s="46"/>
      <c r="BD7" s="46">
        <f t="shared" ref="BD7:BD30" si="9">AV7-SUM(AW7:BC7)</f>
        <v>0</v>
      </c>
      <c r="BE7" s="65"/>
      <c r="BF7" s="45">
        <f t="shared" ref="BF7:BF30" si="10">BD7</f>
        <v>0</v>
      </c>
      <c r="BG7" s="45">
        <f t="shared" ref="BG7:BG30" si="11">BF7*$BG$5</f>
        <v>0</v>
      </c>
      <c r="BH7" s="45">
        <f t="shared" ref="BH7:BH30" si="12">BF7*$BH$5</f>
        <v>0</v>
      </c>
      <c r="BI7" s="3"/>
      <c r="BJ7" s="66" t="s">
        <v>139</v>
      </c>
      <c r="BK7" s="67"/>
      <c r="BL7" s="24">
        <f>BL5+BL6</f>
        <v>0</v>
      </c>
      <c r="BO7" s="66" t="s">
        <v>139</v>
      </c>
      <c r="BP7" s="67"/>
      <c r="BQ7" s="24">
        <f ca="1">BQ5+BQ6</f>
        <v>0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</row>
    <row r="8" spans="1:95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0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/>
      <c r="Y8" s="49"/>
      <c r="Z8" s="75"/>
      <c r="AA8" s="283"/>
      <c r="AB8" s="68"/>
      <c r="AC8" s="69">
        <f t="shared" si="0"/>
        <v>0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/>
      <c r="AL8" s="75"/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0</v>
      </c>
      <c r="AU8" s="64" t="e">
        <f t="shared" si="2"/>
        <v>#DIV/0!</v>
      </c>
      <c r="AV8" s="192">
        <f t="shared" si="3"/>
        <v>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0</v>
      </c>
      <c r="BA8" s="46">
        <f t="shared" si="7"/>
        <v>0</v>
      </c>
      <c r="BB8" s="46">
        <f t="shared" si="8"/>
        <v>0</v>
      </c>
      <c r="BC8" s="46"/>
      <c r="BD8" s="46">
        <f t="shared" si="9"/>
        <v>0</v>
      </c>
      <c r="BE8" s="65"/>
      <c r="BF8" s="45">
        <f t="shared" si="10"/>
        <v>0</v>
      </c>
      <c r="BG8" s="45">
        <f t="shared" si="11"/>
        <v>0</v>
      </c>
      <c r="BH8" s="45">
        <f t="shared" si="12"/>
        <v>0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</row>
    <row r="9" spans="1:95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0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/>
      <c r="Y9" s="49"/>
      <c r="Z9" s="75"/>
      <c r="AA9" s="283"/>
      <c r="AB9" s="68"/>
      <c r="AC9" s="69">
        <f t="shared" si="0"/>
        <v>0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/>
      <c r="AL9" s="75"/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0</v>
      </c>
      <c r="AU9" s="64" t="e">
        <f t="shared" si="2"/>
        <v>#DIV/0!</v>
      </c>
      <c r="AV9" s="192">
        <f t="shared" si="3"/>
        <v>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0</v>
      </c>
      <c r="BA9" s="46">
        <f t="shared" si="7"/>
        <v>0</v>
      </c>
      <c r="BB9" s="46">
        <f t="shared" si="8"/>
        <v>0</v>
      </c>
      <c r="BC9" s="46"/>
      <c r="BD9" s="46">
        <f t="shared" si="9"/>
        <v>0</v>
      </c>
      <c r="BE9" s="65"/>
      <c r="BF9" s="45">
        <f t="shared" si="10"/>
        <v>0</v>
      </c>
      <c r="BG9" s="45">
        <f t="shared" si="11"/>
        <v>0</v>
      </c>
      <c r="BH9" s="45">
        <f t="shared" si="12"/>
        <v>0</v>
      </c>
      <c r="BI9" s="3"/>
      <c r="BR9" s="86"/>
      <c r="BS9" s="251"/>
      <c r="BT9" s="276"/>
      <c r="BU9" s="277"/>
      <c r="BV9" s="278"/>
      <c r="BW9" s="278"/>
      <c r="BX9" s="278"/>
      <c r="BY9" s="277"/>
      <c r="BZ9" s="278"/>
      <c r="CA9" s="278"/>
      <c r="CB9" s="278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</row>
    <row r="10" spans="1:95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0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/>
      <c r="Y10" s="49"/>
      <c r="Z10" s="75"/>
      <c r="AA10" s="283"/>
      <c r="AB10" s="68"/>
      <c r="AC10" s="69">
        <f t="shared" si="0"/>
        <v>0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/>
      <c r="AL10" s="75"/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0</v>
      </c>
      <c r="AU10" s="64" t="e">
        <f t="shared" si="2"/>
        <v>#DIV/0!</v>
      </c>
      <c r="AV10" s="192">
        <f t="shared" si="3"/>
        <v>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0</v>
      </c>
      <c r="BA10" s="46">
        <f t="shared" si="7"/>
        <v>0</v>
      </c>
      <c r="BB10" s="46">
        <f t="shared" si="8"/>
        <v>0</v>
      </c>
      <c r="BC10" s="46"/>
      <c r="BD10" s="46">
        <f t="shared" si="9"/>
        <v>0</v>
      </c>
      <c r="BE10" s="65"/>
      <c r="BF10" s="45">
        <f t="shared" si="10"/>
        <v>0</v>
      </c>
      <c r="BG10" s="45">
        <f t="shared" si="11"/>
        <v>0</v>
      </c>
      <c r="BH10" s="45">
        <f t="shared" si="12"/>
        <v>0</v>
      </c>
      <c r="BI10" s="3"/>
      <c r="BJ10" s="4" t="s">
        <v>140</v>
      </c>
      <c r="BO10" s="4" t="s">
        <v>149</v>
      </c>
      <c r="BR10" s="86"/>
      <c r="BS10" s="251"/>
      <c r="BT10" s="276"/>
      <c r="BU10" s="277"/>
      <c r="BV10" s="278"/>
      <c r="BW10" s="278"/>
      <c r="BX10" s="278"/>
      <c r="BY10" s="277"/>
      <c r="BZ10" s="278"/>
      <c r="CA10" s="278"/>
      <c r="CB10" s="278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</row>
    <row r="11" spans="1:95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0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/>
      <c r="Y11" s="49"/>
      <c r="Z11" s="75"/>
      <c r="AA11" s="283"/>
      <c r="AB11" s="68"/>
      <c r="AC11" s="69">
        <f t="shared" si="0"/>
        <v>0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/>
      <c r="AL11" s="75"/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0</v>
      </c>
      <c r="AU11" s="64" t="e">
        <f t="shared" si="2"/>
        <v>#DIV/0!</v>
      </c>
      <c r="AV11" s="192">
        <f t="shared" si="3"/>
        <v>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0</v>
      </c>
      <c r="BA11" s="46">
        <f t="shared" si="7"/>
        <v>0</v>
      </c>
      <c r="BB11" s="46">
        <f t="shared" si="8"/>
        <v>0</v>
      </c>
      <c r="BC11" s="46"/>
      <c r="BD11" s="46">
        <f t="shared" si="9"/>
        <v>0</v>
      </c>
      <c r="BE11" s="65"/>
      <c r="BF11" s="45">
        <f t="shared" si="10"/>
        <v>0</v>
      </c>
      <c r="BG11" s="45">
        <f t="shared" si="11"/>
        <v>0</v>
      </c>
      <c r="BH11" s="45">
        <f t="shared" si="12"/>
        <v>0</v>
      </c>
      <c r="BI11" s="3"/>
      <c r="BJ11" s="10" t="s">
        <v>61</v>
      </c>
      <c r="BK11" s="11"/>
      <c r="BL11" s="12">
        <f>AV31</f>
        <v>0</v>
      </c>
      <c r="BO11" s="10" t="s">
        <v>61</v>
      </c>
      <c r="BP11" s="11"/>
      <c r="BQ11" s="12">
        <f ca="1">(INDIRECT(TEXT((DAY($A$1)-1),"0")&amp;"!Bq11"))+BL11</f>
        <v>0</v>
      </c>
      <c r="BR11" s="86"/>
      <c r="BS11" s="251"/>
      <c r="BT11" s="276"/>
      <c r="BU11" s="277"/>
      <c r="BV11" s="278"/>
      <c r="BW11" s="278"/>
      <c r="BX11" s="278"/>
      <c r="BY11" s="277"/>
      <c r="BZ11" s="278"/>
      <c r="CA11" s="278"/>
      <c r="CB11" s="278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</row>
    <row r="12" spans="1:95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0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/>
      <c r="Y12" s="49"/>
      <c r="Z12" s="75"/>
      <c r="AA12" s="283"/>
      <c r="AB12" s="68"/>
      <c r="AC12" s="69">
        <f t="shared" si="0"/>
        <v>0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/>
      <c r="AL12" s="75"/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0</v>
      </c>
      <c r="AU12" s="64" t="e">
        <f t="shared" si="2"/>
        <v>#DIV/0!</v>
      </c>
      <c r="AV12" s="192">
        <f t="shared" si="3"/>
        <v>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0</v>
      </c>
      <c r="BA12" s="46">
        <f t="shared" si="7"/>
        <v>0</v>
      </c>
      <c r="BB12" s="46">
        <f t="shared" si="8"/>
        <v>0</v>
      </c>
      <c r="BC12" s="46"/>
      <c r="BD12" s="46">
        <f t="shared" si="9"/>
        <v>0</v>
      </c>
      <c r="BE12" s="65"/>
      <c r="BF12" s="45">
        <f t="shared" si="10"/>
        <v>0</v>
      </c>
      <c r="BG12" s="45">
        <f t="shared" si="11"/>
        <v>0</v>
      </c>
      <c r="BH12" s="45">
        <f t="shared" si="12"/>
        <v>0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277"/>
      <c r="BV12" s="278"/>
      <c r="BW12" s="278"/>
      <c r="BX12" s="278"/>
      <c r="BY12" s="277"/>
      <c r="BZ12" s="278"/>
      <c r="CA12" s="278"/>
      <c r="CB12" s="278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</row>
    <row r="13" spans="1:95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0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/>
      <c r="Y13" s="49"/>
      <c r="Z13" s="75"/>
      <c r="AA13" s="283"/>
      <c r="AB13" s="68"/>
      <c r="AC13" s="69">
        <f t="shared" si="0"/>
        <v>0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/>
      <c r="AL13" s="75"/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0</v>
      </c>
      <c r="AU13" s="64" t="e">
        <f t="shared" si="2"/>
        <v>#DIV/0!</v>
      </c>
      <c r="AV13" s="192">
        <f t="shared" si="3"/>
        <v>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0</v>
      </c>
      <c r="BA13" s="46">
        <f t="shared" si="7"/>
        <v>0</v>
      </c>
      <c r="BB13" s="46">
        <f t="shared" si="8"/>
        <v>0</v>
      </c>
      <c r="BC13" s="46"/>
      <c r="BD13" s="46">
        <f t="shared" si="9"/>
        <v>0</v>
      </c>
      <c r="BE13" s="65"/>
      <c r="BF13" s="45">
        <f t="shared" si="10"/>
        <v>0</v>
      </c>
      <c r="BG13" s="45">
        <f t="shared" si="11"/>
        <v>0</v>
      </c>
      <c r="BH13" s="45">
        <f t="shared" si="12"/>
        <v>0</v>
      </c>
      <c r="BI13" s="3"/>
      <c r="BJ13" s="23" t="s">
        <v>63</v>
      </c>
      <c r="BK13" s="3"/>
      <c r="BL13" s="30">
        <f>AY31+BA31</f>
        <v>0</v>
      </c>
      <c r="BO13" s="23" t="s">
        <v>63</v>
      </c>
      <c r="BP13" s="3"/>
      <c r="BQ13" s="30">
        <f ca="1">(INDIRECT(TEXT((DAY($A$1)-1),"0")&amp;"!Bq13"))+BL13</f>
        <v>0</v>
      </c>
      <c r="BR13" s="86"/>
      <c r="BS13" s="251"/>
      <c r="BT13" s="276"/>
      <c r="BU13" s="277"/>
      <c r="BV13" s="278"/>
      <c r="BW13" s="278"/>
      <c r="BX13" s="278"/>
      <c r="BY13" s="277"/>
      <c r="BZ13" s="278"/>
      <c r="CA13" s="278"/>
      <c r="CB13" s="278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</row>
    <row r="14" spans="1:95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0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/>
      <c r="Y14" s="49"/>
      <c r="Z14" s="75"/>
      <c r="AA14" s="283"/>
      <c r="AB14" s="68"/>
      <c r="AC14" s="69">
        <f t="shared" si="0"/>
        <v>0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/>
      <c r="AL14" s="75"/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0</v>
      </c>
      <c r="AU14" s="64" t="e">
        <f t="shared" si="2"/>
        <v>#DIV/0!</v>
      </c>
      <c r="AV14" s="192">
        <f t="shared" si="3"/>
        <v>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0</v>
      </c>
      <c r="BA14" s="46">
        <f t="shared" si="7"/>
        <v>0</v>
      </c>
      <c r="BB14" s="46">
        <f t="shared" si="8"/>
        <v>0</v>
      </c>
      <c r="BC14" s="46"/>
      <c r="BD14" s="46">
        <f t="shared" si="9"/>
        <v>0</v>
      </c>
      <c r="BE14" s="65"/>
      <c r="BF14" s="45">
        <f t="shared" si="10"/>
        <v>0</v>
      </c>
      <c r="BG14" s="45">
        <f t="shared" si="11"/>
        <v>0</v>
      </c>
      <c r="BH14" s="45">
        <f t="shared" si="12"/>
        <v>0</v>
      </c>
      <c r="BI14" s="3"/>
      <c r="BJ14" s="23" t="s">
        <v>34</v>
      </c>
      <c r="BK14" s="3"/>
      <c r="BL14" s="30">
        <f>AZ31</f>
        <v>0</v>
      </c>
      <c r="BO14" s="23" t="s">
        <v>34</v>
      </c>
      <c r="BP14" s="3"/>
      <c r="BQ14" s="30">
        <f ca="1">(INDIRECT(TEXT((DAY($A$1)-1),"0")&amp;"!BQ14"))+BL14</f>
        <v>0</v>
      </c>
      <c r="BR14" s="86"/>
      <c r="BS14" s="251"/>
      <c r="BT14" s="276"/>
      <c r="BU14" s="277"/>
      <c r="BV14" s="278"/>
      <c r="BW14" s="278"/>
      <c r="BX14" s="278"/>
      <c r="BY14" s="277"/>
      <c r="BZ14" s="278"/>
      <c r="CA14" s="278"/>
      <c r="CB14" s="278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</row>
    <row r="15" spans="1:95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0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/>
      <c r="Y15" s="49"/>
      <c r="Z15" s="75"/>
      <c r="AA15" s="283"/>
      <c r="AB15" s="68"/>
      <c r="AC15" s="69">
        <f t="shared" si="0"/>
        <v>0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/>
      <c r="AL15" s="75"/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0</v>
      </c>
      <c r="AU15" s="64" t="e">
        <f t="shared" si="2"/>
        <v>#DIV/0!</v>
      </c>
      <c r="AV15" s="192">
        <f t="shared" si="3"/>
        <v>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0</v>
      </c>
      <c r="BA15" s="46">
        <f t="shared" si="7"/>
        <v>0</v>
      </c>
      <c r="BB15" s="46">
        <f t="shared" si="8"/>
        <v>0</v>
      </c>
      <c r="BC15" s="46"/>
      <c r="BD15" s="46">
        <f t="shared" si="9"/>
        <v>0</v>
      </c>
      <c r="BE15" s="65"/>
      <c r="BF15" s="45">
        <f t="shared" si="10"/>
        <v>0</v>
      </c>
      <c r="BG15" s="45">
        <f t="shared" si="11"/>
        <v>0</v>
      </c>
      <c r="BH15" s="45">
        <f t="shared" si="12"/>
        <v>0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277"/>
      <c r="BV15" s="278"/>
      <c r="BW15" s="278"/>
      <c r="BX15" s="278"/>
      <c r="BY15" s="277"/>
      <c r="BZ15" s="278"/>
      <c r="CA15" s="278"/>
      <c r="CB15" s="278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</row>
    <row r="16" spans="1:95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0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/>
      <c r="Y16" s="49"/>
      <c r="Z16" s="75"/>
      <c r="AA16" s="283"/>
      <c r="AB16" s="68"/>
      <c r="AC16" s="69">
        <f t="shared" si="0"/>
        <v>0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/>
      <c r="AL16" s="75"/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0</v>
      </c>
      <c r="AU16" s="64" t="e">
        <f t="shared" si="2"/>
        <v>#DIV/0!</v>
      </c>
      <c r="AV16" s="192">
        <f t="shared" si="3"/>
        <v>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0</v>
      </c>
      <c r="BA16" s="46">
        <f t="shared" si="7"/>
        <v>0</v>
      </c>
      <c r="BB16" s="46">
        <f t="shared" si="8"/>
        <v>0</v>
      </c>
      <c r="BC16" s="46"/>
      <c r="BD16" s="46">
        <f t="shared" si="9"/>
        <v>0</v>
      </c>
      <c r="BE16" s="65"/>
      <c r="BF16" s="45">
        <f t="shared" si="10"/>
        <v>0</v>
      </c>
      <c r="BG16" s="45">
        <f t="shared" si="11"/>
        <v>0</v>
      </c>
      <c r="BH16" s="45">
        <f t="shared" si="12"/>
        <v>0</v>
      </c>
      <c r="BI16" s="3"/>
      <c r="BJ16" s="23" t="s">
        <v>65</v>
      </c>
      <c r="BK16" s="3"/>
      <c r="BL16" s="30">
        <f>SUM(BL13:BL15)</f>
        <v>0</v>
      </c>
      <c r="BO16" s="23" t="s">
        <v>65</v>
      </c>
      <c r="BP16" s="3"/>
      <c r="BQ16" s="30">
        <f ca="1">(INDIRECT(TEXT((DAY($A$1)-1),"0")&amp;"!Bq16"))+BL16</f>
        <v>0</v>
      </c>
      <c r="BR16" s="86"/>
      <c r="BS16" s="251"/>
      <c r="BT16" s="276"/>
      <c r="BU16" s="277"/>
      <c r="BV16" s="278"/>
      <c r="BW16" s="278"/>
      <c r="BX16" s="278"/>
      <c r="BY16" s="277"/>
      <c r="BZ16" s="278"/>
      <c r="CA16" s="278"/>
      <c r="CB16" s="278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</row>
    <row r="17" spans="2:95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0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/>
      <c r="Y17" s="49"/>
      <c r="Z17" s="75"/>
      <c r="AA17" s="283"/>
      <c r="AB17" s="68"/>
      <c r="AC17" s="69">
        <f t="shared" si="0"/>
        <v>0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/>
      <c r="AL17" s="75"/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0</v>
      </c>
      <c r="AU17" s="64" t="e">
        <f t="shared" si="2"/>
        <v>#DIV/0!</v>
      </c>
      <c r="AV17" s="192">
        <f t="shared" si="3"/>
        <v>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0</v>
      </c>
      <c r="BA17" s="46">
        <f t="shared" si="7"/>
        <v>0</v>
      </c>
      <c r="BB17" s="46">
        <f t="shared" si="8"/>
        <v>0</v>
      </c>
      <c r="BC17" s="46"/>
      <c r="BD17" s="46">
        <f t="shared" si="9"/>
        <v>0</v>
      </c>
      <c r="BE17" s="65"/>
      <c r="BF17" s="45">
        <f t="shared" si="10"/>
        <v>0</v>
      </c>
      <c r="BG17" s="45">
        <f t="shared" si="11"/>
        <v>0</v>
      </c>
      <c r="BH17" s="45">
        <f t="shared" si="12"/>
        <v>0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277"/>
      <c r="BV17" s="278"/>
      <c r="BW17" s="278"/>
      <c r="BX17" s="278"/>
      <c r="BY17" s="277"/>
      <c r="BZ17" s="278"/>
      <c r="CA17" s="278"/>
      <c r="CB17" s="278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</row>
    <row r="18" spans="2:95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0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/>
      <c r="Y18" s="49"/>
      <c r="Z18" s="75"/>
      <c r="AA18" s="283"/>
      <c r="AB18" s="68"/>
      <c r="AC18" s="69">
        <f t="shared" si="0"/>
        <v>0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/>
      <c r="AL18" s="75"/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0</v>
      </c>
      <c r="AU18" s="64" t="e">
        <f t="shared" si="2"/>
        <v>#DIV/0!</v>
      </c>
      <c r="AV18" s="192">
        <f t="shared" si="3"/>
        <v>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0</v>
      </c>
      <c r="BA18" s="46">
        <f t="shared" si="7"/>
        <v>0</v>
      </c>
      <c r="BB18" s="46">
        <f t="shared" si="8"/>
        <v>0</v>
      </c>
      <c r="BC18" s="46"/>
      <c r="BD18" s="46">
        <f t="shared" si="9"/>
        <v>0</v>
      </c>
      <c r="BE18" s="65"/>
      <c r="BF18" s="45">
        <f t="shared" si="10"/>
        <v>0</v>
      </c>
      <c r="BG18" s="45">
        <f t="shared" si="11"/>
        <v>0</v>
      </c>
      <c r="BH18" s="45">
        <f t="shared" si="12"/>
        <v>0</v>
      </c>
      <c r="BI18" s="3"/>
      <c r="BJ18" s="23" t="s">
        <v>141</v>
      </c>
      <c r="BK18" s="3"/>
      <c r="BL18" s="30">
        <f>BH31</f>
        <v>0</v>
      </c>
      <c r="BO18" s="23" t="s">
        <v>141</v>
      </c>
      <c r="BP18" s="3"/>
      <c r="BQ18" s="30">
        <f ca="1">BQ7*$BH$5</f>
        <v>0</v>
      </c>
      <c r="BR18" s="86"/>
      <c r="BS18" s="251"/>
      <c r="BT18" s="276"/>
      <c r="BU18" s="277"/>
      <c r="BV18" s="278"/>
      <c r="BW18" s="278"/>
      <c r="BX18" s="278"/>
      <c r="BY18" s="277"/>
      <c r="BZ18" s="278"/>
      <c r="CA18" s="278"/>
      <c r="CB18" s="278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</row>
    <row r="19" spans="2:95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0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/>
      <c r="Y19" s="49"/>
      <c r="Z19" s="75"/>
      <c r="AA19" s="283"/>
      <c r="AB19" s="68"/>
      <c r="AC19" s="69">
        <f t="shared" si="0"/>
        <v>0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/>
      <c r="AL19" s="75"/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0</v>
      </c>
      <c r="AU19" s="64" t="e">
        <f t="shared" si="2"/>
        <v>#DIV/0!</v>
      </c>
      <c r="AV19" s="192">
        <f t="shared" si="3"/>
        <v>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0</v>
      </c>
      <c r="BA19" s="46">
        <f t="shared" si="7"/>
        <v>0</v>
      </c>
      <c r="BB19" s="46">
        <f t="shared" si="8"/>
        <v>0</v>
      </c>
      <c r="BC19" s="46"/>
      <c r="BD19" s="46">
        <f t="shared" si="9"/>
        <v>0</v>
      </c>
      <c r="BE19" s="65"/>
      <c r="BF19" s="45">
        <f t="shared" si="10"/>
        <v>0</v>
      </c>
      <c r="BG19" s="45">
        <f t="shared" si="11"/>
        <v>0</v>
      </c>
      <c r="BH19" s="45">
        <f t="shared" si="12"/>
        <v>0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277"/>
      <c r="BV19" s="278"/>
      <c r="BW19" s="278"/>
      <c r="BX19" s="278"/>
      <c r="BY19" s="277"/>
      <c r="BZ19" s="278"/>
      <c r="CA19" s="278"/>
      <c r="CB19" s="278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</row>
    <row r="20" spans="2:95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0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/>
      <c r="Y20" s="49"/>
      <c r="Z20" s="75"/>
      <c r="AA20" s="283"/>
      <c r="AB20" s="68"/>
      <c r="AC20" s="69">
        <f t="shared" si="0"/>
        <v>0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/>
      <c r="AL20" s="75"/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0</v>
      </c>
      <c r="AU20" s="64" t="e">
        <f t="shared" si="2"/>
        <v>#DIV/0!</v>
      </c>
      <c r="AV20" s="192">
        <f t="shared" si="3"/>
        <v>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0</v>
      </c>
      <c r="BA20" s="46">
        <f t="shared" si="7"/>
        <v>0</v>
      </c>
      <c r="BB20" s="46">
        <f t="shared" si="8"/>
        <v>0</v>
      </c>
      <c r="BC20" s="46"/>
      <c r="BD20" s="46">
        <f t="shared" si="9"/>
        <v>0</v>
      </c>
      <c r="BE20" s="65"/>
      <c r="BF20" s="45">
        <f t="shared" si="10"/>
        <v>0</v>
      </c>
      <c r="BG20" s="45">
        <f t="shared" si="11"/>
        <v>0</v>
      </c>
      <c r="BH20" s="45">
        <f t="shared" si="12"/>
        <v>0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277"/>
      <c r="BV20" s="278"/>
      <c r="BW20" s="278"/>
      <c r="BX20" s="278"/>
      <c r="BY20" s="277"/>
      <c r="BZ20" s="278"/>
      <c r="CA20" s="278"/>
      <c r="CB20" s="278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</row>
    <row r="21" spans="2:95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0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/>
      <c r="Y21" s="49"/>
      <c r="Z21" s="75"/>
      <c r="AA21" s="283"/>
      <c r="AB21" s="68"/>
      <c r="AC21" s="69">
        <f t="shared" si="0"/>
        <v>0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/>
      <c r="AL21" s="75"/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0</v>
      </c>
      <c r="AU21" s="64" t="e">
        <f t="shared" si="2"/>
        <v>#DIV/0!</v>
      </c>
      <c r="AV21" s="192">
        <f t="shared" si="3"/>
        <v>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0</v>
      </c>
      <c r="BA21" s="46">
        <f t="shared" si="7"/>
        <v>0</v>
      </c>
      <c r="BB21" s="46">
        <f t="shared" si="8"/>
        <v>0</v>
      </c>
      <c r="BC21" s="46"/>
      <c r="BD21" s="46">
        <f t="shared" si="9"/>
        <v>0</v>
      </c>
      <c r="BE21" s="65"/>
      <c r="BF21" s="45">
        <f t="shared" si="10"/>
        <v>0</v>
      </c>
      <c r="BG21" s="45">
        <f t="shared" si="11"/>
        <v>0</v>
      </c>
      <c r="BH21" s="45">
        <f t="shared" si="12"/>
        <v>0</v>
      </c>
      <c r="BI21" s="3"/>
      <c r="BJ21" s="66" t="s">
        <v>142</v>
      </c>
      <c r="BK21" s="67"/>
      <c r="BL21" s="24">
        <f>BL11-BL16-BL18-BL19+BL20</f>
        <v>0</v>
      </c>
      <c r="BO21" s="66" t="s">
        <v>148</v>
      </c>
      <c r="BP21" s="67"/>
      <c r="BQ21" s="24">
        <f ca="1">BQ11-BQ16-BQ18-BQ19</f>
        <v>0</v>
      </c>
      <c r="BR21" s="86"/>
      <c r="BS21" s="251"/>
      <c r="BT21" s="276"/>
      <c r="BU21" s="277"/>
      <c r="BV21" s="278"/>
      <c r="BW21" s="278"/>
      <c r="BX21" s="278"/>
      <c r="BY21" s="277"/>
      <c r="BZ21" s="278"/>
      <c r="CA21" s="278"/>
      <c r="CB21" s="278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</row>
    <row r="22" spans="2:95" x14ac:dyDescent="0.2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0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/>
      <c r="Y22" s="49"/>
      <c r="Z22" s="75"/>
      <c r="AA22" s="283"/>
      <c r="AB22" s="68"/>
      <c r="AC22" s="69">
        <f t="shared" si="0"/>
        <v>0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/>
      <c r="AL22" s="75"/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0</v>
      </c>
      <c r="AU22" s="64" t="e">
        <f t="shared" si="2"/>
        <v>#DIV/0!</v>
      </c>
      <c r="AV22" s="192">
        <f t="shared" si="3"/>
        <v>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0</v>
      </c>
      <c r="BA22" s="46">
        <f t="shared" si="7"/>
        <v>0</v>
      </c>
      <c r="BB22" s="46">
        <f t="shared" si="8"/>
        <v>0</v>
      </c>
      <c r="BC22" s="46"/>
      <c r="BD22" s="46">
        <f t="shared" si="9"/>
        <v>0</v>
      </c>
      <c r="BE22" s="65"/>
      <c r="BF22" s="45">
        <f t="shared" si="10"/>
        <v>0</v>
      </c>
      <c r="BG22" s="45">
        <f t="shared" si="11"/>
        <v>0</v>
      </c>
      <c r="BH22" s="45">
        <f t="shared" si="12"/>
        <v>0</v>
      </c>
      <c r="BI22" s="3"/>
      <c r="BR22" s="86"/>
      <c r="BS22" s="251"/>
      <c r="BT22" s="276"/>
      <c r="BU22" s="277"/>
      <c r="BV22" s="278"/>
      <c r="BW22" s="278"/>
      <c r="BX22" s="278"/>
      <c r="BY22" s="277"/>
      <c r="BZ22" s="278"/>
      <c r="CA22" s="278"/>
      <c r="CB22" s="278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</row>
    <row r="23" spans="2:95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0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/>
      <c r="Y23" s="49"/>
      <c r="Z23" s="75"/>
      <c r="AA23" s="283"/>
      <c r="AB23" s="68"/>
      <c r="AC23" s="69">
        <f t="shared" si="0"/>
        <v>0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/>
      <c r="AL23" s="75"/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0</v>
      </c>
      <c r="AU23" s="64" t="e">
        <f t="shared" si="2"/>
        <v>#DIV/0!</v>
      </c>
      <c r="AV23" s="192">
        <f t="shared" si="3"/>
        <v>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0</v>
      </c>
      <c r="BA23" s="46">
        <f t="shared" si="7"/>
        <v>0</v>
      </c>
      <c r="BB23" s="46">
        <f t="shared" si="8"/>
        <v>0</v>
      </c>
      <c r="BC23" s="46"/>
      <c r="BD23" s="46">
        <f t="shared" si="9"/>
        <v>0</v>
      </c>
      <c r="BE23" s="65"/>
      <c r="BF23" s="45">
        <f t="shared" si="10"/>
        <v>0</v>
      </c>
      <c r="BG23" s="45">
        <f t="shared" si="11"/>
        <v>0</v>
      </c>
      <c r="BH23" s="45">
        <f t="shared" si="12"/>
        <v>0</v>
      </c>
      <c r="BI23" s="3"/>
      <c r="BR23" s="86"/>
      <c r="BS23" s="251"/>
      <c r="BT23" s="276"/>
      <c r="BU23" s="277"/>
      <c r="BV23" s="278"/>
      <c r="BW23" s="278"/>
      <c r="BX23" s="278"/>
      <c r="BY23" s="277"/>
      <c r="BZ23" s="278"/>
      <c r="CA23" s="278"/>
      <c r="CB23" s="278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</row>
    <row r="24" spans="2:95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0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/>
      <c r="Y24" s="49"/>
      <c r="Z24" s="75"/>
      <c r="AA24" s="283"/>
      <c r="AB24" s="68"/>
      <c r="AC24" s="69">
        <f t="shared" si="0"/>
        <v>0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/>
      <c r="AL24" s="75"/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0</v>
      </c>
      <c r="AU24" s="64" t="e">
        <f t="shared" si="2"/>
        <v>#DIV/0!</v>
      </c>
      <c r="AV24" s="192">
        <f t="shared" si="3"/>
        <v>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0</v>
      </c>
      <c r="BA24" s="46">
        <f t="shared" si="7"/>
        <v>0</v>
      </c>
      <c r="BB24" s="46">
        <f t="shared" si="8"/>
        <v>0</v>
      </c>
      <c r="BC24" s="46"/>
      <c r="BD24" s="46">
        <f t="shared" si="9"/>
        <v>0</v>
      </c>
      <c r="BE24" s="65"/>
      <c r="BF24" s="45">
        <f t="shared" si="10"/>
        <v>0</v>
      </c>
      <c r="BG24" s="45">
        <f t="shared" si="11"/>
        <v>0</v>
      </c>
      <c r="BH24" s="45">
        <f t="shared" si="12"/>
        <v>0</v>
      </c>
      <c r="BI24" s="3"/>
      <c r="BJ24" s="4" t="s">
        <v>143</v>
      </c>
      <c r="BO24" s="4" t="s">
        <v>147</v>
      </c>
      <c r="BR24" s="86"/>
      <c r="BS24" s="251"/>
      <c r="BT24" s="276"/>
      <c r="BU24" s="277"/>
      <c r="BV24" s="278"/>
      <c r="BW24" s="278"/>
      <c r="BX24" s="278"/>
      <c r="BY24" s="277"/>
      <c r="BZ24" s="278"/>
      <c r="CA24" s="278"/>
      <c r="CB24" s="278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</row>
    <row r="25" spans="2:95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0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/>
      <c r="Y25" s="49"/>
      <c r="Z25" s="75"/>
      <c r="AA25" s="283"/>
      <c r="AB25" s="68"/>
      <c r="AC25" s="69">
        <f t="shared" si="0"/>
        <v>0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/>
      <c r="AL25" s="75"/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0</v>
      </c>
      <c r="AU25" s="64" t="e">
        <f t="shared" si="2"/>
        <v>#DIV/0!</v>
      </c>
      <c r="AV25" s="192">
        <f t="shared" si="3"/>
        <v>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0</v>
      </c>
      <c r="BA25" s="46">
        <f t="shared" si="7"/>
        <v>0</v>
      </c>
      <c r="BB25" s="46">
        <f t="shared" si="8"/>
        <v>0</v>
      </c>
      <c r="BC25" s="46"/>
      <c r="BD25" s="46">
        <f t="shared" si="9"/>
        <v>0</v>
      </c>
      <c r="BE25" s="65"/>
      <c r="BF25" s="45">
        <f t="shared" si="10"/>
        <v>0</v>
      </c>
      <c r="BG25" s="45">
        <f t="shared" si="11"/>
        <v>0</v>
      </c>
      <c r="BH25" s="45">
        <f t="shared" si="12"/>
        <v>0</v>
      </c>
      <c r="BI25" s="3"/>
      <c r="BJ25" s="10" t="s">
        <v>67</v>
      </c>
      <c r="BK25" s="11"/>
      <c r="BL25" s="12">
        <f>BL21</f>
        <v>0</v>
      </c>
      <c r="BO25" s="10" t="s">
        <v>67</v>
      </c>
      <c r="BP25" s="11"/>
      <c r="BQ25" s="12">
        <f ca="1">(INDIRECT(TEXT((DAY($A$1)-1),"0")&amp;"!Bq25"))+BL25</f>
        <v>0</v>
      </c>
      <c r="BR25" s="86"/>
      <c r="BS25" s="251"/>
      <c r="BT25" s="276"/>
      <c r="BU25" s="277"/>
      <c r="BV25" s="278"/>
      <c r="BW25" s="278"/>
      <c r="BX25" s="278"/>
      <c r="BY25" s="277"/>
      <c r="BZ25" s="278"/>
      <c r="CA25" s="278"/>
      <c r="CB25" s="278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</row>
    <row r="26" spans="2:95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0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/>
      <c r="Y26" s="49"/>
      <c r="Z26" s="75"/>
      <c r="AA26" s="283"/>
      <c r="AB26" s="68"/>
      <c r="AC26" s="69">
        <f t="shared" si="0"/>
        <v>0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/>
      <c r="AL26" s="75"/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0</v>
      </c>
      <c r="AU26" s="64" t="e">
        <f t="shared" si="2"/>
        <v>#DIV/0!</v>
      </c>
      <c r="AV26" s="192">
        <f t="shared" si="3"/>
        <v>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0</v>
      </c>
      <c r="BA26" s="46">
        <f t="shared" si="7"/>
        <v>0</v>
      </c>
      <c r="BB26" s="46">
        <f t="shared" si="8"/>
        <v>0</v>
      </c>
      <c r="BC26" s="46"/>
      <c r="BD26" s="46">
        <f t="shared" si="9"/>
        <v>0</v>
      </c>
      <c r="BE26" s="65"/>
      <c r="BF26" s="45">
        <f t="shared" si="10"/>
        <v>0</v>
      </c>
      <c r="BG26" s="45">
        <f t="shared" si="11"/>
        <v>0</v>
      </c>
      <c r="BH26" s="45">
        <f t="shared" si="12"/>
        <v>0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277"/>
      <c r="BV26" s="278"/>
      <c r="BW26" s="278"/>
      <c r="BX26" s="278"/>
      <c r="BY26" s="277"/>
      <c r="BZ26" s="278"/>
      <c r="CA26" s="278"/>
      <c r="CB26" s="278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</row>
    <row r="27" spans="2:95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0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/>
      <c r="Y27" s="49"/>
      <c r="Z27" s="75"/>
      <c r="AA27" s="283"/>
      <c r="AB27" s="68"/>
      <c r="AC27" s="69">
        <f t="shared" si="0"/>
        <v>0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/>
      <c r="AL27" s="75"/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0</v>
      </c>
      <c r="AU27" s="64" t="e">
        <f t="shared" si="2"/>
        <v>#DIV/0!</v>
      </c>
      <c r="AV27" s="192">
        <f t="shared" si="3"/>
        <v>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0</v>
      </c>
      <c r="BA27" s="46">
        <f t="shared" si="7"/>
        <v>0</v>
      </c>
      <c r="BB27" s="46">
        <f t="shared" si="8"/>
        <v>0</v>
      </c>
      <c r="BC27" s="46"/>
      <c r="BD27" s="46">
        <f t="shared" si="9"/>
        <v>0</v>
      </c>
      <c r="BE27" s="65"/>
      <c r="BF27" s="45">
        <f t="shared" si="10"/>
        <v>0</v>
      </c>
      <c r="BG27" s="45">
        <f t="shared" si="11"/>
        <v>0</v>
      </c>
      <c r="BH27" s="45">
        <f t="shared" si="12"/>
        <v>0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277"/>
      <c r="BV27" s="278"/>
      <c r="BW27" s="278"/>
      <c r="BX27" s="278"/>
      <c r="BY27" s="277"/>
      <c r="BZ27" s="278"/>
      <c r="CA27" s="278"/>
      <c r="CB27" s="278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</row>
    <row r="28" spans="2:95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0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/>
      <c r="Y28" s="49"/>
      <c r="Z28" s="75"/>
      <c r="AA28" s="283"/>
      <c r="AB28" s="68"/>
      <c r="AC28" s="69">
        <f t="shared" si="0"/>
        <v>0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/>
      <c r="AL28" s="75"/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0</v>
      </c>
      <c r="AU28" s="64" t="e">
        <f t="shared" si="2"/>
        <v>#DIV/0!</v>
      </c>
      <c r="AV28" s="192">
        <f t="shared" si="3"/>
        <v>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0</v>
      </c>
      <c r="BA28" s="46">
        <f t="shared" si="7"/>
        <v>0</v>
      </c>
      <c r="BB28" s="46">
        <f t="shared" si="8"/>
        <v>0</v>
      </c>
      <c r="BC28" s="46"/>
      <c r="BD28" s="46">
        <f t="shared" si="9"/>
        <v>0</v>
      </c>
      <c r="BE28" s="65"/>
      <c r="BF28" s="45">
        <f t="shared" si="10"/>
        <v>0</v>
      </c>
      <c r="BG28" s="45">
        <f t="shared" si="11"/>
        <v>0</v>
      </c>
      <c r="BH28" s="45">
        <f t="shared" si="12"/>
        <v>0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277"/>
      <c r="BV28" s="278"/>
      <c r="BW28" s="278"/>
      <c r="BX28" s="278"/>
      <c r="BY28" s="277"/>
      <c r="BZ28" s="278"/>
      <c r="CA28" s="278"/>
      <c r="CB28" s="278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</row>
    <row r="29" spans="2:95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0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/>
      <c r="Y29" s="49"/>
      <c r="Z29" s="75"/>
      <c r="AA29" s="283"/>
      <c r="AB29" s="68"/>
      <c r="AC29" s="69">
        <f t="shared" si="0"/>
        <v>0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/>
      <c r="AL29" s="75"/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0</v>
      </c>
      <c r="AU29" s="64" t="e">
        <f t="shared" si="2"/>
        <v>#DIV/0!</v>
      </c>
      <c r="AV29" s="192">
        <f t="shared" si="3"/>
        <v>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0</v>
      </c>
      <c r="BA29" s="46">
        <f t="shared" si="7"/>
        <v>0</v>
      </c>
      <c r="BB29" s="46">
        <f t="shared" si="8"/>
        <v>0</v>
      </c>
      <c r="BC29" s="46"/>
      <c r="BD29" s="46">
        <f t="shared" si="9"/>
        <v>0</v>
      </c>
      <c r="BE29" s="65"/>
      <c r="BF29" s="45">
        <f t="shared" si="10"/>
        <v>0</v>
      </c>
      <c r="BG29" s="45">
        <f t="shared" si="11"/>
        <v>0</v>
      </c>
      <c r="BH29" s="45">
        <f t="shared" si="12"/>
        <v>0</v>
      </c>
      <c r="BI29" s="3"/>
      <c r="BJ29" s="23" t="s">
        <v>144</v>
      </c>
      <c r="BK29" s="3"/>
      <c r="BL29" s="30">
        <f>BL25-BL27</f>
        <v>0</v>
      </c>
      <c r="BO29" s="23" t="s">
        <v>144</v>
      </c>
      <c r="BP29" s="3"/>
      <c r="BQ29" s="30">
        <f ca="1">BQ25-BQ27</f>
        <v>0</v>
      </c>
      <c r="BR29" s="86"/>
      <c r="BS29" s="251"/>
      <c r="BT29" s="276"/>
      <c r="BU29" s="277"/>
      <c r="BV29" s="278"/>
      <c r="BW29" s="278"/>
      <c r="BX29" s="278"/>
      <c r="BY29" s="277"/>
      <c r="BZ29" s="278"/>
      <c r="CA29" s="278"/>
      <c r="CB29" s="278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</row>
    <row r="30" spans="2:95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0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/>
      <c r="Y30" s="49"/>
      <c r="Z30" s="194"/>
      <c r="AA30" s="254"/>
      <c r="AB30" s="78"/>
      <c r="AC30" s="79">
        <f t="shared" si="0"/>
        <v>0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7"/>
      <c r="AL30" s="194"/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0</v>
      </c>
      <c r="AU30" s="64" t="e">
        <f t="shared" si="2"/>
        <v>#DIV/0!</v>
      </c>
      <c r="AV30" s="192">
        <f t="shared" si="3"/>
        <v>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0</v>
      </c>
      <c r="BA30" s="46">
        <f t="shared" si="7"/>
        <v>0</v>
      </c>
      <c r="BB30" s="46">
        <f t="shared" si="8"/>
        <v>0</v>
      </c>
      <c r="BC30" s="46"/>
      <c r="BD30" s="46">
        <f t="shared" si="9"/>
        <v>0</v>
      </c>
      <c r="BE30" s="65"/>
      <c r="BF30" s="45">
        <f t="shared" si="10"/>
        <v>0</v>
      </c>
      <c r="BG30" s="45">
        <f t="shared" si="11"/>
        <v>0</v>
      </c>
      <c r="BH30" s="45">
        <f t="shared" si="12"/>
        <v>0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277"/>
      <c r="BV30" s="278"/>
      <c r="BW30" s="278"/>
      <c r="BX30" s="278"/>
      <c r="BY30" s="277"/>
      <c r="BZ30" s="278"/>
      <c r="CA30" s="278"/>
      <c r="CB30" s="278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</row>
    <row r="31" spans="2:95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0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0</v>
      </c>
      <c r="AL31" s="3"/>
      <c r="AM31" s="22"/>
      <c r="AN31" s="91">
        <f>SUM(AN7:AN30)</f>
        <v>0</v>
      </c>
      <c r="AO31" s="11"/>
      <c r="AP31" s="3"/>
      <c r="AT31" s="93">
        <f>SUM(AT7:AT30)</f>
        <v>0</v>
      </c>
      <c r="AU31" s="94" t="e">
        <f t="shared" si="2"/>
        <v>#DIV/0!</v>
      </c>
      <c r="AV31" s="94">
        <f t="shared" ref="AV31:BD31" si="30">SUM(AV7:AV30)</f>
        <v>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0</v>
      </c>
      <c r="BA31" s="95">
        <f t="shared" si="30"/>
        <v>0</v>
      </c>
      <c r="BB31" s="95">
        <f t="shared" si="30"/>
        <v>0</v>
      </c>
      <c r="BC31" s="95">
        <f t="shared" si="30"/>
        <v>0</v>
      </c>
      <c r="BD31" s="95">
        <f t="shared" si="30"/>
        <v>0</v>
      </c>
      <c r="BF31" s="87">
        <f>SUM(BF7:BF30)</f>
        <v>0</v>
      </c>
      <c r="BG31" s="87">
        <f>SUM(BG7:BG30)</f>
        <v>0</v>
      </c>
      <c r="BH31" s="87">
        <f>SUM(BH7:BH30)</f>
        <v>0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281"/>
      <c r="BV31" s="281"/>
      <c r="BW31" s="281"/>
      <c r="BX31" s="281"/>
      <c r="BY31" s="281"/>
      <c r="BZ31" s="275"/>
      <c r="CA31" s="275"/>
      <c r="CB31" s="275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</row>
    <row r="32" spans="2:95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270"/>
      <c r="BV32" s="270"/>
      <c r="BW32" s="270"/>
      <c r="BX32" s="270"/>
      <c r="BY32" s="270"/>
      <c r="BZ32" s="270"/>
      <c r="CA32" s="270"/>
      <c r="CB32" s="270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</row>
    <row r="33" spans="1:95" x14ac:dyDescent="0.25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270"/>
      <c r="BV33" s="270"/>
      <c r="BW33" s="270"/>
      <c r="BX33" s="270"/>
      <c r="BY33" s="270"/>
      <c r="BZ33" s="270"/>
      <c r="CA33" s="270"/>
      <c r="CB33" s="270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</row>
    <row r="34" spans="1:95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270"/>
      <c r="BV34" s="270"/>
      <c r="BW34" s="270"/>
      <c r="BX34" s="270"/>
      <c r="BY34" s="270"/>
      <c r="BZ34" s="270"/>
      <c r="CA34" s="270"/>
      <c r="CB34" s="270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</row>
    <row r="35" spans="1:95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0</v>
      </c>
      <c r="BO35" s="66" t="s">
        <v>146</v>
      </c>
      <c r="BP35" s="67"/>
      <c r="BQ35" s="105">
        <f ca="1">BQ29-SUM(BQ32:BQ33)</f>
        <v>0</v>
      </c>
      <c r="BR35" s="270"/>
      <c r="BS35" s="270"/>
      <c r="BT35" s="270"/>
      <c r="BU35" s="270"/>
      <c r="BV35" s="270"/>
      <c r="BW35" s="270"/>
      <c r="BX35" s="270"/>
      <c r="BY35" s="270"/>
      <c r="BZ35" s="270"/>
      <c r="CA35" s="270"/>
      <c r="CB35" s="270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</row>
    <row r="36" spans="1:95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86"/>
      <c r="BV36" s="86"/>
      <c r="BW36" s="86"/>
      <c r="BX36" s="86"/>
      <c r="BY36" s="86"/>
      <c r="BZ36" s="86"/>
      <c r="CA36" s="270"/>
      <c r="CB36" s="270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</row>
    <row r="37" spans="1:95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86"/>
      <c r="BV37" s="86"/>
      <c r="BW37" s="86"/>
      <c r="BX37" s="86"/>
      <c r="BY37" s="86"/>
      <c r="BZ37" s="270"/>
      <c r="CA37" s="270"/>
      <c r="CB37" s="270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</row>
    <row r="38" spans="1:95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>
        <v>2</v>
      </c>
      <c r="AT38" s="209">
        <f t="shared" ref="AT38:AT62" si="31">AT7</f>
        <v>0</v>
      </c>
      <c r="AU38" s="209">
        <f t="shared" ref="AU38:AU61" si="32">AS38-AT38</f>
        <v>2</v>
      </c>
      <c r="AV38" s="225">
        <f>IF(AND(AU38&lt;=0,AU38&gt;=-2),AU38,IF(AU38&lt;-2,-2,0))</f>
        <v>0</v>
      </c>
      <c r="AW38" s="226">
        <f>IF(AND(AU38&gt;=0,AU38&lt;=2),AU38,IF(AU38&gt;2,2,0))</f>
        <v>2</v>
      </c>
      <c r="AX38" s="222">
        <f>IF(AU38&gt;2,(AU38-2)*13.66,0)</f>
        <v>0</v>
      </c>
      <c r="AY38" s="222">
        <f>IF(AU38&lt;-2,(ABS(AU38)-2)*100,0)</f>
        <v>0</v>
      </c>
      <c r="AZ38" s="244">
        <f>AV38+AW38</f>
        <v>2</v>
      </c>
      <c r="BA38" s="246">
        <f>AX38+AY38</f>
        <v>0</v>
      </c>
      <c r="BB38" s="251"/>
      <c r="BJ38" s="4" t="s">
        <v>80</v>
      </c>
      <c r="BP38" s="4" t="s">
        <v>81</v>
      </c>
      <c r="BR38" s="285"/>
      <c r="BS38" s="251"/>
      <c r="BT38" s="251"/>
      <c r="BU38" s="286"/>
      <c r="BV38" s="286"/>
      <c r="BW38" s="287"/>
      <c r="BX38" s="287"/>
      <c r="BY38" s="288"/>
      <c r="BZ38" s="289"/>
      <c r="CA38" s="251"/>
      <c r="CB38" s="270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</row>
    <row r="39" spans="1:95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0</v>
      </c>
      <c r="AH39" s="112">
        <f>AN31</f>
        <v>0</v>
      </c>
      <c r="AJ39" s="110">
        <f>AJ31</f>
        <v>0</v>
      </c>
      <c r="AK39" s="111">
        <f>AL31</f>
        <v>0</v>
      </c>
      <c r="AL39" s="214" t="e">
        <f>AVERAGE(AL7:AL30,AI7:AI30)</f>
        <v>#DIV/0!</v>
      </c>
      <c r="AM39" s="213" t="e">
        <f>AVERAGE(AO7:AO30)</f>
        <v>#DIV/0!</v>
      </c>
      <c r="AS39" s="113">
        <v>9</v>
      </c>
      <c r="AT39" s="208">
        <f t="shared" si="31"/>
        <v>0</v>
      </c>
      <c r="AU39" s="208">
        <f t="shared" si="32"/>
        <v>9</v>
      </c>
      <c r="AV39" s="227">
        <f t="shared" ref="AV39:AV61" si="33">IF(AND(AU39&lt;=0,AU39&gt;=-2),AU39,IF(AU39&lt;-2,-2,0))</f>
        <v>0</v>
      </c>
      <c r="AW39" s="228">
        <f>IF(AND(AU39&gt;=0,AU39&lt;=2),AU39,IF(AU39&gt;2,2,0))</f>
        <v>2</v>
      </c>
      <c r="AX39" s="223">
        <f>IF(AU39&gt;2,(AU39-2)*13.66,0)</f>
        <v>95.62</v>
      </c>
      <c r="AY39" s="223">
        <f>IF(AU39&lt;-2,(ABS(AU39)-2)*100,0)</f>
        <v>0</v>
      </c>
      <c r="AZ39" s="243">
        <f>AV39+AW39</f>
        <v>2</v>
      </c>
      <c r="BA39" s="247">
        <f>AX39+AY39</f>
        <v>95.62</v>
      </c>
      <c r="BJ39" s="10" t="s">
        <v>82</v>
      </c>
      <c r="BK39" s="11"/>
      <c r="BL39" s="114">
        <v>0</v>
      </c>
      <c r="BM39" s="267"/>
      <c r="BR39" s="285"/>
      <c r="BS39" s="251"/>
      <c r="BT39" s="251"/>
      <c r="BU39" s="286"/>
      <c r="BV39" s="286"/>
      <c r="BW39" s="287"/>
      <c r="BX39" s="287"/>
      <c r="BY39" s="288"/>
      <c r="BZ39" s="289"/>
      <c r="CA39" s="270"/>
      <c r="CB39" s="270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</row>
    <row r="40" spans="1:95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>
        <v>17</v>
      </c>
      <c r="AT40" s="208">
        <f t="shared" si="31"/>
        <v>0</v>
      </c>
      <c r="AU40" s="208">
        <f t="shared" si="32"/>
        <v>17</v>
      </c>
      <c r="AV40" s="227">
        <f t="shared" si="33"/>
        <v>0</v>
      </c>
      <c r="AW40" s="228">
        <f>IF(AND(AU40&gt;=0,AU40&lt;=2),AU40,IF(AU40&gt;2,2,0))</f>
        <v>2</v>
      </c>
      <c r="AX40" s="223">
        <f t="shared" ref="AX40:AX61" si="34">IF(AU40&gt;2,(AU40-2)*13.66,0)</f>
        <v>204.9</v>
      </c>
      <c r="AY40" s="223">
        <f t="shared" ref="AY40:AY61" si="35">IF(AU40&lt;-2,(ABS(AU40)-2)*100,0)</f>
        <v>0</v>
      </c>
      <c r="AZ40" s="243">
        <f t="shared" ref="AZ40:AZ61" si="36">AV40+AW40</f>
        <v>2</v>
      </c>
      <c r="BA40" s="247">
        <f t="shared" ref="BA40:BA61" si="37">AX40+AY40</f>
        <v>204.9</v>
      </c>
      <c r="BJ40" s="27"/>
      <c r="BK40" s="3"/>
      <c r="BL40" s="115"/>
      <c r="BM40" s="268"/>
      <c r="BR40" s="285"/>
      <c r="BS40" s="251"/>
      <c r="BT40" s="251"/>
      <c r="BU40" s="286"/>
      <c r="BV40" s="286"/>
      <c r="BW40" s="287"/>
      <c r="BX40" s="287"/>
      <c r="BY40" s="288"/>
      <c r="BZ40" s="289"/>
      <c r="CA40" s="270"/>
      <c r="CB40" s="270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</row>
    <row r="41" spans="1:95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>
        <v>11</v>
      </c>
      <c r="AT41" s="208">
        <f t="shared" si="31"/>
        <v>0</v>
      </c>
      <c r="AU41" s="208">
        <f t="shared" si="32"/>
        <v>11</v>
      </c>
      <c r="AV41" s="227">
        <f t="shared" si="33"/>
        <v>0</v>
      </c>
      <c r="AW41" s="228">
        <f t="shared" ref="AW41:AW60" si="38">IF(AND(AU41&gt;=0,AU41&lt;=2),AU41,IF(AU41&gt;2,2,0))</f>
        <v>2</v>
      </c>
      <c r="AX41" s="223">
        <f t="shared" si="34"/>
        <v>122.94</v>
      </c>
      <c r="AY41" s="223">
        <f t="shared" si="35"/>
        <v>0</v>
      </c>
      <c r="AZ41" s="243">
        <f t="shared" si="36"/>
        <v>2</v>
      </c>
      <c r="BA41" s="247">
        <f t="shared" si="37"/>
        <v>122.94</v>
      </c>
      <c r="BJ41" s="23" t="s">
        <v>83</v>
      </c>
      <c r="BK41" s="43"/>
      <c r="BL41" s="116">
        <v>0</v>
      </c>
      <c r="BM41" s="267"/>
      <c r="BR41" s="285"/>
      <c r="BS41" s="251"/>
      <c r="BT41" s="251"/>
      <c r="BU41" s="286"/>
      <c r="BV41" s="286"/>
      <c r="BW41" s="287"/>
      <c r="BX41" s="287"/>
      <c r="BY41" s="288"/>
      <c r="BZ41" s="289"/>
      <c r="CA41" s="270"/>
      <c r="CB41" s="270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</row>
    <row r="42" spans="1:95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>
        <v>11</v>
      </c>
      <c r="AT42" s="208">
        <f t="shared" si="31"/>
        <v>0</v>
      </c>
      <c r="AU42" s="208">
        <f t="shared" si="32"/>
        <v>11</v>
      </c>
      <c r="AV42" s="227">
        <f t="shared" si="33"/>
        <v>0</v>
      </c>
      <c r="AW42" s="228">
        <f t="shared" si="38"/>
        <v>2</v>
      </c>
      <c r="AX42" s="223">
        <f t="shared" si="34"/>
        <v>122.94</v>
      </c>
      <c r="AY42" s="223">
        <f t="shared" si="35"/>
        <v>0</v>
      </c>
      <c r="AZ42" s="243">
        <f t="shared" si="36"/>
        <v>2</v>
      </c>
      <c r="BA42" s="247">
        <f t="shared" si="37"/>
        <v>122.94</v>
      </c>
      <c r="BJ42" s="23" t="s">
        <v>132</v>
      </c>
      <c r="BK42" s="117">
        <f ca="1">A1</f>
        <v>36955</v>
      </c>
      <c r="BL42" s="116">
        <v>0</v>
      </c>
      <c r="BM42" s="267"/>
      <c r="BR42" s="285"/>
      <c r="BS42" s="251"/>
      <c r="BT42" s="251"/>
      <c r="BU42" s="286"/>
      <c r="BV42" s="286"/>
      <c r="BW42" s="287"/>
      <c r="BX42" s="287"/>
      <c r="BY42" s="288"/>
      <c r="BZ42" s="289"/>
      <c r="CA42" s="270"/>
      <c r="CB42" s="270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</row>
    <row r="43" spans="1:95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>
        <v>11</v>
      </c>
      <c r="AT43" s="208">
        <f t="shared" si="31"/>
        <v>0</v>
      </c>
      <c r="AU43" s="208">
        <f t="shared" si="32"/>
        <v>11</v>
      </c>
      <c r="AV43" s="227">
        <f t="shared" si="33"/>
        <v>0</v>
      </c>
      <c r="AW43" s="228">
        <f t="shared" si="38"/>
        <v>2</v>
      </c>
      <c r="AX43" s="223">
        <f t="shared" si="34"/>
        <v>122.94</v>
      </c>
      <c r="AY43" s="223">
        <f t="shared" si="35"/>
        <v>0</v>
      </c>
      <c r="AZ43" s="243">
        <f t="shared" si="36"/>
        <v>2</v>
      </c>
      <c r="BA43" s="247">
        <f t="shared" si="37"/>
        <v>122.94</v>
      </c>
      <c r="BJ43" s="23" t="s">
        <v>85</v>
      </c>
      <c r="BK43" s="3"/>
      <c r="BL43" s="116">
        <f>SUM(BL39:BL42)</f>
        <v>0</v>
      </c>
      <c r="BM43" s="267"/>
      <c r="BR43" s="285"/>
      <c r="BS43" s="251"/>
      <c r="BT43" s="251"/>
      <c r="BU43" s="286"/>
      <c r="BV43" s="286"/>
      <c r="BW43" s="287"/>
      <c r="BX43" s="287"/>
      <c r="BY43" s="288"/>
      <c r="BZ43" s="289"/>
      <c r="CA43" s="270"/>
      <c r="CB43" s="270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</row>
    <row r="44" spans="1:95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>
        <v>11</v>
      </c>
      <c r="AT44" s="208">
        <f t="shared" si="31"/>
        <v>0</v>
      </c>
      <c r="AU44" s="208">
        <f t="shared" si="32"/>
        <v>11</v>
      </c>
      <c r="AV44" s="227">
        <f t="shared" si="33"/>
        <v>0</v>
      </c>
      <c r="AW44" s="228">
        <f t="shared" si="38"/>
        <v>2</v>
      </c>
      <c r="AX44" s="223">
        <f t="shared" si="34"/>
        <v>122.94</v>
      </c>
      <c r="AY44" s="223">
        <f t="shared" si="35"/>
        <v>0</v>
      </c>
      <c r="AZ44" s="243">
        <f t="shared" si="36"/>
        <v>2</v>
      </c>
      <c r="BA44" s="247">
        <f t="shared" si="37"/>
        <v>122.94</v>
      </c>
      <c r="BJ44" s="27"/>
      <c r="BK44" s="3"/>
      <c r="BL44" s="115"/>
      <c r="BM44" s="268"/>
      <c r="BR44" s="285"/>
      <c r="BS44" s="251"/>
      <c r="BT44" s="251"/>
      <c r="BU44" s="286"/>
      <c r="BV44" s="286"/>
      <c r="BW44" s="287"/>
      <c r="BX44" s="287"/>
      <c r="BY44" s="288"/>
      <c r="BZ44" s="289"/>
      <c r="CA44" s="270"/>
      <c r="CB44" s="270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</row>
    <row r="45" spans="1:95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>
        <v>11</v>
      </c>
      <c r="AT45" s="208">
        <f t="shared" si="31"/>
        <v>0</v>
      </c>
      <c r="AU45" s="208">
        <f t="shared" si="32"/>
        <v>11</v>
      </c>
      <c r="AV45" s="227">
        <f t="shared" si="33"/>
        <v>0</v>
      </c>
      <c r="AW45" s="228">
        <f t="shared" si="38"/>
        <v>2</v>
      </c>
      <c r="AX45" s="223">
        <f t="shared" si="34"/>
        <v>122.94</v>
      </c>
      <c r="AY45" s="223">
        <f t="shared" si="35"/>
        <v>0</v>
      </c>
      <c r="AZ45" s="243">
        <f t="shared" si="36"/>
        <v>2</v>
      </c>
      <c r="BA45" s="247">
        <f t="shared" si="37"/>
        <v>122.94</v>
      </c>
      <c r="BJ45" s="23" t="s">
        <v>86</v>
      </c>
      <c r="BK45" s="43"/>
      <c r="BL45" s="116">
        <v>0</v>
      </c>
      <c r="BM45" s="267"/>
      <c r="BR45" s="285"/>
      <c r="BS45" s="251"/>
      <c r="BT45" s="251"/>
      <c r="BU45" s="286"/>
      <c r="BV45" s="286"/>
      <c r="BW45" s="287"/>
      <c r="BX45" s="287"/>
      <c r="BY45" s="288"/>
      <c r="BZ45" s="289"/>
      <c r="CA45" s="270"/>
      <c r="CB45" s="270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</row>
    <row r="46" spans="1:95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0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 t="e">
        <f ca="1">(INDIRECT(TEXT((DAY($A$1)-1),"0")&amp;"!AH46"))+AL39</f>
        <v>#DIV/0!</v>
      </c>
      <c r="AM46" s="231" t="e">
        <f ca="1">(INDIRECT(TEXT((DAY($A$1)-1),"0")&amp;"!Am46"))+AM39</f>
        <v>#DIV/0!</v>
      </c>
      <c r="AS46" s="113">
        <v>11</v>
      </c>
      <c r="AT46" s="208">
        <f t="shared" si="31"/>
        <v>0</v>
      </c>
      <c r="AU46" s="208">
        <f t="shared" si="32"/>
        <v>11</v>
      </c>
      <c r="AV46" s="227">
        <f t="shared" si="33"/>
        <v>0</v>
      </c>
      <c r="AW46" s="228">
        <f t="shared" si="38"/>
        <v>2</v>
      </c>
      <c r="AX46" s="223">
        <f t="shared" si="34"/>
        <v>122.94</v>
      </c>
      <c r="AY46" s="223">
        <f t="shared" si="35"/>
        <v>0</v>
      </c>
      <c r="AZ46" s="243">
        <f t="shared" si="36"/>
        <v>2</v>
      </c>
      <c r="BA46" s="247">
        <f t="shared" si="37"/>
        <v>122.94</v>
      </c>
      <c r="BJ46" s="23" t="s">
        <v>87</v>
      </c>
      <c r="BK46" s="117">
        <f ca="1">BK42</f>
        <v>36955</v>
      </c>
      <c r="BL46" s="263">
        <f>AT31*J7/1000</f>
        <v>0</v>
      </c>
      <c r="BM46" s="267"/>
      <c r="BR46" s="285"/>
      <c r="BS46" s="251"/>
      <c r="BT46" s="251"/>
      <c r="BU46" s="286"/>
      <c r="BV46" s="286"/>
      <c r="BW46" s="287"/>
      <c r="BX46" s="287"/>
      <c r="BY46" s="288"/>
      <c r="BZ46" s="289"/>
      <c r="CA46" s="270"/>
      <c r="CB46" s="270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</row>
    <row r="47" spans="1:95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>
        <v>11</v>
      </c>
      <c r="AT47" s="208">
        <f t="shared" si="31"/>
        <v>0</v>
      </c>
      <c r="AU47" s="208">
        <f t="shared" si="32"/>
        <v>11</v>
      </c>
      <c r="AV47" s="227">
        <f t="shared" si="33"/>
        <v>0</v>
      </c>
      <c r="AW47" s="228">
        <f t="shared" si="38"/>
        <v>2</v>
      </c>
      <c r="AX47" s="223">
        <f t="shared" si="34"/>
        <v>122.94</v>
      </c>
      <c r="AY47" s="223">
        <f t="shared" si="35"/>
        <v>0</v>
      </c>
      <c r="AZ47" s="243">
        <f t="shared" si="36"/>
        <v>2</v>
      </c>
      <c r="BA47" s="247">
        <f t="shared" si="37"/>
        <v>122.94</v>
      </c>
      <c r="BJ47" s="23" t="s">
        <v>88</v>
      </c>
      <c r="BK47" s="43"/>
      <c r="BL47" s="116">
        <f>SUM(BL45:BL46)</f>
        <v>0</v>
      </c>
      <c r="BM47" s="267"/>
      <c r="BR47" s="285"/>
      <c r="BS47" s="251"/>
      <c r="BT47" s="251"/>
      <c r="BU47" s="286"/>
      <c r="BV47" s="286"/>
      <c r="BW47" s="287"/>
      <c r="BX47" s="287"/>
      <c r="BY47" s="288"/>
      <c r="BZ47" s="289"/>
      <c r="CA47" s="270"/>
      <c r="CB47" s="270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</row>
    <row r="48" spans="1:95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>
        <v>11</v>
      </c>
      <c r="AT48" s="208">
        <f t="shared" si="31"/>
        <v>0</v>
      </c>
      <c r="AU48" s="208">
        <f t="shared" si="32"/>
        <v>11</v>
      </c>
      <c r="AV48" s="227">
        <f t="shared" si="33"/>
        <v>0</v>
      </c>
      <c r="AW48" s="228">
        <f t="shared" si="38"/>
        <v>2</v>
      </c>
      <c r="AX48" s="223">
        <f t="shared" si="34"/>
        <v>122.94</v>
      </c>
      <c r="AY48" s="223">
        <f t="shared" si="35"/>
        <v>0</v>
      </c>
      <c r="AZ48" s="243">
        <f t="shared" si="36"/>
        <v>2</v>
      </c>
      <c r="BA48" s="247">
        <f t="shared" si="37"/>
        <v>122.94</v>
      </c>
      <c r="BJ48" s="27"/>
      <c r="BK48" s="3"/>
      <c r="BL48" s="115"/>
      <c r="BM48" s="268"/>
      <c r="BR48" s="285"/>
      <c r="BS48" s="251"/>
      <c r="BT48" s="251"/>
      <c r="BU48" s="286"/>
      <c r="BV48" s="286"/>
      <c r="BW48" s="287"/>
      <c r="BX48" s="287"/>
      <c r="BY48" s="288"/>
      <c r="BZ48" s="289"/>
      <c r="CA48" s="270"/>
      <c r="CB48" s="270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</row>
    <row r="49" spans="1:95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>
        <v>11</v>
      </c>
      <c r="AT49" s="208">
        <f t="shared" si="31"/>
        <v>0</v>
      </c>
      <c r="AU49" s="208">
        <f t="shared" si="32"/>
        <v>11</v>
      </c>
      <c r="AV49" s="227">
        <f t="shared" si="33"/>
        <v>0</v>
      </c>
      <c r="AW49" s="228">
        <f t="shared" si="38"/>
        <v>2</v>
      </c>
      <c r="AX49" s="223">
        <f t="shared" si="34"/>
        <v>122.94</v>
      </c>
      <c r="AY49" s="223">
        <f t="shared" si="35"/>
        <v>0</v>
      </c>
      <c r="AZ49" s="243">
        <f t="shared" si="36"/>
        <v>2</v>
      </c>
      <c r="BA49" s="247">
        <f t="shared" si="37"/>
        <v>122.94</v>
      </c>
      <c r="BJ49" s="66" t="s">
        <v>89</v>
      </c>
      <c r="BK49" s="67"/>
      <c r="BL49" s="118">
        <f>BL43-BL47</f>
        <v>0</v>
      </c>
      <c r="BM49" s="267"/>
      <c r="BR49" s="285"/>
      <c r="BS49" s="251"/>
      <c r="BT49" s="251"/>
      <c r="BU49" s="286"/>
      <c r="BV49" s="286"/>
      <c r="BW49" s="287"/>
      <c r="BX49" s="287"/>
      <c r="BY49" s="288"/>
      <c r="BZ49" s="289"/>
      <c r="CA49" s="270"/>
      <c r="CB49" s="270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</row>
    <row r="50" spans="1:95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>
        <v>11</v>
      </c>
      <c r="AT50" s="208">
        <f t="shared" si="31"/>
        <v>0</v>
      </c>
      <c r="AU50" s="208">
        <f t="shared" si="32"/>
        <v>11</v>
      </c>
      <c r="AV50" s="227">
        <f t="shared" si="33"/>
        <v>0</v>
      </c>
      <c r="AW50" s="228">
        <f t="shared" si="38"/>
        <v>2</v>
      </c>
      <c r="AX50" s="223">
        <f t="shared" si="34"/>
        <v>122.94</v>
      </c>
      <c r="AY50" s="223">
        <f t="shared" si="35"/>
        <v>0</v>
      </c>
      <c r="AZ50" s="243">
        <f t="shared" si="36"/>
        <v>2</v>
      </c>
      <c r="BA50" s="247">
        <f t="shared" si="37"/>
        <v>122.94</v>
      </c>
      <c r="BJ50" s="66"/>
      <c r="BK50" s="67"/>
      <c r="BL50" s="118"/>
      <c r="BM50" s="267"/>
      <c r="BR50" s="285"/>
      <c r="BS50" s="251"/>
      <c r="BT50" s="251"/>
      <c r="BU50" s="286"/>
      <c r="BV50" s="286"/>
      <c r="BW50" s="287"/>
      <c r="BX50" s="287"/>
      <c r="BY50" s="288"/>
      <c r="BZ50" s="289"/>
      <c r="CA50" s="270"/>
      <c r="CB50" s="270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</row>
    <row r="51" spans="1:95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>
        <v>11</v>
      </c>
      <c r="AT51" s="208">
        <f t="shared" si="31"/>
        <v>0</v>
      </c>
      <c r="AU51" s="208">
        <f t="shared" si="32"/>
        <v>11</v>
      </c>
      <c r="AV51" s="227">
        <f t="shared" si="33"/>
        <v>0</v>
      </c>
      <c r="AW51" s="228">
        <f t="shared" si="38"/>
        <v>2</v>
      </c>
      <c r="AX51" s="223">
        <f t="shared" si="34"/>
        <v>122.94</v>
      </c>
      <c r="AY51" s="223">
        <f t="shared" si="35"/>
        <v>0</v>
      </c>
      <c r="AZ51" s="243">
        <f t="shared" si="36"/>
        <v>2</v>
      </c>
      <c r="BA51" s="247">
        <f t="shared" si="37"/>
        <v>122.94</v>
      </c>
      <c r="BR51" s="285"/>
      <c r="BS51" s="251"/>
      <c r="BT51" s="251"/>
      <c r="BU51" s="286"/>
      <c r="BV51" s="286"/>
      <c r="BW51" s="287"/>
      <c r="BX51" s="287"/>
      <c r="BY51" s="288"/>
      <c r="BZ51" s="289"/>
      <c r="CA51" s="270"/>
      <c r="CB51" s="270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</row>
    <row r="52" spans="1:95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>
        <v>11</v>
      </c>
      <c r="AT52" s="208">
        <f t="shared" si="31"/>
        <v>0</v>
      </c>
      <c r="AU52" s="208">
        <f t="shared" si="32"/>
        <v>11</v>
      </c>
      <c r="AV52" s="227">
        <f t="shared" si="33"/>
        <v>0</v>
      </c>
      <c r="AW52" s="228">
        <f t="shared" si="38"/>
        <v>2</v>
      </c>
      <c r="AX52" s="223">
        <f t="shared" si="34"/>
        <v>122.94</v>
      </c>
      <c r="AY52" s="223">
        <f t="shared" si="35"/>
        <v>0</v>
      </c>
      <c r="AZ52" s="243">
        <f t="shared" si="36"/>
        <v>2</v>
      </c>
      <c r="BA52" s="247">
        <f t="shared" si="37"/>
        <v>122.94</v>
      </c>
      <c r="BR52" s="285"/>
      <c r="BS52" s="251"/>
      <c r="BT52" s="251"/>
      <c r="BU52" s="286"/>
      <c r="BV52" s="286"/>
      <c r="BW52" s="287"/>
      <c r="BX52" s="287"/>
      <c r="BY52" s="288"/>
      <c r="BZ52" s="289"/>
      <c r="CA52" s="270"/>
      <c r="CB52" s="270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</row>
    <row r="53" spans="1:95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>
        <v>11</v>
      </c>
      <c r="AT53" s="208">
        <f t="shared" si="31"/>
        <v>0</v>
      </c>
      <c r="AU53" s="208">
        <f t="shared" si="32"/>
        <v>11</v>
      </c>
      <c r="AV53" s="227">
        <f t="shared" si="33"/>
        <v>0</v>
      </c>
      <c r="AW53" s="228">
        <f t="shared" si="38"/>
        <v>2</v>
      </c>
      <c r="AX53" s="223">
        <f t="shared" si="34"/>
        <v>122.94</v>
      </c>
      <c r="AY53" s="223">
        <f t="shared" si="35"/>
        <v>0</v>
      </c>
      <c r="AZ53" s="243">
        <f t="shared" si="36"/>
        <v>2</v>
      </c>
      <c r="BA53" s="247">
        <f t="shared" si="37"/>
        <v>122.94</v>
      </c>
      <c r="BR53" s="285"/>
      <c r="BS53" s="251"/>
      <c r="BT53" s="251"/>
      <c r="BU53" s="286"/>
      <c r="BV53" s="286"/>
      <c r="BW53" s="287"/>
      <c r="BX53" s="287"/>
      <c r="BY53" s="288"/>
      <c r="BZ53" s="289"/>
      <c r="CA53" s="270"/>
      <c r="CB53" s="270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</row>
    <row r="54" spans="1:95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>
        <v>11</v>
      </c>
      <c r="AT54" s="208">
        <f t="shared" si="31"/>
        <v>0</v>
      </c>
      <c r="AU54" s="208">
        <f t="shared" si="32"/>
        <v>11</v>
      </c>
      <c r="AV54" s="227">
        <f t="shared" si="33"/>
        <v>0</v>
      </c>
      <c r="AW54" s="228">
        <f t="shared" si="38"/>
        <v>2</v>
      </c>
      <c r="AX54" s="223">
        <f t="shared" si="34"/>
        <v>122.94</v>
      </c>
      <c r="AY54" s="223">
        <f t="shared" si="35"/>
        <v>0</v>
      </c>
      <c r="AZ54" s="243">
        <f t="shared" si="36"/>
        <v>2</v>
      </c>
      <c r="BA54" s="247">
        <f t="shared" si="37"/>
        <v>122.94</v>
      </c>
      <c r="BR54" s="285"/>
      <c r="BS54" s="251"/>
      <c r="BT54" s="251"/>
      <c r="BU54" s="286"/>
      <c r="BV54" s="286"/>
      <c r="BW54" s="287"/>
      <c r="BX54" s="287"/>
      <c r="BY54" s="288"/>
      <c r="BZ54" s="289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</row>
    <row r="55" spans="1:95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>
        <v>11</v>
      </c>
      <c r="AT55" s="208">
        <f t="shared" si="31"/>
        <v>0</v>
      </c>
      <c r="AU55" s="208">
        <f t="shared" si="32"/>
        <v>11</v>
      </c>
      <c r="AV55" s="227">
        <f t="shared" si="33"/>
        <v>0</v>
      </c>
      <c r="AW55" s="228">
        <f t="shared" si="38"/>
        <v>2</v>
      </c>
      <c r="AX55" s="223">
        <f t="shared" si="34"/>
        <v>122.94</v>
      </c>
      <c r="AY55" s="223">
        <f t="shared" si="35"/>
        <v>0</v>
      </c>
      <c r="AZ55" s="243">
        <f t="shared" si="36"/>
        <v>2</v>
      </c>
      <c r="BA55" s="247">
        <f t="shared" si="37"/>
        <v>122.94</v>
      </c>
      <c r="BR55" s="285"/>
      <c r="BS55" s="251"/>
      <c r="BT55" s="251"/>
      <c r="BU55" s="286"/>
      <c r="BV55" s="286"/>
      <c r="BW55" s="287"/>
      <c r="BX55" s="287"/>
      <c r="BY55" s="288"/>
      <c r="BZ55" s="289"/>
      <c r="CA55" s="270"/>
      <c r="CB55" s="270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</row>
    <row r="56" spans="1:95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>
        <v>11</v>
      </c>
      <c r="AT56" s="208">
        <f t="shared" si="31"/>
        <v>0</v>
      </c>
      <c r="AU56" s="208">
        <f t="shared" si="32"/>
        <v>11</v>
      </c>
      <c r="AV56" s="227">
        <f t="shared" si="33"/>
        <v>0</v>
      </c>
      <c r="AW56" s="228">
        <f t="shared" si="38"/>
        <v>2</v>
      </c>
      <c r="AX56" s="223">
        <f t="shared" si="34"/>
        <v>122.94</v>
      </c>
      <c r="AY56" s="223">
        <f t="shared" si="35"/>
        <v>0</v>
      </c>
      <c r="AZ56" s="243">
        <f t="shared" si="36"/>
        <v>2</v>
      </c>
      <c r="BA56" s="247">
        <f t="shared" si="37"/>
        <v>122.94</v>
      </c>
      <c r="BR56" s="285"/>
      <c r="BS56" s="251"/>
      <c r="BT56" s="251"/>
      <c r="BU56" s="286"/>
      <c r="BV56" s="286"/>
      <c r="BW56" s="287"/>
      <c r="BX56" s="287"/>
      <c r="BY56" s="288"/>
      <c r="BZ56" s="289"/>
      <c r="CA56" s="270"/>
      <c r="CB56" s="270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</row>
    <row r="57" spans="1:95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>
        <v>11</v>
      </c>
      <c r="AT57" s="208">
        <f t="shared" si="31"/>
        <v>0</v>
      </c>
      <c r="AU57" s="208">
        <f t="shared" si="32"/>
        <v>11</v>
      </c>
      <c r="AV57" s="227">
        <f t="shared" si="33"/>
        <v>0</v>
      </c>
      <c r="AW57" s="228">
        <f t="shared" si="38"/>
        <v>2</v>
      </c>
      <c r="AX57" s="223">
        <f t="shared" si="34"/>
        <v>122.94</v>
      </c>
      <c r="AY57" s="223">
        <f t="shared" si="35"/>
        <v>0</v>
      </c>
      <c r="AZ57" s="243">
        <f t="shared" si="36"/>
        <v>2</v>
      </c>
      <c r="BA57" s="247">
        <f t="shared" si="37"/>
        <v>122.94</v>
      </c>
      <c r="BR57" s="285"/>
      <c r="BS57" s="251"/>
      <c r="BT57" s="251"/>
      <c r="BU57" s="286"/>
      <c r="BV57" s="286"/>
      <c r="BW57" s="287"/>
      <c r="BX57" s="287"/>
      <c r="BY57" s="288"/>
      <c r="BZ57" s="289"/>
      <c r="CA57" s="270"/>
      <c r="CB57" s="270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</row>
    <row r="58" spans="1:95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>
        <v>11</v>
      </c>
      <c r="AT58" s="208">
        <f t="shared" si="31"/>
        <v>0</v>
      </c>
      <c r="AU58" s="208">
        <f t="shared" si="32"/>
        <v>11</v>
      </c>
      <c r="AV58" s="227">
        <f t="shared" si="33"/>
        <v>0</v>
      </c>
      <c r="AW58" s="228">
        <f t="shared" si="38"/>
        <v>2</v>
      </c>
      <c r="AX58" s="223">
        <f t="shared" si="34"/>
        <v>122.94</v>
      </c>
      <c r="AY58" s="223">
        <f t="shared" si="35"/>
        <v>0</v>
      </c>
      <c r="AZ58" s="243">
        <f t="shared" si="36"/>
        <v>2</v>
      </c>
      <c r="BA58" s="247">
        <f t="shared" si="37"/>
        <v>122.94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</row>
    <row r="59" spans="1:95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>
        <v>13</v>
      </c>
      <c r="AT59" s="208">
        <f t="shared" si="31"/>
        <v>0</v>
      </c>
      <c r="AU59" s="208">
        <f t="shared" si="32"/>
        <v>13</v>
      </c>
      <c r="AV59" s="227">
        <f t="shared" si="33"/>
        <v>0</v>
      </c>
      <c r="AW59" s="228">
        <f t="shared" si="38"/>
        <v>2</v>
      </c>
      <c r="AX59" s="223">
        <f t="shared" si="34"/>
        <v>150.26</v>
      </c>
      <c r="AY59" s="223">
        <f t="shared" si="35"/>
        <v>0</v>
      </c>
      <c r="AZ59" s="243">
        <f t="shared" si="36"/>
        <v>2</v>
      </c>
      <c r="BA59" s="247">
        <f t="shared" si="37"/>
        <v>150.26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</row>
    <row r="60" spans="1:95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>
        <v>11</v>
      </c>
      <c r="AT60" s="208">
        <f t="shared" si="31"/>
        <v>0</v>
      </c>
      <c r="AU60" s="208">
        <f t="shared" si="32"/>
        <v>11</v>
      </c>
      <c r="AV60" s="227">
        <f t="shared" si="33"/>
        <v>0</v>
      </c>
      <c r="AW60" s="228">
        <f t="shared" si="38"/>
        <v>2</v>
      </c>
      <c r="AX60" s="223">
        <f t="shared" si="34"/>
        <v>122.94</v>
      </c>
      <c r="AY60" s="223">
        <f t="shared" si="35"/>
        <v>0</v>
      </c>
      <c r="AZ60" s="243">
        <f t="shared" si="36"/>
        <v>2</v>
      </c>
      <c r="BA60" s="247">
        <f t="shared" si="37"/>
        <v>122.94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</row>
    <row r="61" spans="1:95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>
        <v>11</v>
      </c>
      <c r="AT61" s="210">
        <f t="shared" si="31"/>
        <v>0</v>
      </c>
      <c r="AU61" s="210">
        <f t="shared" si="32"/>
        <v>11</v>
      </c>
      <c r="AV61" s="229">
        <f t="shared" si="33"/>
        <v>0</v>
      </c>
      <c r="AW61" s="230">
        <f>IF(AND(AU61&gt;=0,AU61&lt;=2),AU61,IF(AU61&gt;2,2,0))</f>
        <v>2</v>
      </c>
      <c r="AX61" s="224">
        <f t="shared" si="34"/>
        <v>122.94</v>
      </c>
      <c r="AY61" s="224">
        <f t="shared" si="35"/>
        <v>0</v>
      </c>
      <c r="AZ61" s="245">
        <f t="shared" si="36"/>
        <v>2</v>
      </c>
      <c r="BA61" s="248">
        <f t="shared" si="37"/>
        <v>122.94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</row>
    <row r="62" spans="1:95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0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</row>
    <row r="63" spans="1:95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48</v>
      </c>
      <c r="BA63" s="249">
        <f>SUM(BA38:BA62)</f>
        <v>2909.5800000000008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</row>
    <row r="64" spans="1:95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</row>
    <row r="65" spans="1:95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</row>
    <row r="66" spans="1:95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</row>
    <row r="67" spans="1:95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  <c r="BR67" s="270"/>
      <c r="BS67" s="270"/>
      <c r="BT67" s="270"/>
      <c r="BU67" s="270"/>
      <c r="BV67" s="270"/>
      <c r="BW67" s="270"/>
      <c r="BX67" s="270"/>
      <c r="BY67" s="270"/>
      <c r="BZ67" s="270"/>
      <c r="CA67" s="270"/>
      <c r="CB67" s="270"/>
      <c r="CC67" s="270"/>
      <c r="CD67" s="270"/>
      <c r="CE67" s="270"/>
      <c r="CF67" s="270"/>
      <c r="CG67" s="270"/>
      <c r="CH67" s="270"/>
      <c r="CI67" s="270"/>
      <c r="CJ67" s="270"/>
      <c r="CK67" s="270"/>
      <c r="CL67" s="270"/>
      <c r="CM67" s="270"/>
      <c r="CN67" s="270"/>
      <c r="CO67" s="270"/>
      <c r="CP67" s="270"/>
      <c r="CQ67" s="270"/>
    </row>
    <row r="68" spans="1:95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95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95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95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95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95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95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95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95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95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95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95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95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45"/>
  <sheetViews>
    <sheetView topLeftCell="AO1" zoomScale="75" workbookViewId="0">
      <selection activeCell="X7" sqref="X7:X30"/>
    </sheetView>
  </sheetViews>
  <sheetFormatPr defaultRowHeight="13.2" x14ac:dyDescent="0.25"/>
  <cols>
    <col min="1" max="1" width="30" customWidth="1"/>
    <col min="4" max="4" width="10.5546875" customWidth="1"/>
    <col min="5" max="5" width="12.5546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1.4414062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5.441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6640625" customWidth="1"/>
    <col min="60" max="60" width="15.33203125" customWidth="1"/>
    <col min="61" max="61" width="16.88671875" customWidth="1"/>
    <col min="62" max="62" width="16.44140625" customWidth="1"/>
    <col min="63" max="63" width="16.6640625" customWidth="1"/>
    <col min="64" max="64" width="13.88671875" customWidth="1"/>
    <col min="66" max="66" width="11" customWidth="1"/>
    <col min="67" max="67" width="17" customWidth="1"/>
    <col min="69" max="69" width="19.109375" customWidth="1"/>
  </cols>
  <sheetData>
    <row r="1" spans="1:96" ht="21" x14ac:dyDescent="0.4">
      <c r="A1" s="1">
        <f ca="1">DATE(YEAR($A$4),MONTH($A$4),DAY(RIGHT(CELL("filename",A2),1)))</f>
        <v>36954</v>
      </c>
      <c r="K1" s="2" t="s">
        <v>0</v>
      </c>
      <c r="L1" s="2"/>
      <c r="N1" s="2"/>
      <c r="AQ1" s="349">
        <f ca="1">A1</f>
        <v>36954</v>
      </c>
      <c r="AR1" s="349"/>
      <c r="BC1" s="349">
        <f ca="1">A1</f>
        <v>36954</v>
      </c>
      <c r="BD1" s="349"/>
    </row>
    <row r="2" spans="1:96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J2" s="4" t="s">
        <v>1</v>
      </c>
      <c r="BO2" s="4" t="s">
        <v>2</v>
      </c>
      <c r="CI2" s="4" t="s">
        <v>1</v>
      </c>
      <c r="CN2" s="4" t="s">
        <v>2</v>
      </c>
    </row>
    <row r="3" spans="1:96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0</v>
      </c>
      <c r="BM3" s="4"/>
      <c r="BO3" s="10" t="s">
        <v>7</v>
      </c>
      <c r="BP3" s="11"/>
      <c r="BQ3" s="12">
        <f ca="1">(INDIRECT(TEXT((DAY($A$1)-1),"0")&amp;"!Bq3"))+BL3</f>
        <v>0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</row>
    <row r="4" spans="1:96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1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</row>
    <row r="5" spans="1:96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0</v>
      </c>
      <c r="BO5" s="23" t="s">
        <v>138</v>
      </c>
      <c r="BP5" s="3"/>
      <c r="BQ5" s="30">
        <f ca="1">BQ3-BQ4</f>
        <v>0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</row>
    <row r="6" spans="1:96" ht="17.25" customHeight="1" thickBot="1" x14ac:dyDescent="0.3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75"/>
      <c r="AA6" s="35" t="s">
        <v>47</v>
      </c>
      <c r="AB6" s="233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</row>
    <row r="7" spans="1:96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/>
      <c r="Y7" s="203"/>
      <c r="Z7" s="56"/>
      <c r="AA7" s="253"/>
      <c r="AB7" s="68"/>
      <c r="AC7" s="199">
        <f t="shared" ref="AC7:AC30" si="0">(W7*X7)+(Y7*Z7)+(AA7*AB7)</f>
        <v>0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/>
      <c r="AL7" s="56"/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0</v>
      </c>
      <c r="AU7" s="64" t="e">
        <f t="shared" ref="AU7:AU31" si="2">AV7/AT7</f>
        <v>#DIV/0!</v>
      </c>
      <c r="AV7" s="192">
        <f t="shared" ref="AV7:AV30" si="3">SUM(AE7*AF7)+(AH7*AI7)+(AN7*AO7)+(AK7*AL7)</f>
        <v>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0</v>
      </c>
      <c r="BA7" s="46">
        <f t="shared" ref="BA7:BA30" si="7">AC7</f>
        <v>0</v>
      </c>
      <c r="BB7" s="46">
        <f t="shared" ref="BB7:BB30" si="8">T8*AT8</f>
        <v>0</v>
      </c>
      <c r="BC7" s="46"/>
      <c r="BD7" s="46">
        <f t="shared" ref="BD7:BD30" si="9">AV7-SUM(AW7:BC7)</f>
        <v>0</v>
      </c>
      <c r="BE7" s="65"/>
      <c r="BF7" s="45">
        <f t="shared" ref="BF7:BF30" si="10">BD7</f>
        <v>0</v>
      </c>
      <c r="BG7" s="45">
        <f t="shared" ref="BG7:BG30" si="11">BF7*$BG$5</f>
        <v>0</v>
      </c>
      <c r="BH7" s="45">
        <f t="shared" ref="BH7:BH30" si="12">BF7*$BH$5</f>
        <v>0</v>
      </c>
      <c r="BI7" s="3"/>
      <c r="BJ7" s="66" t="s">
        <v>139</v>
      </c>
      <c r="BK7" s="67"/>
      <c r="BL7" s="24">
        <f>BL5+BL6</f>
        <v>0</v>
      </c>
      <c r="BO7" s="66" t="s">
        <v>139</v>
      </c>
      <c r="BP7" s="67"/>
      <c r="BQ7" s="24">
        <f ca="1">BQ5+BQ6</f>
        <v>0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</row>
    <row r="8" spans="1:96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0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/>
      <c r="Y8" s="49"/>
      <c r="Z8" s="75"/>
      <c r="AA8" s="283"/>
      <c r="AB8" s="68"/>
      <c r="AC8" s="198">
        <f t="shared" si="0"/>
        <v>0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/>
      <c r="AL8" s="75"/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0</v>
      </c>
      <c r="AU8" s="64" t="e">
        <f t="shared" si="2"/>
        <v>#DIV/0!</v>
      </c>
      <c r="AV8" s="192">
        <f t="shared" si="3"/>
        <v>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0</v>
      </c>
      <c r="BA8" s="46">
        <f t="shared" si="7"/>
        <v>0</v>
      </c>
      <c r="BB8" s="46">
        <f t="shared" si="8"/>
        <v>0</v>
      </c>
      <c r="BC8" s="46"/>
      <c r="BD8" s="46">
        <f t="shared" si="9"/>
        <v>0</v>
      </c>
      <c r="BE8" s="65"/>
      <c r="BF8" s="45">
        <f t="shared" si="10"/>
        <v>0</v>
      </c>
      <c r="BG8" s="45">
        <f t="shared" si="11"/>
        <v>0</v>
      </c>
      <c r="BH8" s="45">
        <f t="shared" si="12"/>
        <v>0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</row>
    <row r="9" spans="1:96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0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/>
      <c r="Y9" s="49"/>
      <c r="Z9" s="75"/>
      <c r="AA9" s="283"/>
      <c r="AB9" s="68"/>
      <c r="AC9" s="198">
        <f t="shared" si="0"/>
        <v>0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/>
      <c r="AL9" s="75"/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0</v>
      </c>
      <c r="AU9" s="64" t="e">
        <f t="shared" si="2"/>
        <v>#DIV/0!</v>
      </c>
      <c r="AV9" s="192">
        <f t="shared" si="3"/>
        <v>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0</v>
      </c>
      <c r="BA9" s="46">
        <f t="shared" si="7"/>
        <v>0</v>
      </c>
      <c r="BB9" s="46">
        <f t="shared" si="8"/>
        <v>0</v>
      </c>
      <c r="BC9" s="46"/>
      <c r="BD9" s="46">
        <f t="shared" si="9"/>
        <v>0</v>
      </c>
      <c r="BE9" s="65"/>
      <c r="BF9" s="45">
        <f t="shared" si="10"/>
        <v>0</v>
      </c>
      <c r="BG9" s="45">
        <f t="shared" si="11"/>
        <v>0</v>
      </c>
      <c r="BH9" s="45">
        <f t="shared" si="12"/>
        <v>0</v>
      </c>
      <c r="BI9" s="3"/>
      <c r="BR9" s="86"/>
      <c r="BS9" s="251"/>
      <c r="BT9" s="276"/>
      <c r="BU9" s="277"/>
      <c r="BV9" s="278"/>
      <c r="BW9" s="278"/>
      <c r="BX9" s="278"/>
      <c r="BY9" s="277"/>
      <c r="BZ9" s="278"/>
      <c r="CA9" s="278"/>
      <c r="CB9" s="278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</row>
    <row r="10" spans="1:96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0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/>
      <c r="Y10" s="49"/>
      <c r="Z10" s="75"/>
      <c r="AA10" s="283"/>
      <c r="AB10" s="68"/>
      <c r="AC10" s="198">
        <f t="shared" si="0"/>
        <v>0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/>
      <c r="AL10" s="75"/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0</v>
      </c>
      <c r="AU10" s="64" t="e">
        <f t="shared" si="2"/>
        <v>#DIV/0!</v>
      </c>
      <c r="AV10" s="192">
        <f t="shared" si="3"/>
        <v>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0</v>
      </c>
      <c r="BA10" s="46">
        <f t="shared" si="7"/>
        <v>0</v>
      </c>
      <c r="BB10" s="46">
        <f t="shared" si="8"/>
        <v>0</v>
      </c>
      <c r="BC10" s="46"/>
      <c r="BD10" s="46">
        <f t="shared" si="9"/>
        <v>0</v>
      </c>
      <c r="BE10" s="65"/>
      <c r="BF10" s="45">
        <f t="shared" si="10"/>
        <v>0</v>
      </c>
      <c r="BG10" s="45">
        <f t="shared" si="11"/>
        <v>0</v>
      </c>
      <c r="BH10" s="45">
        <f t="shared" si="12"/>
        <v>0</v>
      </c>
      <c r="BI10" s="3"/>
      <c r="BJ10" s="4" t="s">
        <v>140</v>
      </c>
      <c r="BO10" s="4" t="s">
        <v>149</v>
      </c>
      <c r="BR10" s="86"/>
      <c r="BS10" s="251"/>
      <c r="BT10" s="276"/>
      <c r="BU10" s="277"/>
      <c r="BV10" s="278"/>
      <c r="BW10" s="278"/>
      <c r="BX10" s="278"/>
      <c r="BY10" s="277"/>
      <c r="BZ10" s="278"/>
      <c r="CA10" s="278"/>
      <c r="CB10" s="278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</row>
    <row r="11" spans="1:96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0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/>
      <c r="Y11" s="49"/>
      <c r="Z11" s="75"/>
      <c r="AA11" s="283"/>
      <c r="AB11" s="68"/>
      <c r="AC11" s="198">
        <f t="shared" si="0"/>
        <v>0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/>
      <c r="AL11" s="75"/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0</v>
      </c>
      <c r="AU11" s="64" t="e">
        <f t="shared" si="2"/>
        <v>#DIV/0!</v>
      </c>
      <c r="AV11" s="192">
        <f t="shared" si="3"/>
        <v>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0</v>
      </c>
      <c r="BA11" s="46">
        <f t="shared" si="7"/>
        <v>0</v>
      </c>
      <c r="BB11" s="46">
        <f t="shared" si="8"/>
        <v>0</v>
      </c>
      <c r="BC11" s="46"/>
      <c r="BD11" s="46">
        <f t="shared" si="9"/>
        <v>0</v>
      </c>
      <c r="BE11" s="65"/>
      <c r="BF11" s="45">
        <f t="shared" si="10"/>
        <v>0</v>
      </c>
      <c r="BG11" s="45">
        <f t="shared" si="11"/>
        <v>0</v>
      </c>
      <c r="BH11" s="45">
        <f t="shared" si="12"/>
        <v>0</v>
      </c>
      <c r="BI11" s="3"/>
      <c r="BJ11" s="10" t="s">
        <v>61</v>
      </c>
      <c r="BK11" s="11"/>
      <c r="BL11" s="12">
        <f>AV31</f>
        <v>0</v>
      </c>
      <c r="BO11" s="10" t="s">
        <v>61</v>
      </c>
      <c r="BP11" s="11"/>
      <c r="BQ11" s="12">
        <f ca="1">(INDIRECT(TEXT((DAY($A$1)-1),"0")&amp;"!Bq11"))+BL11</f>
        <v>0</v>
      </c>
      <c r="BR11" s="86"/>
      <c r="BS11" s="251"/>
      <c r="BT11" s="276"/>
      <c r="BU11" s="277"/>
      <c r="BV11" s="278"/>
      <c r="BW11" s="278"/>
      <c r="BX11" s="278"/>
      <c r="BY11" s="277"/>
      <c r="BZ11" s="278"/>
      <c r="CA11" s="278"/>
      <c r="CB11" s="278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</row>
    <row r="12" spans="1:96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0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/>
      <c r="Y12" s="49"/>
      <c r="Z12" s="75"/>
      <c r="AA12" s="283"/>
      <c r="AB12" s="68"/>
      <c r="AC12" s="198">
        <f t="shared" si="0"/>
        <v>0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/>
      <c r="AL12" s="75"/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0</v>
      </c>
      <c r="AU12" s="64" t="e">
        <f t="shared" si="2"/>
        <v>#DIV/0!</v>
      </c>
      <c r="AV12" s="192">
        <f t="shared" si="3"/>
        <v>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0</v>
      </c>
      <c r="BA12" s="46">
        <f t="shared" si="7"/>
        <v>0</v>
      </c>
      <c r="BB12" s="46">
        <f t="shared" si="8"/>
        <v>0</v>
      </c>
      <c r="BC12" s="46"/>
      <c r="BD12" s="46">
        <f t="shared" si="9"/>
        <v>0</v>
      </c>
      <c r="BE12" s="65"/>
      <c r="BF12" s="45">
        <f t="shared" si="10"/>
        <v>0</v>
      </c>
      <c r="BG12" s="45">
        <f t="shared" si="11"/>
        <v>0</v>
      </c>
      <c r="BH12" s="45">
        <f t="shared" si="12"/>
        <v>0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277"/>
      <c r="BV12" s="278"/>
      <c r="BW12" s="278"/>
      <c r="BX12" s="278"/>
      <c r="BY12" s="277"/>
      <c r="BZ12" s="278"/>
      <c r="CA12" s="278"/>
      <c r="CB12" s="278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</row>
    <row r="13" spans="1:96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0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/>
      <c r="Y13" s="49"/>
      <c r="Z13" s="75"/>
      <c r="AA13" s="283"/>
      <c r="AB13" s="68"/>
      <c r="AC13" s="198">
        <f t="shared" si="0"/>
        <v>0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/>
      <c r="AL13" s="75"/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0</v>
      </c>
      <c r="AU13" s="64" t="e">
        <f t="shared" si="2"/>
        <v>#DIV/0!</v>
      </c>
      <c r="AV13" s="192">
        <f t="shared" si="3"/>
        <v>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0</v>
      </c>
      <c r="BA13" s="46">
        <f t="shared" si="7"/>
        <v>0</v>
      </c>
      <c r="BB13" s="46">
        <f t="shared" si="8"/>
        <v>0</v>
      </c>
      <c r="BC13" s="46"/>
      <c r="BD13" s="46">
        <f t="shared" si="9"/>
        <v>0</v>
      </c>
      <c r="BE13" s="65"/>
      <c r="BF13" s="45">
        <f t="shared" si="10"/>
        <v>0</v>
      </c>
      <c r="BG13" s="45">
        <f t="shared" si="11"/>
        <v>0</v>
      </c>
      <c r="BH13" s="45">
        <f t="shared" si="12"/>
        <v>0</v>
      </c>
      <c r="BI13" s="3"/>
      <c r="BJ13" s="23" t="s">
        <v>63</v>
      </c>
      <c r="BK13" s="3"/>
      <c r="BL13" s="30">
        <f>AY31+BA31</f>
        <v>0</v>
      </c>
      <c r="BO13" s="23" t="s">
        <v>63</v>
      </c>
      <c r="BP13" s="3"/>
      <c r="BQ13" s="30">
        <f ca="1">(INDIRECT(TEXT((DAY($A$1)-1),"0")&amp;"!Bq13"))+BL13</f>
        <v>0</v>
      </c>
      <c r="BR13" s="86"/>
      <c r="BS13" s="251"/>
      <c r="BT13" s="276"/>
      <c r="BU13" s="277"/>
      <c r="BV13" s="278"/>
      <c r="BW13" s="278"/>
      <c r="BX13" s="278"/>
      <c r="BY13" s="277"/>
      <c r="BZ13" s="278"/>
      <c r="CA13" s="278"/>
      <c r="CB13" s="278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</row>
    <row r="14" spans="1:96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0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/>
      <c r="Y14" s="49"/>
      <c r="Z14" s="75"/>
      <c r="AA14" s="283"/>
      <c r="AB14" s="68"/>
      <c r="AC14" s="198">
        <f t="shared" si="0"/>
        <v>0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/>
      <c r="AL14" s="75"/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0</v>
      </c>
      <c r="AU14" s="64" t="e">
        <f t="shared" si="2"/>
        <v>#DIV/0!</v>
      </c>
      <c r="AV14" s="192">
        <f t="shared" si="3"/>
        <v>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0</v>
      </c>
      <c r="BA14" s="46">
        <f t="shared" si="7"/>
        <v>0</v>
      </c>
      <c r="BB14" s="46">
        <f t="shared" si="8"/>
        <v>0</v>
      </c>
      <c r="BC14" s="46"/>
      <c r="BD14" s="46">
        <f t="shared" si="9"/>
        <v>0</v>
      </c>
      <c r="BE14" s="65"/>
      <c r="BF14" s="45">
        <f t="shared" si="10"/>
        <v>0</v>
      </c>
      <c r="BG14" s="45">
        <f t="shared" si="11"/>
        <v>0</v>
      </c>
      <c r="BH14" s="45">
        <f t="shared" si="12"/>
        <v>0</v>
      </c>
      <c r="BI14" s="3"/>
      <c r="BJ14" s="23" t="s">
        <v>34</v>
      </c>
      <c r="BK14" s="3"/>
      <c r="BL14" s="30">
        <f>AZ31</f>
        <v>0</v>
      </c>
      <c r="BO14" s="23" t="s">
        <v>34</v>
      </c>
      <c r="BP14" s="3"/>
      <c r="BQ14" s="30">
        <f ca="1">(INDIRECT(TEXT((DAY($A$1)-1),"0")&amp;"!BQ14"))+BL14</f>
        <v>0</v>
      </c>
      <c r="BR14" s="86"/>
      <c r="BS14" s="251"/>
      <c r="BT14" s="276"/>
      <c r="BU14" s="277"/>
      <c r="BV14" s="278"/>
      <c r="BW14" s="278"/>
      <c r="BX14" s="278"/>
      <c r="BY14" s="277"/>
      <c r="BZ14" s="278"/>
      <c r="CA14" s="278"/>
      <c r="CB14" s="278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</row>
    <row r="15" spans="1:96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0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/>
      <c r="Y15" s="49"/>
      <c r="Z15" s="75"/>
      <c r="AA15" s="283"/>
      <c r="AB15" s="68"/>
      <c r="AC15" s="198">
        <f t="shared" si="0"/>
        <v>0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/>
      <c r="AL15" s="75"/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0</v>
      </c>
      <c r="AU15" s="64" t="e">
        <f t="shared" si="2"/>
        <v>#DIV/0!</v>
      </c>
      <c r="AV15" s="192">
        <f t="shared" si="3"/>
        <v>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0</v>
      </c>
      <c r="BA15" s="46">
        <f t="shared" si="7"/>
        <v>0</v>
      </c>
      <c r="BB15" s="46">
        <f t="shared" si="8"/>
        <v>0</v>
      </c>
      <c r="BC15" s="46"/>
      <c r="BD15" s="46">
        <f t="shared" si="9"/>
        <v>0</v>
      </c>
      <c r="BE15" s="65"/>
      <c r="BF15" s="45">
        <f t="shared" si="10"/>
        <v>0</v>
      </c>
      <c r="BG15" s="45">
        <f t="shared" si="11"/>
        <v>0</v>
      </c>
      <c r="BH15" s="45">
        <f t="shared" si="12"/>
        <v>0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277"/>
      <c r="BV15" s="278"/>
      <c r="BW15" s="278"/>
      <c r="BX15" s="278"/>
      <c r="BY15" s="277"/>
      <c r="BZ15" s="278"/>
      <c r="CA15" s="278"/>
      <c r="CB15" s="278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</row>
    <row r="16" spans="1:96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0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/>
      <c r="Y16" s="49"/>
      <c r="Z16" s="75"/>
      <c r="AA16" s="283"/>
      <c r="AB16" s="68"/>
      <c r="AC16" s="198">
        <f t="shared" si="0"/>
        <v>0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/>
      <c r="AL16" s="75"/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0</v>
      </c>
      <c r="AU16" s="64" t="e">
        <f t="shared" si="2"/>
        <v>#DIV/0!</v>
      </c>
      <c r="AV16" s="192">
        <f t="shared" si="3"/>
        <v>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0</v>
      </c>
      <c r="BA16" s="46">
        <f t="shared" si="7"/>
        <v>0</v>
      </c>
      <c r="BB16" s="46">
        <f t="shared" si="8"/>
        <v>0</v>
      </c>
      <c r="BC16" s="46"/>
      <c r="BD16" s="46">
        <f t="shared" si="9"/>
        <v>0</v>
      </c>
      <c r="BE16" s="65"/>
      <c r="BF16" s="45">
        <f t="shared" si="10"/>
        <v>0</v>
      </c>
      <c r="BG16" s="45">
        <f t="shared" si="11"/>
        <v>0</v>
      </c>
      <c r="BH16" s="45">
        <f t="shared" si="12"/>
        <v>0</v>
      </c>
      <c r="BI16" s="3"/>
      <c r="BJ16" s="23" t="s">
        <v>65</v>
      </c>
      <c r="BK16" s="3"/>
      <c r="BL16" s="30">
        <f>SUM(BL13:BL15)</f>
        <v>0</v>
      </c>
      <c r="BO16" s="23" t="s">
        <v>65</v>
      </c>
      <c r="BP16" s="3"/>
      <c r="BQ16" s="30">
        <f ca="1">(INDIRECT(TEXT((DAY($A$1)-1),"0")&amp;"!Bq16"))+BL16</f>
        <v>0</v>
      </c>
      <c r="BR16" s="86"/>
      <c r="BS16" s="251"/>
      <c r="BT16" s="276"/>
      <c r="BU16" s="277"/>
      <c r="BV16" s="278"/>
      <c r="BW16" s="278"/>
      <c r="BX16" s="278"/>
      <c r="BY16" s="277"/>
      <c r="BZ16" s="278"/>
      <c r="CA16" s="278"/>
      <c r="CB16" s="278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</row>
    <row r="17" spans="2:96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0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/>
      <c r="Y17" s="49"/>
      <c r="Z17" s="75"/>
      <c r="AA17" s="283"/>
      <c r="AB17" s="68"/>
      <c r="AC17" s="198">
        <f t="shared" si="0"/>
        <v>0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/>
      <c r="AL17" s="75"/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0</v>
      </c>
      <c r="AU17" s="64" t="e">
        <f t="shared" si="2"/>
        <v>#DIV/0!</v>
      </c>
      <c r="AV17" s="192">
        <f t="shared" si="3"/>
        <v>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0</v>
      </c>
      <c r="BA17" s="46">
        <f t="shared" si="7"/>
        <v>0</v>
      </c>
      <c r="BB17" s="46">
        <f t="shared" si="8"/>
        <v>0</v>
      </c>
      <c r="BC17" s="46"/>
      <c r="BD17" s="46">
        <f t="shared" si="9"/>
        <v>0</v>
      </c>
      <c r="BE17" s="65"/>
      <c r="BF17" s="45">
        <f t="shared" si="10"/>
        <v>0</v>
      </c>
      <c r="BG17" s="45">
        <f t="shared" si="11"/>
        <v>0</v>
      </c>
      <c r="BH17" s="45">
        <f t="shared" si="12"/>
        <v>0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277"/>
      <c r="BV17" s="278"/>
      <c r="BW17" s="278"/>
      <c r="BX17" s="278"/>
      <c r="BY17" s="277"/>
      <c r="BZ17" s="278"/>
      <c r="CA17" s="278"/>
      <c r="CB17" s="278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</row>
    <row r="18" spans="2:96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0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/>
      <c r="Y18" s="49"/>
      <c r="Z18" s="75"/>
      <c r="AA18" s="283"/>
      <c r="AB18" s="68"/>
      <c r="AC18" s="198">
        <f t="shared" si="0"/>
        <v>0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/>
      <c r="AL18" s="75"/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0</v>
      </c>
      <c r="AU18" s="64" t="e">
        <f t="shared" si="2"/>
        <v>#DIV/0!</v>
      </c>
      <c r="AV18" s="192">
        <f t="shared" si="3"/>
        <v>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0</v>
      </c>
      <c r="BA18" s="46">
        <f t="shared" si="7"/>
        <v>0</v>
      </c>
      <c r="BB18" s="46">
        <f t="shared" si="8"/>
        <v>0</v>
      </c>
      <c r="BC18" s="46"/>
      <c r="BD18" s="46">
        <f t="shared" si="9"/>
        <v>0</v>
      </c>
      <c r="BE18" s="65"/>
      <c r="BF18" s="45">
        <f t="shared" si="10"/>
        <v>0</v>
      </c>
      <c r="BG18" s="45">
        <f t="shared" si="11"/>
        <v>0</v>
      </c>
      <c r="BH18" s="45">
        <f t="shared" si="12"/>
        <v>0</v>
      </c>
      <c r="BI18" s="3"/>
      <c r="BJ18" s="23" t="s">
        <v>141</v>
      </c>
      <c r="BK18" s="3"/>
      <c r="BL18" s="30">
        <f>BH31</f>
        <v>0</v>
      </c>
      <c r="BO18" s="23" t="s">
        <v>141</v>
      </c>
      <c r="BP18" s="3"/>
      <c r="BQ18" s="30">
        <f ca="1">BQ7*$BH$5</f>
        <v>0</v>
      </c>
      <c r="BR18" s="86"/>
      <c r="BS18" s="251"/>
      <c r="BT18" s="276"/>
      <c r="BU18" s="277"/>
      <c r="BV18" s="278"/>
      <c r="BW18" s="278"/>
      <c r="BX18" s="278"/>
      <c r="BY18" s="277"/>
      <c r="BZ18" s="278"/>
      <c r="CA18" s="278"/>
      <c r="CB18" s="278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</row>
    <row r="19" spans="2:96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0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/>
      <c r="Y19" s="49"/>
      <c r="Z19" s="75"/>
      <c r="AA19" s="283"/>
      <c r="AB19" s="68"/>
      <c r="AC19" s="198">
        <f t="shared" si="0"/>
        <v>0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/>
      <c r="AL19" s="75"/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0</v>
      </c>
      <c r="AU19" s="64" t="e">
        <f t="shared" si="2"/>
        <v>#DIV/0!</v>
      </c>
      <c r="AV19" s="192">
        <f t="shared" si="3"/>
        <v>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0</v>
      </c>
      <c r="BA19" s="46">
        <f t="shared" si="7"/>
        <v>0</v>
      </c>
      <c r="BB19" s="46">
        <f t="shared" si="8"/>
        <v>0</v>
      </c>
      <c r="BC19" s="46"/>
      <c r="BD19" s="46">
        <f t="shared" si="9"/>
        <v>0</v>
      </c>
      <c r="BE19" s="65"/>
      <c r="BF19" s="45">
        <f t="shared" si="10"/>
        <v>0</v>
      </c>
      <c r="BG19" s="45">
        <f t="shared" si="11"/>
        <v>0</v>
      </c>
      <c r="BH19" s="45">
        <f t="shared" si="12"/>
        <v>0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277"/>
      <c r="BV19" s="278"/>
      <c r="BW19" s="278"/>
      <c r="BX19" s="278"/>
      <c r="BY19" s="277"/>
      <c r="BZ19" s="278"/>
      <c r="CA19" s="278"/>
      <c r="CB19" s="278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</row>
    <row r="20" spans="2:96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0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/>
      <c r="Y20" s="49"/>
      <c r="Z20" s="75"/>
      <c r="AA20" s="283"/>
      <c r="AB20" s="68"/>
      <c r="AC20" s="198">
        <f t="shared" si="0"/>
        <v>0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/>
      <c r="AL20" s="75"/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0</v>
      </c>
      <c r="AU20" s="64" t="e">
        <f t="shared" si="2"/>
        <v>#DIV/0!</v>
      </c>
      <c r="AV20" s="192">
        <f t="shared" si="3"/>
        <v>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0</v>
      </c>
      <c r="BA20" s="46">
        <f t="shared" si="7"/>
        <v>0</v>
      </c>
      <c r="BB20" s="46">
        <f t="shared" si="8"/>
        <v>0</v>
      </c>
      <c r="BC20" s="46"/>
      <c r="BD20" s="46">
        <f t="shared" si="9"/>
        <v>0</v>
      </c>
      <c r="BE20" s="65"/>
      <c r="BF20" s="45">
        <f t="shared" si="10"/>
        <v>0</v>
      </c>
      <c r="BG20" s="45">
        <f t="shared" si="11"/>
        <v>0</v>
      </c>
      <c r="BH20" s="45">
        <f t="shared" si="12"/>
        <v>0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277"/>
      <c r="BV20" s="278"/>
      <c r="BW20" s="278"/>
      <c r="BX20" s="278"/>
      <c r="BY20" s="277"/>
      <c r="BZ20" s="278"/>
      <c r="CA20" s="278"/>
      <c r="CB20" s="278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</row>
    <row r="21" spans="2:96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0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/>
      <c r="Y21" s="49"/>
      <c r="Z21" s="75"/>
      <c r="AA21" s="283"/>
      <c r="AB21" s="68"/>
      <c r="AC21" s="198">
        <f t="shared" si="0"/>
        <v>0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/>
      <c r="AL21" s="75"/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0</v>
      </c>
      <c r="AU21" s="64" t="e">
        <f t="shared" si="2"/>
        <v>#DIV/0!</v>
      </c>
      <c r="AV21" s="192">
        <f t="shared" si="3"/>
        <v>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0</v>
      </c>
      <c r="BA21" s="46">
        <f t="shared" si="7"/>
        <v>0</v>
      </c>
      <c r="BB21" s="46">
        <f t="shared" si="8"/>
        <v>0</v>
      </c>
      <c r="BC21" s="46"/>
      <c r="BD21" s="46">
        <f t="shared" si="9"/>
        <v>0</v>
      </c>
      <c r="BE21" s="65"/>
      <c r="BF21" s="45">
        <f t="shared" si="10"/>
        <v>0</v>
      </c>
      <c r="BG21" s="45">
        <f t="shared" si="11"/>
        <v>0</v>
      </c>
      <c r="BH21" s="45">
        <f t="shared" si="12"/>
        <v>0</v>
      </c>
      <c r="BI21" s="3"/>
      <c r="BJ21" s="66" t="s">
        <v>142</v>
      </c>
      <c r="BK21" s="67"/>
      <c r="BL21" s="24">
        <f>BL11-BL16-BL18-BL19+BL20</f>
        <v>0</v>
      </c>
      <c r="BO21" s="66" t="s">
        <v>148</v>
      </c>
      <c r="BP21" s="67"/>
      <c r="BQ21" s="24">
        <f ca="1">BQ11-BQ16-BQ18-BQ19</f>
        <v>0</v>
      </c>
      <c r="BR21" s="86"/>
      <c r="BS21" s="251"/>
      <c r="BT21" s="276"/>
      <c r="BU21" s="277"/>
      <c r="BV21" s="278"/>
      <c r="BW21" s="278"/>
      <c r="BX21" s="278"/>
      <c r="BY21" s="277"/>
      <c r="BZ21" s="278"/>
      <c r="CA21" s="278"/>
      <c r="CB21" s="278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</row>
    <row r="22" spans="2:96" x14ac:dyDescent="0.2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0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/>
      <c r="Y22" s="49"/>
      <c r="Z22" s="75"/>
      <c r="AA22" s="283"/>
      <c r="AB22" s="68"/>
      <c r="AC22" s="198">
        <f t="shared" si="0"/>
        <v>0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/>
      <c r="AL22" s="75"/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0</v>
      </c>
      <c r="AU22" s="64" t="e">
        <f t="shared" si="2"/>
        <v>#DIV/0!</v>
      </c>
      <c r="AV22" s="192">
        <f t="shared" si="3"/>
        <v>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0</v>
      </c>
      <c r="BA22" s="46">
        <f t="shared" si="7"/>
        <v>0</v>
      </c>
      <c r="BB22" s="46">
        <f t="shared" si="8"/>
        <v>0</v>
      </c>
      <c r="BC22" s="46"/>
      <c r="BD22" s="46">
        <f t="shared" si="9"/>
        <v>0</v>
      </c>
      <c r="BE22" s="65"/>
      <c r="BF22" s="45">
        <f t="shared" si="10"/>
        <v>0</v>
      </c>
      <c r="BG22" s="45">
        <f t="shared" si="11"/>
        <v>0</v>
      </c>
      <c r="BH22" s="45">
        <f t="shared" si="12"/>
        <v>0</v>
      </c>
      <c r="BI22" s="3"/>
      <c r="BR22" s="86"/>
      <c r="BS22" s="251"/>
      <c r="BT22" s="276"/>
      <c r="BU22" s="277"/>
      <c r="BV22" s="278"/>
      <c r="BW22" s="278"/>
      <c r="BX22" s="278"/>
      <c r="BY22" s="277"/>
      <c r="BZ22" s="278"/>
      <c r="CA22" s="278"/>
      <c r="CB22" s="278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</row>
    <row r="23" spans="2:96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0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/>
      <c r="Y23" s="49"/>
      <c r="Z23" s="75"/>
      <c r="AA23" s="283"/>
      <c r="AB23" s="68"/>
      <c r="AC23" s="198">
        <f t="shared" si="0"/>
        <v>0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/>
      <c r="AL23" s="75"/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0</v>
      </c>
      <c r="AU23" s="64" t="e">
        <f t="shared" si="2"/>
        <v>#DIV/0!</v>
      </c>
      <c r="AV23" s="192">
        <f t="shared" si="3"/>
        <v>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0</v>
      </c>
      <c r="BA23" s="46">
        <f t="shared" si="7"/>
        <v>0</v>
      </c>
      <c r="BB23" s="46">
        <f t="shared" si="8"/>
        <v>0</v>
      </c>
      <c r="BC23" s="46"/>
      <c r="BD23" s="46">
        <f t="shared" si="9"/>
        <v>0</v>
      </c>
      <c r="BE23" s="65"/>
      <c r="BF23" s="45">
        <f t="shared" si="10"/>
        <v>0</v>
      </c>
      <c r="BG23" s="45">
        <f t="shared" si="11"/>
        <v>0</v>
      </c>
      <c r="BH23" s="45">
        <f t="shared" si="12"/>
        <v>0</v>
      </c>
      <c r="BI23" s="3"/>
      <c r="BR23" s="86"/>
      <c r="BS23" s="251"/>
      <c r="BT23" s="276"/>
      <c r="BU23" s="277"/>
      <c r="BV23" s="278"/>
      <c r="BW23" s="278"/>
      <c r="BX23" s="278"/>
      <c r="BY23" s="277"/>
      <c r="BZ23" s="278"/>
      <c r="CA23" s="278"/>
      <c r="CB23" s="278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</row>
    <row r="24" spans="2:96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0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/>
      <c r="Y24" s="49"/>
      <c r="Z24" s="75"/>
      <c r="AA24" s="283"/>
      <c r="AB24" s="68"/>
      <c r="AC24" s="198">
        <f t="shared" si="0"/>
        <v>0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/>
      <c r="AL24" s="75"/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0</v>
      </c>
      <c r="AU24" s="64" t="e">
        <f t="shared" si="2"/>
        <v>#DIV/0!</v>
      </c>
      <c r="AV24" s="192">
        <f t="shared" si="3"/>
        <v>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0</v>
      </c>
      <c r="BA24" s="46">
        <f t="shared" si="7"/>
        <v>0</v>
      </c>
      <c r="BB24" s="46">
        <f t="shared" si="8"/>
        <v>0</v>
      </c>
      <c r="BC24" s="46"/>
      <c r="BD24" s="46">
        <f t="shared" si="9"/>
        <v>0</v>
      </c>
      <c r="BE24" s="65"/>
      <c r="BF24" s="45">
        <f t="shared" si="10"/>
        <v>0</v>
      </c>
      <c r="BG24" s="45">
        <f t="shared" si="11"/>
        <v>0</v>
      </c>
      <c r="BH24" s="45">
        <f t="shared" si="12"/>
        <v>0</v>
      </c>
      <c r="BI24" s="3"/>
      <c r="BJ24" s="4" t="s">
        <v>143</v>
      </c>
      <c r="BO24" s="4" t="s">
        <v>147</v>
      </c>
      <c r="BR24" s="86"/>
      <c r="BS24" s="251"/>
      <c r="BT24" s="276"/>
      <c r="BU24" s="277"/>
      <c r="BV24" s="278"/>
      <c r="BW24" s="278"/>
      <c r="BX24" s="278"/>
      <c r="BY24" s="277"/>
      <c r="BZ24" s="278"/>
      <c r="CA24" s="278"/>
      <c r="CB24" s="278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</row>
    <row r="25" spans="2:96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0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/>
      <c r="Y25" s="49"/>
      <c r="Z25" s="75"/>
      <c r="AA25" s="283"/>
      <c r="AB25" s="68"/>
      <c r="AC25" s="198">
        <f t="shared" si="0"/>
        <v>0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/>
      <c r="AL25" s="75"/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0</v>
      </c>
      <c r="AU25" s="64" t="e">
        <f t="shared" si="2"/>
        <v>#DIV/0!</v>
      </c>
      <c r="AV25" s="192">
        <f t="shared" si="3"/>
        <v>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0</v>
      </c>
      <c r="BA25" s="46">
        <f t="shared" si="7"/>
        <v>0</v>
      </c>
      <c r="BB25" s="46">
        <f t="shared" si="8"/>
        <v>0</v>
      </c>
      <c r="BC25" s="46"/>
      <c r="BD25" s="46">
        <f t="shared" si="9"/>
        <v>0</v>
      </c>
      <c r="BE25" s="65"/>
      <c r="BF25" s="45">
        <f t="shared" si="10"/>
        <v>0</v>
      </c>
      <c r="BG25" s="45">
        <f t="shared" si="11"/>
        <v>0</v>
      </c>
      <c r="BH25" s="45">
        <f t="shared" si="12"/>
        <v>0</v>
      </c>
      <c r="BI25" s="3"/>
      <c r="BJ25" s="10" t="s">
        <v>67</v>
      </c>
      <c r="BK25" s="11"/>
      <c r="BL25" s="12">
        <f>BL21</f>
        <v>0</v>
      </c>
      <c r="BO25" s="10" t="s">
        <v>67</v>
      </c>
      <c r="BP25" s="11"/>
      <c r="BQ25" s="12">
        <f ca="1">(INDIRECT(TEXT((DAY($A$1)-1),"0")&amp;"!Bq25"))+BL25</f>
        <v>0</v>
      </c>
      <c r="BR25" s="86"/>
      <c r="BS25" s="251"/>
      <c r="BT25" s="276"/>
      <c r="BU25" s="277"/>
      <c r="BV25" s="278"/>
      <c r="BW25" s="278"/>
      <c r="BX25" s="278"/>
      <c r="BY25" s="277"/>
      <c r="BZ25" s="278"/>
      <c r="CA25" s="278"/>
      <c r="CB25" s="278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</row>
    <row r="26" spans="2:96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0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/>
      <c r="Y26" s="49"/>
      <c r="Z26" s="75"/>
      <c r="AA26" s="283"/>
      <c r="AB26" s="68"/>
      <c r="AC26" s="198">
        <f t="shared" si="0"/>
        <v>0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/>
      <c r="AL26" s="75"/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0</v>
      </c>
      <c r="AU26" s="64" t="e">
        <f t="shared" si="2"/>
        <v>#DIV/0!</v>
      </c>
      <c r="AV26" s="192">
        <f t="shared" si="3"/>
        <v>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0</v>
      </c>
      <c r="BA26" s="46">
        <f t="shared" si="7"/>
        <v>0</v>
      </c>
      <c r="BB26" s="46">
        <f t="shared" si="8"/>
        <v>0</v>
      </c>
      <c r="BC26" s="46"/>
      <c r="BD26" s="46">
        <f t="shared" si="9"/>
        <v>0</v>
      </c>
      <c r="BE26" s="65"/>
      <c r="BF26" s="45">
        <f t="shared" si="10"/>
        <v>0</v>
      </c>
      <c r="BG26" s="45">
        <f t="shared" si="11"/>
        <v>0</v>
      </c>
      <c r="BH26" s="45">
        <f t="shared" si="12"/>
        <v>0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277"/>
      <c r="BV26" s="278"/>
      <c r="BW26" s="278"/>
      <c r="BX26" s="278"/>
      <c r="BY26" s="277"/>
      <c r="BZ26" s="278"/>
      <c r="CA26" s="278"/>
      <c r="CB26" s="278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</row>
    <row r="27" spans="2:96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0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/>
      <c r="Y27" s="49"/>
      <c r="Z27" s="75"/>
      <c r="AA27" s="283"/>
      <c r="AB27" s="68"/>
      <c r="AC27" s="198">
        <f t="shared" si="0"/>
        <v>0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/>
      <c r="AL27" s="75"/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0</v>
      </c>
      <c r="AU27" s="64" t="e">
        <f t="shared" si="2"/>
        <v>#DIV/0!</v>
      </c>
      <c r="AV27" s="192">
        <f t="shared" si="3"/>
        <v>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0</v>
      </c>
      <c r="BA27" s="46">
        <f t="shared" si="7"/>
        <v>0</v>
      </c>
      <c r="BB27" s="46">
        <f t="shared" si="8"/>
        <v>0</v>
      </c>
      <c r="BC27" s="46"/>
      <c r="BD27" s="46">
        <f t="shared" si="9"/>
        <v>0</v>
      </c>
      <c r="BE27" s="65"/>
      <c r="BF27" s="45">
        <f t="shared" si="10"/>
        <v>0</v>
      </c>
      <c r="BG27" s="45">
        <f t="shared" si="11"/>
        <v>0</v>
      </c>
      <c r="BH27" s="45">
        <f t="shared" si="12"/>
        <v>0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277"/>
      <c r="BV27" s="278"/>
      <c r="BW27" s="278"/>
      <c r="BX27" s="278"/>
      <c r="BY27" s="277"/>
      <c r="BZ27" s="278"/>
      <c r="CA27" s="278"/>
      <c r="CB27" s="278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</row>
    <row r="28" spans="2:96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0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/>
      <c r="Y28" s="49"/>
      <c r="Z28" s="75"/>
      <c r="AA28" s="283"/>
      <c r="AB28" s="68"/>
      <c r="AC28" s="198">
        <f t="shared" si="0"/>
        <v>0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/>
      <c r="AL28" s="75"/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0</v>
      </c>
      <c r="AU28" s="64" t="e">
        <f t="shared" si="2"/>
        <v>#DIV/0!</v>
      </c>
      <c r="AV28" s="192">
        <f t="shared" si="3"/>
        <v>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0</v>
      </c>
      <c r="BA28" s="46">
        <f t="shared" si="7"/>
        <v>0</v>
      </c>
      <c r="BB28" s="46">
        <f t="shared" si="8"/>
        <v>0</v>
      </c>
      <c r="BC28" s="46"/>
      <c r="BD28" s="46">
        <f t="shared" si="9"/>
        <v>0</v>
      </c>
      <c r="BE28" s="65"/>
      <c r="BF28" s="45">
        <f t="shared" si="10"/>
        <v>0</v>
      </c>
      <c r="BG28" s="45">
        <f t="shared" si="11"/>
        <v>0</v>
      </c>
      <c r="BH28" s="45">
        <f t="shared" si="12"/>
        <v>0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277"/>
      <c r="BV28" s="278"/>
      <c r="BW28" s="278"/>
      <c r="BX28" s="278"/>
      <c r="BY28" s="277"/>
      <c r="BZ28" s="278"/>
      <c r="CA28" s="278"/>
      <c r="CB28" s="278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</row>
    <row r="29" spans="2:96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0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/>
      <c r="Y29" s="49"/>
      <c r="Z29" s="75"/>
      <c r="AA29" s="283"/>
      <c r="AB29" s="68"/>
      <c r="AC29" s="198">
        <f t="shared" si="0"/>
        <v>0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/>
      <c r="AL29" s="75"/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0</v>
      </c>
      <c r="AU29" s="64" t="e">
        <f t="shared" si="2"/>
        <v>#DIV/0!</v>
      </c>
      <c r="AV29" s="192">
        <f t="shared" si="3"/>
        <v>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0</v>
      </c>
      <c r="BA29" s="46">
        <f t="shared" si="7"/>
        <v>0</v>
      </c>
      <c r="BB29" s="46">
        <f t="shared" si="8"/>
        <v>0</v>
      </c>
      <c r="BC29" s="46"/>
      <c r="BD29" s="46">
        <f t="shared" si="9"/>
        <v>0</v>
      </c>
      <c r="BE29" s="65"/>
      <c r="BF29" s="45">
        <f t="shared" si="10"/>
        <v>0</v>
      </c>
      <c r="BG29" s="45">
        <f t="shared" si="11"/>
        <v>0</v>
      </c>
      <c r="BH29" s="45">
        <f t="shared" si="12"/>
        <v>0</v>
      </c>
      <c r="BI29" s="3"/>
      <c r="BJ29" s="23" t="s">
        <v>144</v>
      </c>
      <c r="BK29" s="3"/>
      <c r="BL29" s="30">
        <f>BL25-BL27</f>
        <v>0</v>
      </c>
      <c r="BO29" s="23" t="s">
        <v>144</v>
      </c>
      <c r="BP29" s="3"/>
      <c r="BQ29" s="30">
        <f ca="1">BQ25-BQ27</f>
        <v>0</v>
      </c>
      <c r="BR29" s="86"/>
      <c r="BS29" s="251"/>
      <c r="BT29" s="276"/>
      <c r="BU29" s="277"/>
      <c r="BV29" s="278"/>
      <c r="BW29" s="278"/>
      <c r="BX29" s="278"/>
      <c r="BY29" s="277"/>
      <c r="BZ29" s="278"/>
      <c r="CA29" s="278"/>
      <c r="CB29" s="278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</row>
    <row r="30" spans="2:96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0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/>
      <c r="Y30" s="49"/>
      <c r="Z30" s="194"/>
      <c r="AA30" s="254"/>
      <c r="AB30" s="78"/>
      <c r="AC30" s="200">
        <f t="shared" si="0"/>
        <v>0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7"/>
      <c r="AL30" s="194"/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0</v>
      </c>
      <c r="AU30" s="64" t="e">
        <f t="shared" si="2"/>
        <v>#DIV/0!</v>
      </c>
      <c r="AV30" s="192">
        <f t="shared" si="3"/>
        <v>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0</v>
      </c>
      <c r="BA30" s="46">
        <f t="shared" si="7"/>
        <v>0</v>
      </c>
      <c r="BB30" s="46">
        <f t="shared" si="8"/>
        <v>0</v>
      </c>
      <c r="BC30" s="46"/>
      <c r="BD30" s="46">
        <f t="shared" si="9"/>
        <v>0</v>
      </c>
      <c r="BE30" s="65"/>
      <c r="BF30" s="45">
        <f t="shared" si="10"/>
        <v>0</v>
      </c>
      <c r="BG30" s="45">
        <f t="shared" si="11"/>
        <v>0</v>
      </c>
      <c r="BH30" s="45">
        <f t="shared" si="12"/>
        <v>0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277"/>
      <c r="BV30" s="278"/>
      <c r="BW30" s="278"/>
      <c r="BX30" s="278"/>
      <c r="BY30" s="277"/>
      <c r="BZ30" s="278"/>
      <c r="CA30" s="278"/>
      <c r="CB30" s="278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</row>
    <row r="31" spans="2:96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0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85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0</v>
      </c>
      <c r="AL31" s="3"/>
      <c r="AM31" s="22"/>
      <c r="AN31" s="91">
        <f>SUM(AN7:AN30)</f>
        <v>0</v>
      </c>
      <c r="AO31" s="11"/>
      <c r="AP31" s="3"/>
      <c r="AT31" s="93">
        <f>SUM(AT7:AT30)</f>
        <v>0</v>
      </c>
      <c r="AU31" s="94" t="e">
        <f t="shared" si="2"/>
        <v>#DIV/0!</v>
      </c>
      <c r="AV31" s="94">
        <f t="shared" ref="AV31:BD31" si="30">SUM(AV7:AV30)</f>
        <v>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0</v>
      </c>
      <c r="BA31" s="95">
        <f t="shared" si="30"/>
        <v>0</v>
      </c>
      <c r="BB31" s="95">
        <f t="shared" si="30"/>
        <v>0</v>
      </c>
      <c r="BC31" s="95">
        <f t="shared" si="30"/>
        <v>0</v>
      </c>
      <c r="BD31" s="95">
        <f t="shared" si="30"/>
        <v>0</v>
      </c>
      <c r="BF31" s="87">
        <f>SUM(BF7:BF30)</f>
        <v>0</v>
      </c>
      <c r="BG31" s="87">
        <f>SUM(BG7:BG30)</f>
        <v>0</v>
      </c>
      <c r="BH31" s="87">
        <f>SUM(BH7:BH30)</f>
        <v>0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281"/>
      <c r="BV31" s="281"/>
      <c r="BW31" s="281"/>
      <c r="BX31" s="281"/>
      <c r="BY31" s="281"/>
      <c r="BZ31" s="275"/>
      <c r="CA31" s="275"/>
      <c r="CB31" s="275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</row>
    <row r="32" spans="2:96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270"/>
      <c r="BV32" s="270"/>
      <c r="BW32" s="270"/>
      <c r="BX32" s="270"/>
      <c r="BY32" s="270"/>
      <c r="BZ32" s="270"/>
      <c r="CA32" s="270"/>
      <c r="CB32" s="270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</row>
    <row r="33" spans="1:96" x14ac:dyDescent="0.25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270"/>
      <c r="BV33" s="270"/>
      <c r="BW33" s="270"/>
      <c r="BX33" s="270"/>
      <c r="BY33" s="270"/>
      <c r="BZ33" s="270"/>
      <c r="CA33" s="270"/>
      <c r="CB33" s="270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</row>
    <row r="34" spans="1:96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270"/>
      <c r="BV34" s="270"/>
      <c r="BW34" s="270"/>
      <c r="BX34" s="270"/>
      <c r="BY34" s="270"/>
      <c r="BZ34" s="270"/>
      <c r="CA34" s="270"/>
      <c r="CB34" s="270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</row>
    <row r="35" spans="1:96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0</v>
      </c>
      <c r="BO35" s="66" t="s">
        <v>146</v>
      </c>
      <c r="BP35" s="67"/>
      <c r="BQ35" s="105">
        <f ca="1">BQ29-SUM(BQ32:BQ33)</f>
        <v>0</v>
      </c>
      <c r="BR35" s="270"/>
      <c r="BS35" s="270"/>
      <c r="BT35" s="270"/>
      <c r="BU35" s="270"/>
      <c r="BV35" s="270"/>
      <c r="BW35" s="270"/>
      <c r="BX35" s="270"/>
      <c r="BY35" s="270"/>
      <c r="BZ35" s="270"/>
      <c r="CA35" s="270"/>
      <c r="CB35" s="270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</row>
    <row r="36" spans="1:96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86"/>
      <c r="BV36" s="86"/>
      <c r="BW36" s="86"/>
      <c r="BX36" s="86"/>
      <c r="BY36" s="86"/>
      <c r="BZ36" s="86"/>
      <c r="CA36" s="270"/>
      <c r="CB36" s="270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</row>
    <row r="37" spans="1:96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86"/>
      <c r="BV37" s="86"/>
      <c r="BW37" s="86"/>
      <c r="BX37" s="86"/>
      <c r="BY37" s="86"/>
      <c r="BZ37" s="270"/>
      <c r="CA37" s="270"/>
      <c r="CB37" s="270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</row>
    <row r="38" spans="1:96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>
        <v>2</v>
      </c>
      <c r="AT38" s="209">
        <f t="shared" ref="AT38:AT62" si="31">AT7</f>
        <v>0</v>
      </c>
      <c r="AU38" s="209">
        <f t="shared" ref="AU38:AU61" si="32">AS38-AT38</f>
        <v>2</v>
      </c>
      <c r="AV38" s="225">
        <f>IF(AND(AU38&lt;=0,AU38&gt;=-2),AU38,IF(AU38&lt;-2,-2,0))</f>
        <v>0</v>
      </c>
      <c r="AW38" s="226">
        <f>IF(AND(AU38&gt;=0,AU38&lt;=2),AU38,IF(AU38&gt;2,2,0))</f>
        <v>2</v>
      </c>
      <c r="AX38" s="222">
        <f>IF(AU38&gt;2,(AU38-2)*13.66,0)</f>
        <v>0</v>
      </c>
      <c r="AY38" s="222">
        <f>IF(AU38&lt;-2,(ABS(AU38)-2)*100,0)</f>
        <v>0</v>
      </c>
      <c r="AZ38" s="244">
        <f>AV38+AW38</f>
        <v>2</v>
      </c>
      <c r="BA38" s="246">
        <f>AX38+AY38</f>
        <v>0</v>
      </c>
      <c r="BB38" s="251"/>
      <c r="BJ38" s="4" t="s">
        <v>80</v>
      </c>
      <c r="BP38" s="4" t="s">
        <v>81</v>
      </c>
      <c r="BR38" s="285"/>
      <c r="BS38" s="251"/>
      <c r="BT38" s="251"/>
      <c r="BU38" s="286"/>
      <c r="BV38" s="286"/>
      <c r="BW38" s="287"/>
      <c r="BX38" s="287"/>
      <c r="BY38" s="288"/>
      <c r="BZ38" s="289"/>
      <c r="CA38" s="251"/>
      <c r="CB38" s="270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</row>
    <row r="39" spans="1:96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0</v>
      </c>
      <c r="AH39" s="112">
        <f>AN31</f>
        <v>0</v>
      </c>
      <c r="AJ39" s="110">
        <f>AJ31</f>
        <v>0</v>
      </c>
      <c r="AK39" s="111">
        <f>AL31</f>
        <v>0</v>
      </c>
      <c r="AL39" s="214" t="e">
        <f>AVERAGE(AL7:AL30,AI7:AI30)</f>
        <v>#DIV/0!</v>
      </c>
      <c r="AM39" s="213" t="e">
        <f>AVERAGE(AO7:AO30)</f>
        <v>#DIV/0!</v>
      </c>
      <c r="AS39" s="113">
        <v>9</v>
      </c>
      <c r="AT39" s="208">
        <f t="shared" si="31"/>
        <v>0</v>
      </c>
      <c r="AU39" s="208">
        <f t="shared" si="32"/>
        <v>9</v>
      </c>
      <c r="AV39" s="227">
        <f t="shared" ref="AV39:AV61" si="33">IF(AND(AU39&lt;=0,AU39&gt;=-2),AU39,IF(AU39&lt;-2,-2,0))</f>
        <v>0</v>
      </c>
      <c r="AW39" s="228">
        <f>IF(AND(AU39&gt;=0,AU39&lt;=2),AU39,IF(AU39&gt;2,2,0))</f>
        <v>2</v>
      </c>
      <c r="AX39" s="223">
        <f>IF(AU39&gt;2,(AU39-2)*13.66,0)</f>
        <v>95.62</v>
      </c>
      <c r="AY39" s="223">
        <f>IF(AU39&lt;-2,(ABS(AU39)-2)*100,0)</f>
        <v>0</v>
      </c>
      <c r="AZ39" s="243">
        <f>AV39+AW39</f>
        <v>2</v>
      </c>
      <c r="BA39" s="247">
        <f>AX39+AY39</f>
        <v>95.62</v>
      </c>
      <c r="BJ39" s="10" t="s">
        <v>82</v>
      </c>
      <c r="BK39" s="11"/>
      <c r="BL39" s="114">
        <v>0</v>
      </c>
      <c r="BM39" s="267"/>
      <c r="BN39" s="3"/>
      <c r="BR39" s="285"/>
      <c r="BS39" s="251"/>
      <c r="BT39" s="251"/>
      <c r="BU39" s="286"/>
      <c r="BV39" s="286"/>
      <c r="BW39" s="287"/>
      <c r="BX39" s="287"/>
      <c r="BY39" s="288"/>
      <c r="BZ39" s="289"/>
      <c r="CA39" s="270"/>
      <c r="CB39" s="270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</row>
    <row r="40" spans="1:96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>
        <v>17</v>
      </c>
      <c r="AT40" s="208">
        <f t="shared" si="31"/>
        <v>0</v>
      </c>
      <c r="AU40" s="208">
        <f t="shared" si="32"/>
        <v>17</v>
      </c>
      <c r="AV40" s="227">
        <f t="shared" si="33"/>
        <v>0</v>
      </c>
      <c r="AW40" s="228">
        <f>IF(AND(AU40&gt;=0,AU40&lt;=2),AU40,IF(AU40&gt;2,2,0))</f>
        <v>2</v>
      </c>
      <c r="AX40" s="223">
        <f t="shared" ref="AX40:AX61" si="34">IF(AU40&gt;2,(AU40-2)*13.66,0)</f>
        <v>204.9</v>
      </c>
      <c r="AY40" s="223">
        <f t="shared" ref="AY40:AY61" si="35">IF(AU40&lt;-2,(ABS(AU40)-2)*100,0)</f>
        <v>0</v>
      </c>
      <c r="AZ40" s="243">
        <f t="shared" ref="AZ40:AZ61" si="36">AV40+AW40</f>
        <v>2</v>
      </c>
      <c r="BA40" s="247">
        <f t="shared" ref="BA40:BA61" si="37">AX40+AY40</f>
        <v>204.9</v>
      </c>
      <c r="BJ40" s="27"/>
      <c r="BK40" s="3"/>
      <c r="BL40" s="115"/>
      <c r="BM40" s="268"/>
      <c r="BN40" s="3"/>
      <c r="BR40" s="285"/>
      <c r="BS40" s="251"/>
      <c r="BT40" s="251"/>
      <c r="BU40" s="286"/>
      <c r="BV40" s="286"/>
      <c r="BW40" s="287"/>
      <c r="BX40" s="287"/>
      <c r="BY40" s="288"/>
      <c r="BZ40" s="289"/>
      <c r="CA40" s="270"/>
      <c r="CB40" s="270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</row>
    <row r="41" spans="1:96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>
        <v>11</v>
      </c>
      <c r="AT41" s="208">
        <f t="shared" si="31"/>
        <v>0</v>
      </c>
      <c r="AU41" s="208">
        <f t="shared" si="32"/>
        <v>11</v>
      </c>
      <c r="AV41" s="227">
        <f t="shared" si="33"/>
        <v>0</v>
      </c>
      <c r="AW41" s="228">
        <f t="shared" ref="AW41:AW60" si="38">IF(AND(AU41&gt;=0,AU41&lt;=2),AU41,IF(AU41&gt;2,2,0))</f>
        <v>2</v>
      </c>
      <c r="AX41" s="223">
        <f t="shared" si="34"/>
        <v>122.94</v>
      </c>
      <c r="AY41" s="223">
        <f t="shared" si="35"/>
        <v>0</v>
      </c>
      <c r="AZ41" s="243">
        <f t="shared" si="36"/>
        <v>2</v>
      </c>
      <c r="BA41" s="247">
        <f t="shared" si="37"/>
        <v>122.94</v>
      </c>
      <c r="BJ41" s="23" t="s">
        <v>83</v>
      </c>
      <c r="BK41" s="43"/>
      <c r="BL41" s="116">
        <v>0</v>
      </c>
      <c r="BM41" s="267"/>
      <c r="BN41" s="3"/>
      <c r="BR41" s="285"/>
      <c r="BS41" s="251"/>
      <c r="BT41" s="251"/>
      <c r="BU41" s="286"/>
      <c r="BV41" s="286"/>
      <c r="BW41" s="287"/>
      <c r="BX41" s="287"/>
      <c r="BY41" s="288"/>
      <c r="BZ41" s="289"/>
      <c r="CA41" s="270"/>
      <c r="CB41" s="270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</row>
    <row r="42" spans="1:96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>
        <v>11</v>
      </c>
      <c r="AT42" s="208">
        <f t="shared" si="31"/>
        <v>0</v>
      </c>
      <c r="AU42" s="208">
        <f t="shared" si="32"/>
        <v>11</v>
      </c>
      <c r="AV42" s="227">
        <f t="shared" si="33"/>
        <v>0</v>
      </c>
      <c r="AW42" s="228">
        <f t="shared" si="38"/>
        <v>2</v>
      </c>
      <c r="AX42" s="223">
        <f t="shared" si="34"/>
        <v>122.94</v>
      </c>
      <c r="AY42" s="223">
        <f t="shared" si="35"/>
        <v>0</v>
      </c>
      <c r="AZ42" s="243">
        <f t="shared" si="36"/>
        <v>2</v>
      </c>
      <c r="BA42" s="247">
        <f t="shared" si="37"/>
        <v>122.94</v>
      </c>
      <c r="BJ42" s="23" t="s">
        <v>132</v>
      </c>
      <c r="BK42" s="117">
        <f ca="1">A1</f>
        <v>36954</v>
      </c>
      <c r="BL42" s="116">
        <v>0</v>
      </c>
      <c r="BM42" s="267"/>
      <c r="BN42" s="3"/>
      <c r="BR42" s="285"/>
      <c r="BS42" s="251"/>
      <c r="BT42" s="251"/>
      <c r="BU42" s="286"/>
      <c r="BV42" s="286"/>
      <c r="BW42" s="287"/>
      <c r="BX42" s="287"/>
      <c r="BY42" s="288"/>
      <c r="BZ42" s="289"/>
      <c r="CA42" s="270"/>
      <c r="CB42" s="270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</row>
    <row r="43" spans="1:96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>
        <v>11</v>
      </c>
      <c r="AT43" s="208">
        <f t="shared" si="31"/>
        <v>0</v>
      </c>
      <c r="AU43" s="208">
        <f t="shared" si="32"/>
        <v>11</v>
      </c>
      <c r="AV43" s="227">
        <f t="shared" si="33"/>
        <v>0</v>
      </c>
      <c r="AW43" s="228">
        <f t="shared" si="38"/>
        <v>2</v>
      </c>
      <c r="AX43" s="223">
        <f t="shared" si="34"/>
        <v>122.94</v>
      </c>
      <c r="AY43" s="223">
        <f t="shared" si="35"/>
        <v>0</v>
      </c>
      <c r="AZ43" s="243">
        <f t="shared" si="36"/>
        <v>2</v>
      </c>
      <c r="BA43" s="247">
        <f t="shared" si="37"/>
        <v>122.94</v>
      </c>
      <c r="BJ43" s="23" t="s">
        <v>85</v>
      </c>
      <c r="BK43" s="3"/>
      <c r="BL43" s="116">
        <f>SUM(BL39:BL42)</f>
        <v>0</v>
      </c>
      <c r="BM43" s="267"/>
      <c r="BN43" s="3"/>
      <c r="BR43" s="285"/>
      <c r="BS43" s="251"/>
      <c r="BT43" s="251"/>
      <c r="BU43" s="286"/>
      <c r="BV43" s="286"/>
      <c r="BW43" s="287"/>
      <c r="BX43" s="287"/>
      <c r="BY43" s="288"/>
      <c r="BZ43" s="289"/>
      <c r="CA43" s="270"/>
      <c r="CB43" s="270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</row>
    <row r="44" spans="1:96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>
        <v>11</v>
      </c>
      <c r="AT44" s="208">
        <f t="shared" si="31"/>
        <v>0</v>
      </c>
      <c r="AU44" s="208">
        <f t="shared" si="32"/>
        <v>11</v>
      </c>
      <c r="AV44" s="227">
        <f t="shared" si="33"/>
        <v>0</v>
      </c>
      <c r="AW44" s="228">
        <f t="shared" si="38"/>
        <v>2</v>
      </c>
      <c r="AX44" s="223">
        <f t="shared" si="34"/>
        <v>122.94</v>
      </c>
      <c r="AY44" s="223">
        <f t="shared" si="35"/>
        <v>0</v>
      </c>
      <c r="AZ44" s="243">
        <f t="shared" si="36"/>
        <v>2</v>
      </c>
      <c r="BA44" s="247">
        <f t="shared" si="37"/>
        <v>122.94</v>
      </c>
      <c r="BJ44" s="27"/>
      <c r="BK44" s="3"/>
      <c r="BL44" s="115"/>
      <c r="BM44" s="268"/>
      <c r="BN44" s="3"/>
      <c r="BR44" s="285"/>
      <c r="BS44" s="251"/>
      <c r="BT44" s="251"/>
      <c r="BU44" s="286"/>
      <c r="BV44" s="286"/>
      <c r="BW44" s="287"/>
      <c r="BX44" s="287"/>
      <c r="BY44" s="288"/>
      <c r="BZ44" s="289"/>
      <c r="CA44" s="270"/>
      <c r="CB44" s="270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</row>
    <row r="45" spans="1:96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>
        <v>11</v>
      </c>
      <c r="AT45" s="208">
        <f t="shared" si="31"/>
        <v>0</v>
      </c>
      <c r="AU45" s="208">
        <f t="shared" si="32"/>
        <v>11</v>
      </c>
      <c r="AV45" s="227">
        <f t="shared" si="33"/>
        <v>0</v>
      </c>
      <c r="AW45" s="228">
        <f t="shared" si="38"/>
        <v>2</v>
      </c>
      <c r="AX45" s="223">
        <f t="shared" si="34"/>
        <v>122.94</v>
      </c>
      <c r="AY45" s="223">
        <f t="shared" si="35"/>
        <v>0</v>
      </c>
      <c r="AZ45" s="243">
        <f t="shared" si="36"/>
        <v>2</v>
      </c>
      <c r="BA45" s="247">
        <f t="shared" si="37"/>
        <v>122.94</v>
      </c>
      <c r="BJ45" s="23" t="s">
        <v>86</v>
      </c>
      <c r="BK45" s="43"/>
      <c r="BL45" s="116">
        <v>0</v>
      </c>
      <c r="BM45" s="267"/>
      <c r="BN45" s="3"/>
      <c r="BR45" s="285"/>
      <c r="BS45" s="251"/>
      <c r="BT45" s="251"/>
      <c r="BU45" s="286"/>
      <c r="BV45" s="286"/>
      <c r="BW45" s="287"/>
      <c r="BX45" s="287"/>
      <c r="BY45" s="288"/>
      <c r="BZ45" s="289"/>
      <c r="CA45" s="270"/>
      <c r="CB45" s="270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</row>
    <row r="46" spans="1:96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0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 t="e">
        <f ca="1">(INDIRECT(TEXT((DAY($A$1)-1),"0")&amp;"!AH46"))+AL39</f>
        <v>#DIV/0!</v>
      </c>
      <c r="AM46" s="231" t="e">
        <f ca="1">(INDIRECT(TEXT((DAY($A$1)-1),"0")&amp;"!Am46"))+AM39</f>
        <v>#DIV/0!</v>
      </c>
      <c r="AS46" s="113">
        <v>11</v>
      </c>
      <c r="AT46" s="208">
        <f t="shared" si="31"/>
        <v>0</v>
      </c>
      <c r="AU46" s="208">
        <f t="shared" si="32"/>
        <v>11</v>
      </c>
      <c r="AV46" s="227">
        <f t="shared" si="33"/>
        <v>0</v>
      </c>
      <c r="AW46" s="228">
        <f t="shared" si="38"/>
        <v>2</v>
      </c>
      <c r="AX46" s="223">
        <f t="shared" si="34"/>
        <v>122.94</v>
      </c>
      <c r="AY46" s="223">
        <f t="shared" si="35"/>
        <v>0</v>
      </c>
      <c r="AZ46" s="243">
        <f t="shared" si="36"/>
        <v>2</v>
      </c>
      <c r="BA46" s="247">
        <f t="shared" si="37"/>
        <v>122.94</v>
      </c>
      <c r="BJ46" s="23" t="s">
        <v>87</v>
      </c>
      <c r="BK46" s="117">
        <f ca="1">BK42</f>
        <v>36954</v>
      </c>
      <c r="BL46" s="263">
        <f>AT31*J7/1000</f>
        <v>0</v>
      </c>
      <c r="BM46" s="267"/>
      <c r="BN46" s="3"/>
      <c r="BR46" s="285"/>
      <c r="BS46" s="251"/>
      <c r="BT46" s="251"/>
      <c r="BU46" s="286"/>
      <c r="BV46" s="286"/>
      <c r="BW46" s="287"/>
      <c r="BX46" s="287"/>
      <c r="BY46" s="288"/>
      <c r="BZ46" s="289"/>
      <c r="CA46" s="270"/>
      <c r="CB46" s="270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</row>
    <row r="47" spans="1:96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>
        <v>11</v>
      </c>
      <c r="AT47" s="208">
        <f t="shared" si="31"/>
        <v>0</v>
      </c>
      <c r="AU47" s="208">
        <f t="shared" si="32"/>
        <v>11</v>
      </c>
      <c r="AV47" s="227">
        <f t="shared" si="33"/>
        <v>0</v>
      </c>
      <c r="AW47" s="228">
        <f t="shared" si="38"/>
        <v>2</v>
      </c>
      <c r="AX47" s="223">
        <f t="shared" si="34"/>
        <v>122.94</v>
      </c>
      <c r="AY47" s="223">
        <f t="shared" si="35"/>
        <v>0</v>
      </c>
      <c r="AZ47" s="243">
        <f t="shared" si="36"/>
        <v>2</v>
      </c>
      <c r="BA47" s="247">
        <f t="shared" si="37"/>
        <v>122.94</v>
      </c>
      <c r="BJ47" s="23" t="s">
        <v>88</v>
      </c>
      <c r="BK47" s="43"/>
      <c r="BL47" s="116">
        <f>SUM(BL45:BL46)</f>
        <v>0</v>
      </c>
      <c r="BM47" s="267"/>
      <c r="BN47" s="3"/>
      <c r="BR47" s="285"/>
      <c r="BS47" s="251"/>
      <c r="BT47" s="251"/>
      <c r="BU47" s="286"/>
      <c r="BV47" s="286"/>
      <c r="BW47" s="287"/>
      <c r="BX47" s="287"/>
      <c r="BY47" s="288"/>
      <c r="BZ47" s="289"/>
      <c r="CA47" s="270"/>
      <c r="CB47" s="270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</row>
    <row r="48" spans="1:96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>
        <v>11</v>
      </c>
      <c r="AT48" s="208">
        <f t="shared" si="31"/>
        <v>0</v>
      </c>
      <c r="AU48" s="208">
        <f t="shared" si="32"/>
        <v>11</v>
      </c>
      <c r="AV48" s="227">
        <f t="shared" si="33"/>
        <v>0</v>
      </c>
      <c r="AW48" s="228">
        <f t="shared" si="38"/>
        <v>2</v>
      </c>
      <c r="AX48" s="223">
        <f t="shared" si="34"/>
        <v>122.94</v>
      </c>
      <c r="AY48" s="223">
        <f t="shared" si="35"/>
        <v>0</v>
      </c>
      <c r="AZ48" s="243">
        <f t="shared" si="36"/>
        <v>2</v>
      </c>
      <c r="BA48" s="247">
        <f t="shared" si="37"/>
        <v>122.94</v>
      </c>
      <c r="BJ48" s="27"/>
      <c r="BK48" s="3"/>
      <c r="BL48" s="115"/>
      <c r="BM48" s="268"/>
      <c r="BN48" s="3"/>
      <c r="BR48" s="285"/>
      <c r="BS48" s="251"/>
      <c r="BT48" s="251"/>
      <c r="BU48" s="286"/>
      <c r="BV48" s="286"/>
      <c r="BW48" s="287"/>
      <c r="BX48" s="287"/>
      <c r="BY48" s="288"/>
      <c r="BZ48" s="289"/>
      <c r="CA48" s="270"/>
      <c r="CB48" s="270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</row>
    <row r="49" spans="1:96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>
        <v>11</v>
      </c>
      <c r="AT49" s="208">
        <f t="shared" si="31"/>
        <v>0</v>
      </c>
      <c r="AU49" s="208">
        <f t="shared" si="32"/>
        <v>11</v>
      </c>
      <c r="AV49" s="227">
        <f t="shared" si="33"/>
        <v>0</v>
      </c>
      <c r="AW49" s="228">
        <f t="shared" si="38"/>
        <v>2</v>
      </c>
      <c r="AX49" s="223">
        <f t="shared" si="34"/>
        <v>122.94</v>
      </c>
      <c r="AY49" s="223">
        <f t="shared" si="35"/>
        <v>0</v>
      </c>
      <c r="AZ49" s="243">
        <f t="shared" si="36"/>
        <v>2</v>
      </c>
      <c r="BA49" s="247">
        <f t="shared" si="37"/>
        <v>122.94</v>
      </c>
      <c r="BJ49" s="66" t="s">
        <v>89</v>
      </c>
      <c r="BK49" s="67"/>
      <c r="BL49" s="118">
        <f>BL43-BL47</f>
        <v>0</v>
      </c>
      <c r="BM49" s="267"/>
      <c r="BN49" s="3"/>
      <c r="BR49" s="285"/>
      <c r="BS49" s="251"/>
      <c r="BT49" s="251"/>
      <c r="BU49" s="286"/>
      <c r="BV49" s="286"/>
      <c r="BW49" s="287"/>
      <c r="BX49" s="287"/>
      <c r="BY49" s="288"/>
      <c r="BZ49" s="289"/>
      <c r="CA49" s="270"/>
      <c r="CB49" s="270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</row>
    <row r="50" spans="1:96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>
        <v>11</v>
      </c>
      <c r="AT50" s="208">
        <f t="shared" si="31"/>
        <v>0</v>
      </c>
      <c r="AU50" s="208">
        <f t="shared" si="32"/>
        <v>11</v>
      </c>
      <c r="AV50" s="227">
        <f t="shared" si="33"/>
        <v>0</v>
      </c>
      <c r="AW50" s="228">
        <f t="shared" si="38"/>
        <v>2</v>
      </c>
      <c r="AX50" s="223">
        <f t="shared" si="34"/>
        <v>122.94</v>
      </c>
      <c r="AY50" s="223">
        <f t="shared" si="35"/>
        <v>0</v>
      </c>
      <c r="AZ50" s="243">
        <f t="shared" si="36"/>
        <v>2</v>
      </c>
      <c r="BA50" s="247">
        <f t="shared" si="37"/>
        <v>122.94</v>
      </c>
      <c r="BJ50" s="66"/>
      <c r="BK50" s="67"/>
      <c r="BL50" s="118"/>
      <c r="BM50" s="267"/>
      <c r="BN50" s="3"/>
      <c r="BR50" s="285"/>
      <c r="BS50" s="251"/>
      <c r="BT50" s="251"/>
      <c r="BU50" s="286"/>
      <c r="BV50" s="286"/>
      <c r="BW50" s="287"/>
      <c r="BX50" s="287"/>
      <c r="BY50" s="288"/>
      <c r="BZ50" s="289"/>
      <c r="CA50" s="270"/>
      <c r="CB50" s="270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</row>
    <row r="51" spans="1:96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>
        <v>11</v>
      </c>
      <c r="AT51" s="208">
        <f t="shared" si="31"/>
        <v>0</v>
      </c>
      <c r="AU51" s="208">
        <f t="shared" si="32"/>
        <v>11</v>
      </c>
      <c r="AV51" s="227">
        <f t="shared" si="33"/>
        <v>0</v>
      </c>
      <c r="AW51" s="228">
        <f t="shared" si="38"/>
        <v>2</v>
      </c>
      <c r="AX51" s="223">
        <f t="shared" si="34"/>
        <v>122.94</v>
      </c>
      <c r="AY51" s="223">
        <f t="shared" si="35"/>
        <v>0</v>
      </c>
      <c r="AZ51" s="243">
        <f t="shared" si="36"/>
        <v>2</v>
      </c>
      <c r="BA51" s="247">
        <f t="shared" si="37"/>
        <v>122.94</v>
      </c>
      <c r="BR51" s="285"/>
      <c r="BS51" s="251"/>
      <c r="BT51" s="251"/>
      <c r="BU51" s="286"/>
      <c r="BV51" s="286"/>
      <c r="BW51" s="287"/>
      <c r="BX51" s="287"/>
      <c r="BY51" s="288"/>
      <c r="BZ51" s="289"/>
      <c r="CA51" s="270"/>
      <c r="CB51" s="270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</row>
    <row r="52" spans="1:96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>
        <v>11</v>
      </c>
      <c r="AT52" s="208">
        <f t="shared" si="31"/>
        <v>0</v>
      </c>
      <c r="AU52" s="208">
        <f t="shared" si="32"/>
        <v>11</v>
      </c>
      <c r="AV52" s="227">
        <f t="shared" si="33"/>
        <v>0</v>
      </c>
      <c r="AW52" s="228">
        <f t="shared" si="38"/>
        <v>2</v>
      </c>
      <c r="AX52" s="223">
        <f t="shared" si="34"/>
        <v>122.94</v>
      </c>
      <c r="AY52" s="223">
        <f t="shared" si="35"/>
        <v>0</v>
      </c>
      <c r="AZ52" s="243">
        <f t="shared" si="36"/>
        <v>2</v>
      </c>
      <c r="BA52" s="247">
        <f t="shared" si="37"/>
        <v>122.94</v>
      </c>
      <c r="BR52" s="285"/>
      <c r="BS52" s="251"/>
      <c r="BT52" s="251"/>
      <c r="BU52" s="286"/>
      <c r="BV52" s="286"/>
      <c r="BW52" s="287"/>
      <c r="BX52" s="287"/>
      <c r="BY52" s="288"/>
      <c r="BZ52" s="289"/>
      <c r="CA52" s="270"/>
      <c r="CB52" s="270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</row>
    <row r="53" spans="1:96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>
        <v>11</v>
      </c>
      <c r="AT53" s="208">
        <f t="shared" si="31"/>
        <v>0</v>
      </c>
      <c r="AU53" s="208">
        <f t="shared" si="32"/>
        <v>11</v>
      </c>
      <c r="AV53" s="227">
        <f t="shared" si="33"/>
        <v>0</v>
      </c>
      <c r="AW53" s="228">
        <f t="shared" si="38"/>
        <v>2</v>
      </c>
      <c r="AX53" s="223">
        <f t="shared" si="34"/>
        <v>122.94</v>
      </c>
      <c r="AY53" s="223">
        <f t="shared" si="35"/>
        <v>0</v>
      </c>
      <c r="AZ53" s="243">
        <f t="shared" si="36"/>
        <v>2</v>
      </c>
      <c r="BA53" s="247">
        <f t="shared" si="37"/>
        <v>122.94</v>
      </c>
      <c r="BR53" s="285"/>
      <c r="BS53" s="251"/>
      <c r="BT53" s="251"/>
      <c r="BU53" s="286"/>
      <c r="BV53" s="286"/>
      <c r="BW53" s="287"/>
      <c r="BX53" s="287"/>
      <c r="BY53" s="288"/>
      <c r="BZ53" s="289"/>
      <c r="CA53" s="270"/>
      <c r="CB53" s="270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</row>
    <row r="54" spans="1:96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>
        <v>11</v>
      </c>
      <c r="AT54" s="208">
        <f t="shared" si="31"/>
        <v>0</v>
      </c>
      <c r="AU54" s="208">
        <f t="shared" si="32"/>
        <v>11</v>
      </c>
      <c r="AV54" s="227">
        <f t="shared" si="33"/>
        <v>0</v>
      </c>
      <c r="AW54" s="228">
        <f t="shared" si="38"/>
        <v>2</v>
      </c>
      <c r="AX54" s="223">
        <f t="shared" si="34"/>
        <v>122.94</v>
      </c>
      <c r="AY54" s="223">
        <f t="shared" si="35"/>
        <v>0</v>
      </c>
      <c r="AZ54" s="243">
        <f t="shared" si="36"/>
        <v>2</v>
      </c>
      <c r="BA54" s="247">
        <f t="shared" si="37"/>
        <v>122.94</v>
      </c>
      <c r="BR54" s="285"/>
      <c r="BS54" s="251"/>
      <c r="BT54" s="251"/>
      <c r="BU54" s="286"/>
      <c r="BV54" s="286"/>
      <c r="BW54" s="287"/>
      <c r="BX54" s="287"/>
      <c r="BY54" s="288"/>
      <c r="BZ54" s="289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</row>
    <row r="55" spans="1:96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>
        <v>11</v>
      </c>
      <c r="AT55" s="208">
        <f t="shared" si="31"/>
        <v>0</v>
      </c>
      <c r="AU55" s="208">
        <f t="shared" si="32"/>
        <v>11</v>
      </c>
      <c r="AV55" s="227">
        <f t="shared" si="33"/>
        <v>0</v>
      </c>
      <c r="AW55" s="228">
        <f t="shared" si="38"/>
        <v>2</v>
      </c>
      <c r="AX55" s="223">
        <f t="shared" si="34"/>
        <v>122.94</v>
      </c>
      <c r="AY55" s="223">
        <f t="shared" si="35"/>
        <v>0</v>
      </c>
      <c r="AZ55" s="243">
        <f t="shared" si="36"/>
        <v>2</v>
      </c>
      <c r="BA55" s="247">
        <f t="shared" si="37"/>
        <v>122.94</v>
      </c>
      <c r="BR55" s="285"/>
      <c r="BS55" s="251"/>
      <c r="BT55" s="251"/>
      <c r="BU55" s="286"/>
      <c r="BV55" s="286"/>
      <c r="BW55" s="287"/>
      <c r="BX55" s="287"/>
      <c r="BY55" s="288"/>
      <c r="BZ55" s="289"/>
      <c r="CA55" s="270"/>
      <c r="CB55" s="270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</row>
    <row r="56" spans="1:96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>
        <v>11</v>
      </c>
      <c r="AT56" s="208">
        <f t="shared" si="31"/>
        <v>0</v>
      </c>
      <c r="AU56" s="208">
        <f t="shared" si="32"/>
        <v>11</v>
      </c>
      <c r="AV56" s="227">
        <f t="shared" si="33"/>
        <v>0</v>
      </c>
      <c r="AW56" s="228">
        <f t="shared" si="38"/>
        <v>2</v>
      </c>
      <c r="AX56" s="223">
        <f t="shared" si="34"/>
        <v>122.94</v>
      </c>
      <c r="AY56" s="223">
        <f t="shared" si="35"/>
        <v>0</v>
      </c>
      <c r="AZ56" s="243">
        <f t="shared" si="36"/>
        <v>2</v>
      </c>
      <c r="BA56" s="247">
        <f t="shared" si="37"/>
        <v>122.94</v>
      </c>
      <c r="BR56" s="285"/>
      <c r="BS56" s="251"/>
      <c r="BT56" s="251"/>
      <c r="BU56" s="286"/>
      <c r="BV56" s="286"/>
      <c r="BW56" s="287"/>
      <c r="BX56" s="287"/>
      <c r="BY56" s="288"/>
      <c r="BZ56" s="289"/>
      <c r="CA56" s="270"/>
      <c r="CB56" s="270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</row>
    <row r="57" spans="1:96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>
        <v>11</v>
      </c>
      <c r="AT57" s="208">
        <f t="shared" si="31"/>
        <v>0</v>
      </c>
      <c r="AU57" s="208">
        <f t="shared" si="32"/>
        <v>11</v>
      </c>
      <c r="AV57" s="227">
        <f t="shared" si="33"/>
        <v>0</v>
      </c>
      <c r="AW57" s="228">
        <f t="shared" si="38"/>
        <v>2</v>
      </c>
      <c r="AX57" s="223">
        <f t="shared" si="34"/>
        <v>122.94</v>
      </c>
      <c r="AY57" s="223">
        <f t="shared" si="35"/>
        <v>0</v>
      </c>
      <c r="AZ57" s="243">
        <f t="shared" si="36"/>
        <v>2</v>
      </c>
      <c r="BA57" s="247">
        <f t="shared" si="37"/>
        <v>122.94</v>
      </c>
      <c r="BR57" s="285"/>
      <c r="BS57" s="251"/>
      <c r="BT57" s="251"/>
      <c r="BU57" s="286"/>
      <c r="BV57" s="286"/>
      <c r="BW57" s="287"/>
      <c r="BX57" s="287"/>
      <c r="BY57" s="288"/>
      <c r="BZ57" s="289"/>
      <c r="CA57" s="270"/>
      <c r="CB57" s="270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</row>
    <row r="58" spans="1:96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>
        <v>11</v>
      </c>
      <c r="AT58" s="208">
        <f t="shared" si="31"/>
        <v>0</v>
      </c>
      <c r="AU58" s="208">
        <f t="shared" si="32"/>
        <v>11</v>
      </c>
      <c r="AV58" s="227">
        <f t="shared" si="33"/>
        <v>0</v>
      </c>
      <c r="AW58" s="228">
        <f t="shared" si="38"/>
        <v>2</v>
      </c>
      <c r="AX58" s="223">
        <f t="shared" si="34"/>
        <v>122.94</v>
      </c>
      <c r="AY58" s="223">
        <f t="shared" si="35"/>
        <v>0</v>
      </c>
      <c r="AZ58" s="243">
        <f t="shared" si="36"/>
        <v>2</v>
      </c>
      <c r="BA58" s="247">
        <f t="shared" si="37"/>
        <v>122.94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</row>
    <row r="59" spans="1:96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>
        <v>13</v>
      </c>
      <c r="AT59" s="208">
        <f t="shared" si="31"/>
        <v>0</v>
      </c>
      <c r="AU59" s="208">
        <f t="shared" si="32"/>
        <v>13</v>
      </c>
      <c r="AV59" s="227">
        <f t="shared" si="33"/>
        <v>0</v>
      </c>
      <c r="AW59" s="228">
        <f t="shared" si="38"/>
        <v>2</v>
      </c>
      <c r="AX59" s="223">
        <f t="shared" si="34"/>
        <v>150.26</v>
      </c>
      <c r="AY59" s="223">
        <f t="shared" si="35"/>
        <v>0</v>
      </c>
      <c r="AZ59" s="243">
        <f t="shared" si="36"/>
        <v>2</v>
      </c>
      <c r="BA59" s="247">
        <f t="shared" si="37"/>
        <v>150.26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</row>
    <row r="60" spans="1:96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>
        <v>11</v>
      </c>
      <c r="AT60" s="208">
        <f t="shared" si="31"/>
        <v>0</v>
      </c>
      <c r="AU60" s="208">
        <f t="shared" si="32"/>
        <v>11</v>
      </c>
      <c r="AV60" s="227">
        <f t="shared" si="33"/>
        <v>0</v>
      </c>
      <c r="AW60" s="228">
        <f t="shared" si="38"/>
        <v>2</v>
      </c>
      <c r="AX60" s="223">
        <f t="shared" si="34"/>
        <v>122.94</v>
      </c>
      <c r="AY60" s="223">
        <f t="shared" si="35"/>
        <v>0</v>
      </c>
      <c r="AZ60" s="243">
        <f t="shared" si="36"/>
        <v>2</v>
      </c>
      <c r="BA60" s="247">
        <f t="shared" si="37"/>
        <v>122.94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</row>
    <row r="61" spans="1:96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>
        <v>11</v>
      </c>
      <c r="AT61" s="210">
        <f t="shared" si="31"/>
        <v>0</v>
      </c>
      <c r="AU61" s="210">
        <f t="shared" si="32"/>
        <v>11</v>
      </c>
      <c r="AV61" s="229">
        <f t="shared" si="33"/>
        <v>0</v>
      </c>
      <c r="AW61" s="230">
        <f>IF(AND(AU61&gt;=0,AU61&lt;=2),AU61,IF(AU61&gt;2,2,0))</f>
        <v>2</v>
      </c>
      <c r="AX61" s="224">
        <f t="shared" si="34"/>
        <v>122.94</v>
      </c>
      <c r="AY61" s="224">
        <f t="shared" si="35"/>
        <v>0</v>
      </c>
      <c r="AZ61" s="245">
        <f t="shared" si="36"/>
        <v>2</v>
      </c>
      <c r="BA61" s="248">
        <f t="shared" si="37"/>
        <v>122.94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</row>
    <row r="62" spans="1:96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0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</row>
    <row r="63" spans="1:96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48</v>
      </c>
      <c r="BA63" s="249">
        <f>SUM(BA38:BA62)</f>
        <v>2909.5800000000008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</row>
    <row r="64" spans="1:96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</row>
    <row r="65" spans="1:25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</row>
    <row r="66" spans="1:25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</row>
    <row r="67" spans="1:25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25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25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25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25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25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25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25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25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25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25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25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25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25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K5:AM5"/>
    <mergeCell ref="AN5:AP5"/>
    <mergeCell ref="AQ1:AR1"/>
    <mergeCell ref="F69:I69"/>
    <mergeCell ref="I109:L109"/>
    <mergeCell ref="F4:I4"/>
    <mergeCell ref="AK4:AM4"/>
    <mergeCell ref="BC1:BD1"/>
    <mergeCell ref="W3:AB3"/>
    <mergeCell ref="AD3:AL3"/>
    <mergeCell ref="CE3:CG3"/>
    <mergeCell ref="BF3:BH3"/>
    <mergeCell ref="AN4:AP4"/>
  </mergeCells>
  <phoneticPr fontId="0" type="noConversion"/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145"/>
  <sheetViews>
    <sheetView topLeftCell="AD1" zoomScale="75" workbookViewId="0">
      <selection activeCell="X7" sqref="X7:X30"/>
    </sheetView>
  </sheetViews>
  <sheetFormatPr defaultRowHeight="13.2" x14ac:dyDescent="0.25"/>
  <cols>
    <col min="1" max="1" width="30" customWidth="1"/>
    <col min="4" max="4" width="10.5546875" customWidth="1"/>
    <col min="5" max="5" width="12.5546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1.4414062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5.441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4.6640625" customWidth="1"/>
    <col min="60" max="60" width="13" customWidth="1"/>
    <col min="61" max="61" width="16.88671875" customWidth="1"/>
    <col min="62" max="62" width="16.44140625" customWidth="1"/>
    <col min="63" max="63" width="16.6640625" customWidth="1"/>
    <col min="64" max="64" width="15.33203125" customWidth="1"/>
    <col min="65" max="65" width="12.6640625" customWidth="1"/>
    <col min="66" max="66" width="11" customWidth="1"/>
    <col min="67" max="67" width="17" customWidth="1"/>
    <col min="69" max="69" width="15.33203125" customWidth="1"/>
  </cols>
  <sheetData>
    <row r="1" spans="1:132" ht="21" x14ac:dyDescent="0.4">
      <c r="A1" s="1">
        <f ca="1">DATE(YEAR($A$4),MONTH($A$4),DAY(RIGHT(CELL("filename",A2),1)))</f>
        <v>36953</v>
      </c>
      <c r="K1" s="2" t="s">
        <v>0</v>
      </c>
      <c r="L1" s="2"/>
      <c r="N1" s="2"/>
      <c r="AQ1" s="349">
        <f ca="1">A1</f>
        <v>36953</v>
      </c>
      <c r="AR1" s="349"/>
      <c r="BC1" s="349">
        <f ca="1">A1</f>
        <v>36953</v>
      </c>
      <c r="BD1" s="349"/>
    </row>
    <row r="2" spans="1:132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J2" s="4" t="s">
        <v>1</v>
      </c>
      <c r="BO2" s="4" t="s">
        <v>2</v>
      </c>
      <c r="CI2" s="4" t="s">
        <v>1</v>
      </c>
      <c r="CN2" s="4" t="s">
        <v>2</v>
      </c>
    </row>
    <row r="3" spans="1:132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0</v>
      </c>
      <c r="BM3" s="4"/>
      <c r="BO3" s="10" t="s">
        <v>7</v>
      </c>
      <c r="BP3" s="11"/>
      <c r="BQ3" s="12">
        <f ca="1">(INDIRECT(TEXT((DAY($A$1)-1),"0")&amp;"!Bq3"))+BL3</f>
        <v>0</v>
      </c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70"/>
      <c r="CD3" s="270"/>
      <c r="CE3" s="356"/>
      <c r="CF3" s="356"/>
      <c r="CG3" s="356"/>
      <c r="CH3" s="270"/>
      <c r="CI3" s="271"/>
      <c r="CJ3" s="270"/>
      <c r="CK3" s="272"/>
      <c r="CL3" s="271"/>
      <c r="CM3" s="270"/>
      <c r="CN3" s="271"/>
      <c r="CO3" s="270"/>
      <c r="CP3" s="272"/>
      <c r="CQ3" s="270"/>
      <c r="CR3" s="270"/>
      <c r="CS3" s="270"/>
      <c r="CT3" s="270"/>
      <c r="CU3" s="270"/>
      <c r="CV3" s="270"/>
      <c r="CW3" s="270"/>
      <c r="CX3" s="270"/>
      <c r="CY3" s="270"/>
      <c r="CZ3" s="270"/>
      <c r="DA3" s="270"/>
      <c r="DB3" s="270"/>
      <c r="DC3" s="270"/>
      <c r="DD3" s="270"/>
      <c r="DE3" s="270"/>
      <c r="DF3" s="270"/>
      <c r="DG3" s="270"/>
      <c r="DH3" s="270"/>
      <c r="DI3" s="270"/>
      <c r="DJ3" s="270"/>
      <c r="DK3" s="270"/>
      <c r="DL3" s="270"/>
      <c r="DM3" s="270"/>
      <c r="DN3" s="270"/>
      <c r="DO3" s="270"/>
      <c r="DP3" s="270"/>
      <c r="DQ3" s="270"/>
      <c r="DR3" s="270"/>
      <c r="DS3" s="270"/>
      <c r="DT3" s="270"/>
      <c r="DU3" s="270"/>
      <c r="DV3" s="270"/>
      <c r="DW3" s="270"/>
      <c r="DX3" s="270"/>
      <c r="DY3" s="270"/>
      <c r="DZ3" s="270"/>
      <c r="EA3" s="270"/>
      <c r="EB3" s="270"/>
    </row>
    <row r="4" spans="1:132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1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  <c r="BR4" s="86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86"/>
      <c r="CE4" s="269"/>
      <c r="CF4" s="269"/>
      <c r="CG4" s="269"/>
      <c r="CH4" s="270"/>
      <c r="CI4" s="271"/>
      <c r="CJ4" s="270"/>
      <c r="CK4" s="272"/>
      <c r="CL4" s="270"/>
      <c r="CM4" s="270"/>
      <c r="CN4" s="271"/>
      <c r="CO4" s="270"/>
      <c r="CP4" s="272"/>
      <c r="CQ4" s="270"/>
      <c r="CR4" s="270"/>
      <c r="CS4" s="270"/>
      <c r="CT4" s="270"/>
      <c r="CU4" s="270"/>
      <c r="CV4" s="270"/>
      <c r="CW4" s="270"/>
      <c r="CX4" s="270"/>
      <c r="CY4" s="270"/>
      <c r="CZ4" s="270"/>
      <c r="DA4" s="270"/>
      <c r="DB4" s="270"/>
      <c r="DC4" s="270"/>
      <c r="DD4" s="270"/>
      <c r="DE4" s="270"/>
      <c r="DF4" s="270"/>
      <c r="DG4" s="270"/>
      <c r="DH4" s="270"/>
      <c r="DI4" s="270"/>
      <c r="DJ4" s="270"/>
      <c r="DK4" s="270"/>
      <c r="DL4" s="270"/>
      <c r="DM4" s="270"/>
      <c r="DN4" s="270"/>
      <c r="DO4" s="270"/>
      <c r="DP4" s="270"/>
      <c r="DQ4" s="270"/>
      <c r="DR4" s="270"/>
      <c r="DS4" s="270"/>
      <c r="DT4" s="270"/>
      <c r="DU4" s="270"/>
      <c r="DV4" s="270"/>
      <c r="DW4" s="270"/>
      <c r="DX4" s="270"/>
      <c r="DY4" s="270"/>
      <c r="DZ4" s="270"/>
      <c r="EA4" s="270"/>
      <c r="EB4" s="270"/>
    </row>
    <row r="5" spans="1:132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0</v>
      </c>
      <c r="BO5" s="23" t="s">
        <v>138</v>
      </c>
      <c r="BP5" s="3"/>
      <c r="BQ5" s="30">
        <f ca="1">BQ3-BQ4</f>
        <v>0</v>
      </c>
      <c r="BR5" s="86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86"/>
      <c r="CE5" s="273"/>
      <c r="CF5" s="273"/>
      <c r="CG5" s="273"/>
      <c r="CH5" s="270"/>
      <c r="CI5" s="271"/>
      <c r="CJ5" s="270"/>
      <c r="CK5" s="272"/>
      <c r="CL5" s="270"/>
      <c r="CM5" s="270"/>
      <c r="CN5" s="271"/>
      <c r="CO5" s="270"/>
      <c r="CP5" s="272"/>
      <c r="CQ5" s="270"/>
      <c r="CR5" s="270"/>
      <c r="CS5" s="270"/>
      <c r="CT5" s="270"/>
      <c r="CU5" s="270"/>
      <c r="CV5" s="270"/>
      <c r="CW5" s="270"/>
      <c r="CX5" s="270"/>
      <c r="CY5" s="270"/>
      <c r="CZ5" s="270"/>
      <c r="DA5" s="270"/>
      <c r="DB5" s="270"/>
      <c r="DC5" s="270"/>
      <c r="DD5" s="270"/>
      <c r="DE5" s="270"/>
      <c r="DF5" s="270"/>
      <c r="DG5" s="270"/>
      <c r="DH5" s="270"/>
      <c r="DI5" s="270"/>
      <c r="DJ5" s="270"/>
      <c r="DK5" s="270"/>
      <c r="DL5" s="270"/>
      <c r="DM5" s="270"/>
      <c r="DN5" s="270"/>
      <c r="DO5" s="270"/>
      <c r="DP5" s="270"/>
      <c r="DQ5" s="270"/>
      <c r="DR5" s="270"/>
      <c r="DS5" s="270"/>
      <c r="DT5" s="270"/>
      <c r="DU5" s="270"/>
      <c r="DV5" s="270"/>
      <c r="DW5" s="270"/>
      <c r="DX5" s="270"/>
      <c r="DY5" s="270"/>
      <c r="DZ5" s="270"/>
      <c r="EA5" s="270"/>
      <c r="EB5" s="270"/>
    </row>
    <row r="6" spans="1:132" ht="17.25" customHeight="1" thickBot="1" x14ac:dyDescent="0.3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  <c r="BR6" s="86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70"/>
      <c r="CE6" s="274"/>
      <c r="CF6" s="274"/>
      <c r="CG6" s="274"/>
      <c r="CH6" s="271"/>
      <c r="CI6" s="271"/>
      <c r="CJ6" s="270"/>
      <c r="CK6" s="275"/>
      <c r="CL6" s="271"/>
      <c r="CM6" s="271"/>
      <c r="CN6" s="271"/>
      <c r="CO6" s="270"/>
      <c r="CP6" s="275"/>
      <c r="CQ6" s="270"/>
      <c r="CR6" s="270"/>
      <c r="CS6" s="270"/>
      <c r="CT6" s="270"/>
      <c r="CU6" s="270"/>
      <c r="CV6" s="270"/>
      <c r="CW6" s="270"/>
      <c r="CX6" s="270"/>
      <c r="CY6" s="270"/>
      <c r="CZ6" s="270"/>
      <c r="DA6" s="270"/>
      <c r="DB6" s="270"/>
      <c r="DC6" s="270"/>
      <c r="DD6" s="270"/>
      <c r="DE6" s="270"/>
      <c r="DF6" s="270"/>
      <c r="DG6" s="270"/>
      <c r="DH6" s="270"/>
      <c r="DI6" s="270"/>
      <c r="DJ6" s="270"/>
      <c r="DK6" s="270"/>
      <c r="DL6" s="270"/>
      <c r="DM6" s="270"/>
      <c r="DN6" s="270"/>
      <c r="DO6" s="270"/>
      <c r="DP6" s="270"/>
      <c r="DQ6" s="270"/>
      <c r="DR6" s="270"/>
      <c r="DS6" s="270"/>
      <c r="DT6" s="270"/>
      <c r="DU6" s="270"/>
      <c r="DV6" s="270"/>
      <c r="DW6" s="270"/>
      <c r="DX6" s="270"/>
      <c r="DY6" s="270"/>
      <c r="DZ6" s="270"/>
      <c r="EA6" s="270"/>
      <c r="EB6" s="270"/>
    </row>
    <row r="7" spans="1:132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/>
      <c r="Y7" s="203"/>
      <c r="Z7" s="56"/>
      <c r="AA7" s="253"/>
      <c r="AB7" s="68"/>
      <c r="AC7" s="50">
        <f t="shared" ref="AC7:AC30" si="0">(W7*X7)+(Y7*Z7)+(AA7*AB7)</f>
        <v>0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/>
      <c r="AL7" s="56"/>
      <c r="AM7" s="19"/>
      <c r="AN7" s="57"/>
      <c r="AO7" s="58"/>
      <c r="AP7" s="59"/>
      <c r="AQ7" s="260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0</v>
      </c>
      <c r="AU7" s="64" t="e">
        <f t="shared" ref="AU7:AU31" si="2">AV7/AT7</f>
        <v>#DIV/0!</v>
      </c>
      <c r="AV7" s="192">
        <f t="shared" ref="AV7:AV30" si="3">SUM(AE7*AF7)+(AH7*AI7)+(AN7*AO7)+(AK7*AL7)</f>
        <v>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0</v>
      </c>
      <c r="BA7" s="46">
        <f t="shared" ref="BA7:BA30" si="7">AC7</f>
        <v>0</v>
      </c>
      <c r="BB7" s="46">
        <f t="shared" ref="BB7:BB30" si="8">T8*AT8</f>
        <v>0</v>
      </c>
      <c r="BC7" s="46"/>
      <c r="BD7" s="46">
        <f t="shared" ref="BD7:BD30" si="9">AV7-SUM(AW7:BC7)</f>
        <v>0</v>
      </c>
      <c r="BE7" s="65"/>
      <c r="BF7" s="45">
        <f t="shared" ref="BF7:BF30" si="10">BD7</f>
        <v>0</v>
      </c>
      <c r="BG7" s="45">
        <f t="shared" ref="BG7:BG30" si="11">BF7*$BG$5</f>
        <v>0</v>
      </c>
      <c r="BH7" s="45">
        <f t="shared" ref="BH7:BH30" si="12">BF7*$BH$5</f>
        <v>0</v>
      </c>
      <c r="BI7" s="3"/>
      <c r="BJ7" s="66" t="s">
        <v>139</v>
      </c>
      <c r="BK7" s="67"/>
      <c r="BL7" s="24">
        <f>BL5+BL6</f>
        <v>0</v>
      </c>
      <c r="BO7" s="66" t="s">
        <v>139</v>
      </c>
      <c r="BP7" s="67"/>
      <c r="BQ7" s="24">
        <f ca="1">BQ5+BQ6</f>
        <v>0</v>
      </c>
      <c r="BR7" s="86"/>
      <c r="BS7" s="251"/>
      <c r="BT7" s="276"/>
      <c r="BU7" s="277"/>
      <c r="BV7" s="278"/>
      <c r="BW7" s="278"/>
      <c r="BX7" s="278"/>
      <c r="BY7" s="277"/>
      <c r="BZ7" s="278"/>
      <c r="CA7" s="278"/>
      <c r="CB7" s="278"/>
      <c r="CC7" s="278"/>
      <c r="CD7" s="278"/>
      <c r="CE7" s="279"/>
      <c r="CF7" s="279"/>
      <c r="CG7" s="279"/>
      <c r="CH7" s="270"/>
      <c r="CI7" s="271"/>
      <c r="CJ7" s="270"/>
      <c r="CK7" s="272"/>
      <c r="CL7" s="270"/>
      <c r="CM7" s="270"/>
      <c r="CN7" s="271"/>
      <c r="CO7" s="270"/>
      <c r="CP7" s="272"/>
      <c r="CQ7" s="270"/>
      <c r="CR7" s="270"/>
      <c r="CS7" s="270"/>
      <c r="CT7" s="270"/>
      <c r="CU7" s="270"/>
      <c r="CV7" s="270"/>
      <c r="CW7" s="270"/>
      <c r="CX7" s="270"/>
      <c r="CY7" s="270"/>
      <c r="CZ7" s="270"/>
      <c r="DA7" s="270"/>
      <c r="DB7" s="270"/>
      <c r="DC7" s="270"/>
      <c r="DD7" s="270"/>
      <c r="DE7" s="270"/>
      <c r="DF7" s="270"/>
      <c r="DG7" s="270"/>
      <c r="DH7" s="270"/>
      <c r="DI7" s="270"/>
      <c r="DJ7" s="270"/>
      <c r="DK7" s="270"/>
      <c r="DL7" s="270"/>
      <c r="DM7" s="270"/>
      <c r="DN7" s="270"/>
      <c r="DO7" s="270"/>
      <c r="DP7" s="270"/>
      <c r="DQ7" s="270"/>
      <c r="DR7" s="270"/>
      <c r="DS7" s="270"/>
      <c r="DT7" s="270"/>
      <c r="DU7" s="270"/>
      <c r="DV7" s="270"/>
      <c r="DW7" s="270"/>
      <c r="DX7" s="270"/>
      <c r="DY7" s="270"/>
      <c r="DZ7" s="270"/>
      <c r="EA7" s="270"/>
      <c r="EB7" s="270"/>
    </row>
    <row r="8" spans="1:132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0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/>
      <c r="Y8" s="49"/>
      <c r="Z8" s="75"/>
      <c r="AA8" s="283"/>
      <c r="AB8" s="68"/>
      <c r="AC8" s="69">
        <f t="shared" si="0"/>
        <v>0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/>
      <c r="AL8" s="75"/>
      <c r="AM8" s="28"/>
      <c r="AN8" s="60"/>
      <c r="AO8" s="61"/>
      <c r="AP8" s="62"/>
      <c r="AQ8" s="261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0</v>
      </c>
      <c r="AU8" s="64" t="e">
        <f t="shared" si="2"/>
        <v>#DIV/0!</v>
      </c>
      <c r="AV8" s="192">
        <f t="shared" si="3"/>
        <v>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0</v>
      </c>
      <c r="BA8" s="46">
        <f t="shared" si="7"/>
        <v>0</v>
      </c>
      <c r="BB8" s="46">
        <f t="shared" si="8"/>
        <v>0</v>
      </c>
      <c r="BC8" s="46"/>
      <c r="BD8" s="46">
        <f t="shared" si="9"/>
        <v>0</v>
      </c>
      <c r="BE8" s="65"/>
      <c r="BF8" s="45">
        <f t="shared" si="10"/>
        <v>0</v>
      </c>
      <c r="BG8" s="45">
        <f t="shared" si="11"/>
        <v>0</v>
      </c>
      <c r="BH8" s="45">
        <f t="shared" si="12"/>
        <v>0</v>
      </c>
      <c r="BI8" s="3"/>
      <c r="BR8" s="86"/>
      <c r="BS8" s="251"/>
      <c r="BT8" s="276"/>
      <c r="BU8" s="277"/>
      <c r="BV8" s="278"/>
      <c r="BW8" s="278"/>
      <c r="BX8" s="278"/>
      <c r="BY8" s="277"/>
      <c r="BZ8" s="278"/>
      <c r="CA8" s="278"/>
      <c r="CB8" s="278"/>
      <c r="CC8" s="278"/>
      <c r="CD8" s="278"/>
      <c r="CE8" s="279"/>
      <c r="CF8" s="279"/>
      <c r="CG8" s="279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  <c r="CZ8" s="270"/>
      <c r="DA8" s="270"/>
      <c r="DB8" s="270"/>
      <c r="DC8" s="270"/>
      <c r="DD8" s="270"/>
      <c r="DE8" s="270"/>
      <c r="DF8" s="270"/>
      <c r="DG8" s="270"/>
      <c r="DH8" s="270"/>
      <c r="DI8" s="270"/>
      <c r="DJ8" s="270"/>
      <c r="DK8" s="270"/>
      <c r="DL8" s="270"/>
      <c r="DM8" s="270"/>
      <c r="DN8" s="270"/>
      <c r="DO8" s="270"/>
      <c r="DP8" s="270"/>
      <c r="DQ8" s="270"/>
      <c r="DR8" s="270"/>
      <c r="DS8" s="270"/>
      <c r="DT8" s="270"/>
      <c r="DU8" s="270"/>
      <c r="DV8" s="270"/>
      <c r="DW8" s="270"/>
      <c r="DX8" s="270"/>
      <c r="DY8" s="270"/>
      <c r="DZ8" s="270"/>
      <c r="EA8" s="270"/>
      <c r="EB8" s="270"/>
    </row>
    <row r="9" spans="1:132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0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/>
      <c r="Y9" s="49"/>
      <c r="Z9" s="75"/>
      <c r="AA9" s="283"/>
      <c r="AB9" s="68"/>
      <c r="AC9" s="69">
        <f t="shared" si="0"/>
        <v>0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/>
      <c r="AL9" s="75"/>
      <c r="AM9" s="28"/>
      <c r="AN9" s="60"/>
      <c r="AO9" s="61"/>
      <c r="AP9" s="62"/>
      <c r="AQ9" s="261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0</v>
      </c>
      <c r="AU9" s="64" t="e">
        <f t="shared" si="2"/>
        <v>#DIV/0!</v>
      </c>
      <c r="AV9" s="192">
        <f t="shared" si="3"/>
        <v>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0</v>
      </c>
      <c r="BA9" s="46">
        <f t="shared" si="7"/>
        <v>0</v>
      </c>
      <c r="BB9" s="46">
        <f t="shared" si="8"/>
        <v>0</v>
      </c>
      <c r="BC9" s="46"/>
      <c r="BD9" s="46">
        <f t="shared" si="9"/>
        <v>0</v>
      </c>
      <c r="BE9" s="65"/>
      <c r="BF9" s="45">
        <f t="shared" si="10"/>
        <v>0</v>
      </c>
      <c r="BG9" s="45">
        <f t="shared" si="11"/>
        <v>0</v>
      </c>
      <c r="BH9" s="45">
        <f t="shared" si="12"/>
        <v>0</v>
      </c>
      <c r="BI9" s="3"/>
      <c r="BR9" s="86"/>
      <c r="BS9" s="251"/>
      <c r="BT9" s="276"/>
      <c r="BU9" s="277"/>
      <c r="BV9" s="278"/>
      <c r="BW9" s="278"/>
      <c r="BX9" s="278"/>
      <c r="BY9" s="277"/>
      <c r="BZ9" s="278"/>
      <c r="CA9" s="278"/>
      <c r="CB9" s="278"/>
      <c r="CC9" s="278"/>
      <c r="CD9" s="278"/>
      <c r="CE9" s="279"/>
      <c r="CF9" s="279"/>
      <c r="CG9" s="279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  <c r="CS9" s="270"/>
      <c r="CT9" s="270"/>
      <c r="CU9" s="270"/>
      <c r="CV9" s="270"/>
      <c r="CW9" s="270"/>
      <c r="CX9" s="270"/>
      <c r="CY9" s="270"/>
      <c r="CZ9" s="270"/>
      <c r="DA9" s="270"/>
      <c r="DB9" s="270"/>
      <c r="DC9" s="270"/>
      <c r="DD9" s="270"/>
      <c r="DE9" s="270"/>
      <c r="DF9" s="270"/>
      <c r="DG9" s="270"/>
      <c r="DH9" s="270"/>
      <c r="DI9" s="270"/>
      <c r="DJ9" s="270"/>
      <c r="DK9" s="270"/>
      <c r="DL9" s="270"/>
      <c r="DM9" s="270"/>
      <c r="DN9" s="270"/>
      <c r="DO9" s="270"/>
      <c r="DP9" s="270"/>
      <c r="DQ9" s="270"/>
      <c r="DR9" s="270"/>
      <c r="DS9" s="270"/>
      <c r="DT9" s="270"/>
      <c r="DU9" s="270"/>
      <c r="DV9" s="270"/>
      <c r="DW9" s="270"/>
      <c r="DX9" s="270"/>
      <c r="DY9" s="270"/>
      <c r="DZ9" s="270"/>
      <c r="EA9" s="270"/>
      <c r="EB9" s="270"/>
    </row>
    <row r="10" spans="1:132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0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/>
      <c r="Y10" s="49"/>
      <c r="Z10" s="75"/>
      <c r="AA10" s="283"/>
      <c r="AB10" s="68"/>
      <c r="AC10" s="69">
        <f t="shared" si="0"/>
        <v>0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/>
      <c r="AL10" s="75"/>
      <c r="AM10" s="28"/>
      <c r="AN10" s="60"/>
      <c r="AO10" s="61"/>
      <c r="AP10" s="62"/>
      <c r="AQ10" s="261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0</v>
      </c>
      <c r="AU10" s="64" t="e">
        <f t="shared" si="2"/>
        <v>#DIV/0!</v>
      </c>
      <c r="AV10" s="192">
        <f t="shared" si="3"/>
        <v>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0</v>
      </c>
      <c r="BA10" s="46">
        <f t="shared" si="7"/>
        <v>0</v>
      </c>
      <c r="BB10" s="46">
        <f t="shared" si="8"/>
        <v>0</v>
      </c>
      <c r="BC10" s="46"/>
      <c r="BD10" s="46">
        <f t="shared" si="9"/>
        <v>0</v>
      </c>
      <c r="BE10" s="65"/>
      <c r="BF10" s="45">
        <f t="shared" si="10"/>
        <v>0</v>
      </c>
      <c r="BG10" s="45">
        <f t="shared" si="11"/>
        <v>0</v>
      </c>
      <c r="BH10" s="45">
        <f t="shared" si="12"/>
        <v>0</v>
      </c>
      <c r="BI10" s="3"/>
      <c r="BJ10" s="4" t="s">
        <v>140</v>
      </c>
      <c r="BO10" s="4" t="s">
        <v>149</v>
      </c>
      <c r="BR10" s="86"/>
      <c r="BS10" s="251"/>
      <c r="BT10" s="276"/>
      <c r="BU10" s="277"/>
      <c r="BV10" s="278"/>
      <c r="BW10" s="278"/>
      <c r="BX10" s="278"/>
      <c r="BY10" s="277"/>
      <c r="BZ10" s="278"/>
      <c r="CA10" s="278"/>
      <c r="CB10" s="278"/>
      <c r="CC10" s="278"/>
      <c r="CD10" s="278"/>
      <c r="CE10" s="279"/>
      <c r="CF10" s="279"/>
      <c r="CG10" s="279"/>
      <c r="CH10" s="270"/>
      <c r="CI10" s="271"/>
      <c r="CJ10" s="270"/>
      <c r="CK10" s="270"/>
      <c r="CL10" s="270"/>
      <c r="CM10" s="270"/>
      <c r="CN10" s="271"/>
      <c r="CO10" s="270"/>
      <c r="CP10" s="270"/>
      <c r="CQ10" s="270"/>
      <c r="CR10" s="270"/>
      <c r="CS10" s="270"/>
      <c r="CT10" s="270"/>
      <c r="CU10" s="270"/>
      <c r="CV10" s="270"/>
      <c r="CW10" s="270"/>
      <c r="CX10" s="270"/>
      <c r="CY10" s="270"/>
      <c r="CZ10" s="270"/>
      <c r="DA10" s="270"/>
      <c r="DB10" s="270"/>
      <c r="DC10" s="270"/>
      <c r="DD10" s="270"/>
      <c r="DE10" s="270"/>
      <c r="DF10" s="270"/>
      <c r="DG10" s="270"/>
      <c r="DH10" s="270"/>
      <c r="DI10" s="270"/>
      <c r="DJ10" s="270"/>
      <c r="DK10" s="270"/>
      <c r="DL10" s="270"/>
      <c r="DM10" s="270"/>
      <c r="DN10" s="270"/>
      <c r="DO10" s="270"/>
      <c r="DP10" s="270"/>
      <c r="DQ10" s="270"/>
      <c r="DR10" s="270"/>
      <c r="DS10" s="270"/>
      <c r="DT10" s="270"/>
      <c r="DU10" s="270"/>
      <c r="DV10" s="270"/>
      <c r="DW10" s="270"/>
      <c r="DX10" s="270"/>
      <c r="DY10" s="270"/>
      <c r="DZ10" s="270"/>
      <c r="EA10" s="270"/>
      <c r="EB10" s="270"/>
    </row>
    <row r="11" spans="1:132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0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/>
      <c r="Y11" s="49"/>
      <c r="Z11" s="75"/>
      <c r="AA11" s="283"/>
      <c r="AB11" s="68"/>
      <c r="AC11" s="69">
        <f t="shared" si="0"/>
        <v>0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/>
      <c r="AL11" s="75"/>
      <c r="AM11" s="28"/>
      <c r="AN11" s="60"/>
      <c r="AO11" s="61"/>
      <c r="AP11" s="62"/>
      <c r="AQ11" s="261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0</v>
      </c>
      <c r="AU11" s="64" t="e">
        <f t="shared" si="2"/>
        <v>#DIV/0!</v>
      </c>
      <c r="AV11" s="192">
        <f t="shared" si="3"/>
        <v>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0</v>
      </c>
      <c r="BA11" s="46">
        <f t="shared" si="7"/>
        <v>0</v>
      </c>
      <c r="BB11" s="46">
        <f t="shared" si="8"/>
        <v>0</v>
      </c>
      <c r="BC11" s="46"/>
      <c r="BD11" s="46">
        <f t="shared" si="9"/>
        <v>0</v>
      </c>
      <c r="BE11" s="65"/>
      <c r="BF11" s="45">
        <f t="shared" si="10"/>
        <v>0</v>
      </c>
      <c r="BG11" s="45">
        <f t="shared" si="11"/>
        <v>0</v>
      </c>
      <c r="BH11" s="45">
        <f t="shared" si="12"/>
        <v>0</v>
      </c>
      <c r="BI11" s="3"/>
      <c r="BJ11" s="10" t="s">
        <v>61</v>
      </c>
      <c r="BK11" s="11"/>
      <c r="BL11" s="12">
        <f>AV31</f>
        <v>0</v>
      </c>
      <c r="BO11" s="10" t="s">
        <v>61</v>
      </c>
      <c r="BP11" s="11"/>
      <c r="BQ11" s="12">
        <f ca="1">(INDIRECT(TEXT((DAY($A$1)-1),"0")&amp;"!Bq11"))+BL11</f>
        <v>0</v>
      </c>
      <c r="BR11" s="86"/>
      <c r="BS11" s="251"/>
      <c r="BT11" s="276"/>
      <c r="BU11" s="277"/>
      <c r="BV11" s="278"/>
      <c r="BW11" s="278"/>
      <c r="BX11" s="278"/>
      <c r="BY11" s="277"/>
      <c r="BZ11" s="278"/>
      <c r="CA11" s="278"/>
      <c r="CB11" s="278"/>
      <c r="CC11" s="278"/>
      <c r="CD11" s="278"/>
      <c r="CE11" s="279"/>
      <c r="CF11" s="279"/>
      <c r="CG11" s="279"/>
      <c r="CH11" s="270"/>
      <c r="CI11" s="271"/>
      <c r="CJ11" s="270"/>
      <c r="CK11" s="272"/>
      <c r="CL11" s="270"/>
      <c r="CM11" s="270"/>
      <c r="CN11" s="271"/>
      <c r="CO11" s="270"/>
      <c r="CP11" s="272"/>
      <c r="CQ11" s="270"/>
      <c r="CR11" s="270"/>
      <c r="CS11" s="270"/>
      <c r="CT11" s="270"/>
      <c r="CU11" s="270"/>
      <c r="CV11" s="270"/>
      <c r="CW11" s="270"/>
      <c r="CX11" s="270"/>
      <c r="CY11" s="270"/>
      <c r="CZ11" s="270"/>
      <c r="DA11" s="270"/>
      <c r="DB11" s="270"/>
      <c r="DC11" s="270"/>
      <c r="DD11" s="270"/>
      <c r="DE11" s="270"/>
      <c r="DF11" s="270"/>
      <c r="DG11" s="270"/>
      <c r="DH11" s="270"/>
      <c r="DI11" s="270"/>
      <c r="DJ11" s="270"/>
      <c r="DK11" s="270"/>
      <c r="DL11" s="270"/>
      <c r="DM11" s="270"/>
      <c r="DN11" s="270"/>
      <c r="DO11" s="270"/>
      <c r="DP11" s="270"/>
      <c r="DQ11" s="270"/>
      <c r="DR11" s="270"/>
      <c r="DS11" s="270"/>
      <c r="DT11" s="270"/>
      <c r="DU11" s="270"/>
      <c r="DV11" s="270"/>
      <c r="DW11" s="270"/>
      <c r="DX11" s="270"/>
      <c r="DY11" s="270"/>
      <c r="DZ11" s="270"/>
      <c r="EA11" s="270"/>
      <c r="EB11" s="270"/>
    </row>
    <row r="12" spans="1:132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0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/>
      <c r="Y12" s="49"/>
      <c r="Z12" s="75"/>
      <c r="AA12" s="283"/>
      <c r="AB12" s="68"/>
      <c r="AC12" s="69">
        <f t="shared" si="0"/>
        <v>0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/>
      <c r="AL12" s="75"/>
      <c r="AM12" s="28"/>
      <c r="AN12" s="60"/>
      <c r="AO12" s="61"/>
      <c r="AP12" s="62"/>
      <c r="AQ12" s="261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0</v>
      </c>
      <c r="AU12" s="64" t="e">
        <f t="shared" si="2"/>
        <v>#DIV/0!</v>
      </c>
      <c r="AV12" s="192">
        <f t="shared" si="3"/>
        <v>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0</v>
      </c>
      <c r="BA12" s="46">
        <f t="shared" si="7"/>
        <v>0</v>
      </c>
      <c r="BB12" s="46">
        <f t="shared" si="8"/>
        <v>0</v>
      </c>
      <c r="BC12" s="46"/>
      <c r="BD12" s="46">
        <f t="shared" si="9"/>
        <v>0</v>
      </c>
      <c r="BE12" s="65"/>
      <c r="BF12" s="45">
        <f t="shared" si="10"/>
        <v>0</v>
      </c>
      <c r="BG12" s="45">
        <f t="shared" si="11"/>
        <v>0</v>
      </c>
      <c r="BH12" s="45">
        <f t="shared" si="12"/>
        <v>0</v>
      </c>
      <c r="BI12" s="3"/>
      <c r="BJ12" s="23" t="s">
        <v>62</v>
      </c>
      <c r="BK12" s="3"/>
      <c r="BL12" s="30"/>
      <c r="BO12" s="23" t="s">
        <v>62</v>
      </c>
      <c r="BP12" s="3"/>
      <c r="BQ12" s="30"/>
      <c r="BR12" s="86"/>
      <c r="BS12" s="251"/>
      <c r="BT12" s="276"/>
      <c r="BU12" s="277"/>
      <c r="BV12" s="278"/>
      <c r="BW12" s="278"/>
      <c r="BX12" s="278"/>
      <c r="BY12" s="277"/>
      <c r="BZ12" s="278"/>
      <c r="CA12" s="278"/>
      <c r="CB12" s="278"/>
      <c r="CC12" s="278"/>
      <c r="CD12" s="278"/>
      <c r="CE12" s="279"/>
      <c r="CF12" s="279"/>
      <c r="CG12" s="279"/>
      <c r="CH12" s="270"/>
      <c r="CI12" s="271"/>
      <c r="CJ12" s="270"/>
      <c r="CK12" s="272"/>
      <c r="CL12" s="270"/>
      <c r="CM12" s="270"/>
      <c r="CN12" s="271"/>
      <c r="CO12" s="270"/>
      <c r="CP12" s="272"/>
      <c r="CQ12" s="270"/>
      <c r="CR12" s="270"/>
      <c r="CS12" s="270"/>
      <c r="CT12" s="270"/>
      <c r="CU12" s="270"/>
      <c r="CV12" s="270"/>
      <c r="CW12" s="270"/>
      <c r="CX12" s="270"/>
      <c r="CY12" s="270"/>
      <c r="CZ12" s="270"/>
      <c r="DA12" s="270"/>
      <c r="DB12" s="270"/>
      <c r="DC12" s="270"/>
      <c r="DD12" s="270"/>
      <c r="DE12" s="270"/>
      <c r="DF12" s="270"/>
      <c r="DG12" s="270"/>
      <c r="DH12" s="270"/>
      <c r="DI12" s="270"/>
      <c r="DJ12" s="270"/>
      <c r="DK12" s="270"/>
      <c r="DL12" s="270"/>
      <c r="DM12" s="270"/>
      <c r="DN12" s="270"/>
      <c r="DO12" s="270"/>
      <c r="DP12" s="270"/>
      <c r="DQ12" s="270"/>
      <c r="DR12" s="270"/>
      <c r="DS12" s="270"/>
      <c r="DT12" s="270"/>
      <c r="DU12" s="270"/>
      <c r="DV12" s="270"/>
      <c r="DW12" s="270"/>
      <c r="DX12" s="270"/>
      <c r="DY12" s="270"/>
      <c r="DZ12" s="270"/>
      <c r="EA12" s="270"/>
      <c r="EB12" s="270"/>
    </row>
    <row r="13" spans="1:132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0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/>
      <c r="Y13" s="49"/>
      <c r="Z13" s="75"/>
      <c r="AA13" s="283"/>
      <c r="AB13" s="68"/>
      <c r="AC13" s="69">
        <f t="shared" si="0"/>
        <v>0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/>
      <c r="AL13" s="75"/>
      <c r="AM13" s="28"/>
      <c r="AN13" s="60"/>
      <c r="AO13" s="61"/>
      <c r="AP13" s="62"/>
      <c r="AQ13" s="261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0</v>
      </c>
      <c r="AU13" s="64" t="e">
        <f t="shared" si="2"/>
        <v>#DIV/0!</v>
      </c>
      <c r="AV13" s="192">
        <f t="shared" si="3"/>
        <v>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0</v>
      </c>
      <c r="BA13" s="46">
        <f t="shared" si="7"/>
        <v>0</v>
      </c>
      <c r="BB13" s="46">
        <f t="shared" si="8"/>
        <v>0</v>
      </c>
      <c r="BC13" s="46"/>
      <c r="BD13" s="46">
        <f t="shared" si="9"/>
        <v>0</v>
      </c>
      <c r="BE13" s="65"/>
      <c r="BF13" s="45">
        <f t="shared" si="10"/>
        <v>0</v>
      </c>
      <c r="BG13" s="45">
        <f t="shared" si="11"/>
        <v>0</v>
      </c>
      <c r="BH13" s="45">
        <f t="shared" si="12"/>
        <v>0</v>
      </c>
      <c r="BI13" s="3"/>
      <c r="BJ13" s="23" t="s">
        <v>63</v>
      </c>
      <c r="BK13" s="3"/>
      <c r="BL13" s="30">
        <f>AY31+BA31</f>
        <v>0</v>
      </c>
      <c r="BO13" s="23" t="s">
        <v>63</v>
      </c>
      <c r="BP13" s="3"/>
      <c r="BQ13" s="30">
        <f ca="1">(INDIRECT(TEXT((DAY($A$1)-1),"0")&amp;"!Bq13"))+BL13</f>
        <v>0</v>
      </c>
      <c r="BR13" s="86"/>
      <c r="BS13" s="251"/>
      <c r="BT13" s="276"/>
      <c r="BU13" s="277"/>
      <c r="BV13" s="278"/>
      <c r="BW13" s="278"/>
      <c r="BX13" s="278"/>
      <c r="BY13" s="277"/>
      <c r="BZ13" s="278"/>
      <c r="CA13" s="278"/>
      <c r="CB13" s="278"/>
      <c r="CC13" s="278"/>
      <c r="CD13" s="278"/>
      <c r="CE13" s="279"/>
      <c r="CF13" s="279"/>
      <c r="CG13" s="279"/>
      <c r="CH13" s="270"/>
      <c r="CI13" s="271"/>
      <c r="CJ13" s="270"/>
      <c r="CK13" s="272"/>
      <c r="CL13" s="270"/>
      <c r="CM13" s="270"/>
      <c r="CN13" s="271"/>
      <c r="CO13" s="270"/>
      <c r="CP13" s="272"/>
      <c r="CQ13" s="270"/>
      <c r="CR13" s="270"/>
      <c r="CS13" s="270"/>
      <c r="CT13" s="270"/>
      <c r="CU13" s="270"/>
      <c r="CV13" s="270"/>
      <c r="CW13" s="270"/>
      <c r="CX13" s="270"/>
      <c r="CY13" s="270"/>
      <c r="CZ13" s="270"/>
      <c r="DA13" s="270"/>
      <c r="DB13" s="270"/>
      <c r="DC13" s="270"/>
      <c r="DD13" s="270"/>
      <c r="DE13" s="270"/>
      <c r="DF13" s="270"/>
      <c r="DG13" s="270"/>
      <c r="DH13" s="270"/>
      <c r="DI13" s="270"/>
      <c r="DJ13" s="270"/>
      <c r="DK13" s="270"/>
      <c r="DL13" s="270"/>
      <c r="DM13" s="270"/>
      <c r="DN13" s="270"/>
      <c r="DO13" s="270"/>
      <c r="DP13" s="270"/>
      <c r="DQ13" s="270"/>
      <c r="DR13" s="270"/>
      <c r="DS13" s="270"/>
      <c r="DT13" s="270"/>
      <c r="DU13" s="270"/>
      <c r="DV13" s="270"/>
      <c r="DW13" s="270"/>
      <c r="DX13" s="270"/>
      <c r="DY13" s="270"/>
      <c r="DZ13" s="270"/>
      <c r="EA13" s="270"/>
      <c r="EB13" s="270"/>
    </row>
    <row r="14" spans="1:132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0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/>
      <c r="Y14" s="49"/>
      <c r="Z14" s="75"/>
      <c r="AA14" s="283"/>
      <c r="AB14" s="68"/>
      <c r="AC14" s="69">
        <f t="shared" si="0"/>
        <v>0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/>
      <c r="AL14" s="75"/>
      <c r="AM14" s="28"/>
      <c r="AN14" s="60"/>
      <c r="AO14" s="61"/>
      <c r="AP14" s="62"/>
      <c r="AQ14" s="261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0</v>
      </c>
      <c r="AU14" s="64" t="e">
        <f t="shared" si="2"/>
        <v>#DIV/0!</v>
      </c>
      <c r="AV14" s="192">
        <f t="shared" si="3"/>
        <v>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0</v>
      </c>
      <c r="BA14" s="46">
        <f t="shared" si="7"/>
        <v>0</v>
      </c>
      <c r="BB14" s="46">
        <f t="shared" si="8"/>
        <v>0</v>
      </c>
      <c r="BC14" s="46"/>
      <c r="BD14" s="46">
        <f t="shared" si="9"/>
        <v>0</v>
      </c>
      <c r="BE14" s="65"/>
      <c r="BF14" s="45">
        <f t="shared" si="10"/>
        <v>0</v>
      </c>
      <c r="BG14" s="45">
        <f t="shared" si="11"/>
        <v>0</v>
      </c>
      <c r="BH14" s="45">
        <f t="shared" si="12"/>
        <v>0</v>
      </c>
      <c r="BI14" s="3"/>
      <c r="BJ14" s="23" t="s">
        <v>34</v>
      </c>
      <c r="BK14" s="3"/>
      <c r="BL14" s="30">
        <f>AZ31</f>
        <v>0</v>
      </c>
      <c r="BO14" s="23" t="s">
        <v>34</v>
      </c>
      <c r="BP14" s="3"/>
      <c r="BQ14" s="30">
        <f ca="1">(INDIRECT(TEXT((DAY($A$1)-1),"0")&amp;"!BQ14"))+BL14</f>
        <v>0</v>
      </c>
      <c r="BR14" s="86"/>
      <c r="BS14" s="251"/>
      <c r="BT14" s="276"/>
      <c r="BU14" s="277"/>
      <c r="BV14" s="278"/>
      <c r="BW14" s="278"/>
      <c r="BX14" s="278"/>
      <c r="BY14" s="277"/>
      <c r="BZ14" s="278"/>
      <c r="CA14" s="278"/>
      <c r="CB14" s="278"/>
      <c r="CC14" s="278"/>
      <c r="CD14" s="278"/>
      <c r="CE14" s="279"/>
      <c r="CF14" s="279"/>
      <c r="CG14" s="279"/>
      <c r="CH14" s="270"/>
      <c r="CI14" s="271"/>
      <c r="CJ14" s="270"/>
      <c r="CK14" s="272"/>
      <c r="CL14" s="270"/>
      <c r="CM14" s="270"/>
      <c r="CN14" s="271"/>
      <c r="CO14" s="270"/>
      <c r="CP14" s="272"/>
      <c r="CQ14" s="270"/>
      <c r="CR14" s="270"/>
      <c r="CS14" s="270"/>
      <c r="CT14" s="270"/>
      <c r="CU14" s="270"/>
      <c r="CV14" s="270"/>
      <c r="CW14" s="270"/>
      <c r="CX14" s="270"/>
      <c r="CY14" s="270"/>
      <c r="CZ14" s="270"/>
      <c r="DA14" s="270"/>
      <c r="DB14" s="270"/>
      <c r="DC14" s="270"/>
      <c r="DD14" s="270"/>
      <c r="DE14" s="270"/>
      <c r="DF14" s="270"/>
      <c r="DG14" s="270"/>
      <c r="DH14" s="270"/>
      <c r="DI14" s="270"/>
      <c r="DJ14" s="270"/>
      <c r="DK14" s="270"/>
      <c r="DL14" s="270"/>
      <c r="DM14" s="270"/>
      <c r="DN14" s="270"/>
      <c r="DO14" s="270"/>
      <c r="DP14" s="270"/>
      <c r="DQ14" s="270"/>
      <c r="DR14" s="270"/>
      <c r="DS14" s="270"/>
      <c r="DT14" s="270"/>
      <c r="DU14" s="270"/>
      <c r="DV14" s="270"/>
      <c r="DW14" s="270"/>
      <c r="DX14" s="270"/>
      <c r="DY14" s="270"/>
      <c r="DZ14" s="270"/>
      <c r="EA14" s="270"/>
      <c r="EB14" s="270"/>
    </row>
    <row r="15" spans="1:132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0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/>
      <c r="Y15" s="49"/>
      <c r="Z15" s="75"/>
      <c r="AA15" s="283"/>
      <c r="AB15" s="68"/>
      <c r="AC15" s="69">
        <f t="shared" si="0"/>
        <v>0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/>
      <c r="AL15" s="75"/>
      <c r="AM15" s="28"/>
      <c r="AN15" s="60"/>
      <c r="AO15" s="61"/>
      <c r="AP15" s="62"/>
      <c r="AQ15" s="261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0</v>
      </c>
      <c r="AU15" s="64" t="e">
        <f t="shared" si="2"/>
        <v>#DIV/0!</v>
      </c>
      <c r="AV15" s="192">
        <f t="shared" si="3"/>
        <v>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0</v>
      </c>
      <c r="BA15" s="46">
        <f t="shared" si="7"/>
        <v>0</v>
      </c>
      <c r="BB15" s="46">
        <f t="shared" si="8"/>
        <v>0</v>
      </c>
      <c r="BC15" s="46"/>
      <c r="BD15" s="46">
        <f t="shared" si="9"/>
        <v>0</v>
      </c>
      <c r="BE15" s="65"/>
      <c r="BF15" s="45">
        <f t="shared" si="10"/>
        <v>0</v>
      </c>
      <c r="BG15" s="45">
        <f t="shared" si="11"/>
        <v>0</v>
      </c>
      <c r="BH15" s="45">
        <f t="shared" si="12"/>
        <v>0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  <c r="BR15" s="86"/>
      <c r="BS15" s="251"/>
      <c r="BT15" s="276"/>
      <c r="BU15" s="277"/>
      <c r="BV15" s="278"/>
      <c r="BW15" s="278"/>
      <c r="BX15" s="278"/>
      <c r="BY15" s="277"/>
      <c r="BZ15" s="278"/>
      <c r="CA15" s="278"/>
      <c r="CB15" s="278"/>
      <c r="CC15" s="278"/>
      <c r="CD15" s="278"/>
      <c r="CE15" s="279"/>
      <c r="CF15" s="279"/>
      <c r="CG15" s="279"/>
      <c r="CH15" s="270"/>
      <c r="CI15" s="271"/>
      <c r="CJ15" s="270"/>
      <c r="CK15" s="280"/>
      <c r="CL15" s="270"/>
      <c r="CM15" s="270"/>
      <c r="CN15" s="271"/>
      <c r="CO15" s="270"/>
      <c r="CP15" s="280"/>
      <c r="CQ15" s="270"/>
      <c r="CR15" s="270"/>
      <c r="CS15" s="270"/>
      <c r="CT15" s="270"/>
      <c r="CU15" s="270"/>
      <c r="CV15" s="270"/>
      <c r="CW15" s="270"/>
      <c r="CX15" s="270"/>
      <c r="CY15" s="270"/>
      <c r="CZ15" s="270"/>
      <c r="DA15" s="270"/>
      <c r="DB15" s="270"/>
      <c r="DC15" s="270"/>
      <c r="DD15" s="270"/>
      <c r="DE15" s="270"/>
      <c r="DF15" s="270"/>
      <c r="DG15" s="270"/>
      <c r="DH15" s="270"/>
      <c r="DI15" s="270"/>
      <c r="DJ15" s="270"/>
      <c r="DK15" s="270"/>
      <c r="DL15" s="270"/>
      <c r="DM15" s="270"/>
      <c r="DN15" s="270"/>
      <c r="DO15" s="270"/>
      <c r="DP15" s="270"/>
      <c r="DQ15" s="270"/>
      <c r="DR15" s="270"/>
      <c r="DS15" s="270"/>
      <c r="DT15" s="270"/>
      <c r="DU15" s="270"/>
      <c r="DV15" s="270"/>
      <c r="DW15" s="270"/>
      <c r="DX15" s="270"/>
      <c r="DY15" s="270"/>
      <c r="DZ15" s="270"/>
      <c r="EA15" s="270"/>
      <c r="EB15" s="270"/>
    </row>
    <row r="16" spans="1:132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0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/>
      <c r="Y16" s="49"/>
      <c r="Z16" s="75"/>
      <c r="AA16" s="283"/>
      <c r="AB16" s="68"/>
      <c r="AC16" s="69">
        <f t="shared" si="0"/>
        <v>0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/>
      <c r="AL16" s="75"/>
      <c r="AM16" s="28"/>
      <c r="AN16" s="60"/>
      <c r="AO16" s="61"/>
      <c r="AP16" s="62"/>
      <c r="AQ16" s="261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0</v>
      </c>
      <c r="AU16" s="64" t="e">
        <f t="shared" si="2"/>
        <v>#DIV/0!</v>
      </c>
      <c r="AV16" s="192">
        <f t="shared" si="3"/>
        <v>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0</v>
      </c>
      <c r="BA16" s="46">
        <f t="shared" si="7"/>
        <v>0</v>
      </c>
      <c r="BB16" s="46">
        <f t="shared" si="8"/>
        <v>0</v>
      </c>
      <c r="BC16" s="46"/>
      <c r="BD16" s="46">
        <f t="shared" si="9"/>
        <v>0</v>
      </c>
      <c r="BE16" s="65"/>
      <c r="BF16" s="45">
        <f t="shared" si="10"/>
        <v>0</v>
      </c>
      <c r="BG16" s="45">
        <f t="shared" si="11"/>
        <v>0</v>
      </c>
      <c r="BH16" s="45">
        <f t="shared" si="12"/>
        <v>0</v>
      </c>
      <c r="BI16" s="3"/>
      <c r="BJ16" s="23" t="s">
        <v>65</v>
      </c>
      <c r="BK16" s="3"/>
      <c r="BL16" s="30">
        <f>SUM(BL13:BL15)</f>
        <v>0</v>
      </c>
      <c r="BO16" s="23" t="s">
        <v>65</v>
      </c>
      <c r="BP16" s="3"/>
      <c r="BQ16" s="30">
        <f ca="1">(INDIRECT(TEXT((DAY($A$1)-1),"0")&amp;"!Bq16"))+BL16</f>
        <v>0</v>
      </c>
      <c r="BR16" s="86"/>
      <c r="BS16" s="251"/>
      <c r="BT16" s="276"/>
      <c r="BU16" s="277"/>
      <c r="BV16" s="278"/>
      <c r="BW16" s="278"/>
      <c r="BX16" s="278"/>
      <c r="BY16" s="277"/>
      <c r="BZ16" s="278"/>
      <c r="CA16" s="278"/>
      <c r="CB16" s="278"/>
      <c r="CC16" s="278"/>
      <c r="CD16" s="278"/>
      <c r="CE16" s="279"/>
      <c r="CF16" s="279"/>
      <c r="CG16" s="279"/>
      <c r="CH16" s="270"/>
      <c r="CI16" s="271"/>
      <c r="CJ16" s="270"/>
      <c r="CK16" s="272"/>
      <c r="CL16" s="270"/>
      <c r="CM16" s="270"/>
      <c r="CN16" s="271"/>
      <c r="CO16" s="270"/>
      <c r="CP16" s="272"/>
      <c r="CQ16" s="270"/>
      <c r="CR16" s="270"/>
      <c r="CS16" s="270"/>
      <c r="CT16" s="270"/>
      <c r="CU16" s="270"/>
      <c r="CV16" s="270"/>
      <c r="CW16" s="270"/>
      <c r="CX16" s="270"/>
      <c r="CY16" s="270"/>
      <c r="CZ16" s="270"/>
      <c r="DA16" s="270"/>
      <c r="DB16" s="270"/>
      <c r="DC16" s="270"/>
      <c r="DD16" s="270"/>
      <c r="DE16" s="270"/>
      <c r="DF16" s="270"/>
      <c r="DG16" s="270"/>
      <c r="DH16" s="270"/>
      <c r="DI16" s="270"/>
      <c r="DJ16" s="270"/>
      <c r="DK16" s="270"/>
      <c r="DL16" s="270"/>
      <c r="DM16" s="270"/>
      <c r="DN16" s="270"/>
      <c r="DO16" s="270"/>
      <c r="DP16" s="270"/>
      <c r="DQ16" s="270"/>
      <c r="DR16" s="270"/>
      <c r="DS16" s="270"/>
      <c r="DT16" s="270"/>
      <c r="DU16" s="270"/>
      <c r="DV16" s="270"/>
      <c r="DW16" s="270"/>
      <c r="DX16" s="270"/>
      <c r="DY16" s="270"/>
      <c r="DZ16" s="270"/>
      <c r="EA16" s="270"/>
      <c r="EB16" s="270"/>
    </row>
    <row r="17" spans="2:132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0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/>
      <c r="Y17" s="49"/>
      <c r="Z17" s="75"/>
      <c r="AA17" s="283"/>
      <c r="AB17" s="68"/>
      <c r="AC17" s="69">
        <f t="shared" si="0"/>
        <v>0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/>
      <c r="AL17" s="75"/>
      <c r="AM17" s="28"/>
      <c r="AN17" s="60"/>
      <c r="AO17" s="61"/>
      <c r="AP17" s="62"/>
      <c r="AQ17" s="261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0</v>
      </c>
      <c r="AU17" s="64" t="e">
        <f t="shared" si="2"/>
        <v>#DIV/0!</v>
      </c>
      <c r="AV17" s="192">
        <f t="shared" si="3"/>
        <v>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0</v>
      </c>
      <c r="BA17" s="46">
        <f t="shared" si="7"/>
        <v>0</v>
      </c>
      <c r="BB17" s="46">
        <f t="shared" si="8"/>
        <v>0</v>
      </c>
      <c r="BC17" s="46"/>
      <c r="BD17" s="46">
        <f t="shared" si="9"/>
        <v>0</v>
      </c>
      <c r="BE17" s="65"/>
      <c r="BF17" s="45">
        <f t="shared" si="10"/>
        <v>0</v>
      </c>
      <c r="BG17" s="45">
        <f t="shared" si="11"/>
        <v>0</v>
      </c>
      <c r="BH17" s="45">
        <f t="shared" si="12"/>
        <v>0</v>
      </c>
      <c r="BI17" s="3"/>
      <c r="BJ17" s="27"/>
      <c r="BK17" s="3"/>
      <c r="BL17" s="28"/>
      <c r="BO17" s="27"/>
      <c r="BP17" s="3"/>
      <c r="BQ17" s="28"/>
      <c r="BR17" s="86"/>
      <c r="BS17" s="251"/>
      <c r="BT17" s="276"/>
      <c r="BU17" s="277"/>
      <c r="BV17" s="278"/>
      <c r="BW17" s="278"/>
      <c r="BX17" s="278"/>
      <c r="BY17" s="277"/>
      <c r="BZ17" s="278"/>
      <c r="CA17" s="278"/>
      <c r="CB17" s="278"/>
      <c r="CC17" s="278"/>
      <c r="CD17" s="278"/>
      <c r="CE17" s="279"/>
      <c r="CF17" s="279"/>
      <c r="CG17" s="279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  <c r="CS17" s="270"/>
      <c r="CT17" s="270"/>
      <c r="CU17" s="270"/>
      <c r="CV17" s="270"/>
      <c r="CW17" s="270"/>
      <c r="CX17" s="270"/>
      <c r="CY17" s="270"/>
      <c r="CZ17" s="270"/>
      <c r="DA17" s="270"/>
      <c r="DB17" s="270"/>
      <c r="DC17" s="270"/>
      <c r="DD17" s="270"/>
      <c r="DE17" s="270"/>
      <c r="DF17" s="270"/>
      <c r="DG17" s="270"/>
      <c r="DH17" s="270"/>
      <c r="DI17" s="270"/>
      <c r="DJ17" s="270"/>
      <c r="DK17" s="270"/>
      <c r="DL17" s="270"/>
      <c r="DM17" s="270"/>
      <c r="DN17" s="270"/>
      <c r="DO17" s="270"/>
      <c r="DP17" s="270"/>
      <c r="DQ17" s="270"/>
      <c r="DR17" s="270"/>
      <c r="DS17" s="270"/>
      <c r="DT17" s="270"/>
      <c r="DU17" s="270"/>
      <c r="DV17" s="270"/>
      <c r="DW17" s="270"/>
      <c r="DX17" s="270"/>
      <c r="DY17" s="270"/>
      <c r="DZ17" s="270"/>
      <c r="EA17" s="270"/>
      <c r="EB17" s="270"/>
    </row>
    <row r="18" spans="2:132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0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/>
      <c r="Y18" s="49"/>
      <c r="Z18" s="75"/>
      <c r="AA18" s="283"/>
      <c r="AB18" s="68"/>
      <c r="AC18" s="69">
        <f t="shared" si="0"/>
        <v>0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/>
      <c r="AL18" s="75"/>
      <c r="AM18" s="28"/>
      <c r="AN18" s="60"/>
      <c r="AO18" s="61"/>
      <c r="AP18" s="62"/>
      <c r="AQ18" s="261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0</v>
      </c>
      <c r="AU18" s="64" t="e">
        <f t="shared" si="2"/>
        <v>#DIV/0!</v>
      </c>
      <c r="AV18" s="192">
        <f t="shared" si="3"/>
        <v>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0</v>
      </c>
      <c r="BA18" s="46">
        <f t="shared" si="7"/>
        <v>0</v>
      </c>
      <c r="BB18" s="46">
        <f t="shared" si="8"/>
        <v>0</v>
      </c>
      <c r="BC18" s="46"/>
      <c r="BD18" s="46">
        <f t="shared" si="9"/>
        <v>0</v>
      </c>
      <c r="BE18" s="65"/>
      <c r="BF18" s="45">
        <f t="shared" si="10"/>
        <v>0</v>
      </c>
      <c r="BG18" s="45">
        <f t="shared" si="11"/>
        <v>0</v>
      </c>
      <c r="BH18" s="45">
        <f t="shared" si="12"/>
        <v>0</v>
      </c>
      <c r="BI18" s="3"/>
      <c r="BJ18" s="23" t="s">
        <v>141</v>
      </c>
      <c r="BK18" s="3"/>
      <c r="BL18" s="30">
        <f>BH31</f>
        <v>0</v>
      </c>
      <c r="BO18" s="23" t="s">
        <v>141</v>
      </c>
      <c r="BP18" s="3"/>
      <c r="BQ18" s="30">
        <f ca="1">BQ7*$BH$5</f>
        <v>0</v>
      </c>
      <c r="BR18" s="86"/>
      <c r="BS18" s="251"/>
      <c r="BT18" s="276"/>
      <c r="BU18" s="277"/>
      <c r="BV18" s="278"/>
      <c r="BW18" s="278"/>
      <c r="BX18" s="278"/>
      <c r="BY18" s="277"/>
      <c r="BZ18" s="278"/>
      <c r="CA18" s="278"/>
      <c r="CB18" s="278"/>
      <c r="CC18" s="278"/>
      <c r="CD18" s="278"/>
      <c r="CE18" s="279"/>
      <c r="CF18" s="279"/>
      <c r="CG18" s="279"/>
      <c r="CH18" s="270"/>
      <c r="CI18" s="271"/>
      <c r="CJ18" s="270"/>
      <c r="CK18" s="272"/>
      <c r="CL18" s="270"/>
      <c r="CM18" s="270"/>
      <c r="CN18" s="271"/>
      <c r="CO18" s="270"/>
      <c r="CP18" s="272"/>
      <c r="CQ18" s="270"/>
      <c r="CR18" s="270"/>
      <c r="CS18" s="270"/>
      <c r="CT18" s="270"/>
      <c r="CU18" s="270"/>
      <c r="CV18" s="270"/>
      <c r="CW18" s="270"/>
      <c r="CX18" s="270"/>
      <c r="CY18" s="270"/>
      <c r="CZ18" s="270"/>
      <c r="DA18" s="270"/>
      <c r="DB18" s="270"/>
      <c r="DC18" s="270"/>
      <c r="DD18" s="270"/>
      <c r="DE18" s="270"/>
      <c r="DF18" s="270"/>
      <c r="DG18" s="270"/>
      <c r="DH18" s="270"/>
      <c r="DI18" s="270"/>
      <c r="DJ18" s="270"/>
      <c r="DK18" s="270"/>
      <c r="DL18" s="270"/>
      <c r="DM18" s="270"/>
      <c r="DN18" s="270"/>
      <c r="DO18" s="270"/>
      <c r="DP18" s="270"/>
      <c r="DQ18" s="270"/>
      <c r="DR18" s="270"/>
      <c r="DS18" s="270"/>
      <c r="DT18" s="270"/>
      <c r="DU18" s="270"/>
      <c r="DV18" s="270"/>
      <c r="DW18" s="270"/>
      <c r="DX18" s="270"/>
      <c r="DY18" s="270"/>
      <c r="DZ18" s="270"/>
      <c r="EA18" s="270"/>
      <c r="EB18" s="270"/>
    </row>
    <row r="19" spans="2:132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0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/>
      <c r="Y19" s="49"/>
      <c r="Z19" s="75"/>
      <c r="AA19" s="283"/>
      <c r="AB19" s="68"/>
      <c r="AC19" s="69">
        <f t="shared" si="0"/>
        <v>0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/>
      <c r="AL19" s="75"/>
      <c r="AM19" s="28"/>
      <c r="AN19" s="60"/>
      <c r="AO19" s="61"/>
      <c r="AP19" s="62"/>
      <c r="AQ19" s="261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0</v>
      </c>
      <c r="AU19" s="64" t="e">
        <f t="shared" si="2"/>
        <v>#DIV/0!</v>
      </c>
      <c r="AV19" s="192">
        <f t="shared" si="3"/>
        <v>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0</v>
      </c>
      <c r="BA19" s="46">
        <f t="shared" si="7"/>
        <v>0</v>
      </c>
      <c r="BB19" s="46">
        <f t="shared" si="8"/>
        <v>0</v>
      </c>
      <c r="BC19" s="46"/>
      <c r="BD19" s="46">
        <f t="shared" si="9"/>
        <v>0</v>
      </c>
      <c r="BE19" s="65"/>
      <c r="BF19" s="45">
        <f t="shared" si="10"/>
        <v>0</v>
      </c>
      <c r="BG19" s="45">
        <f t="shared" si="11"/>
        <v>0</v>
      </c>
      <c r="BH19" s="45">
        <f t="shared" si="12"/>
        <v>0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  <c r="BR19" s="86"/>
      <c r="BS19" s="251"/>
      <c r="BT19" s="276"/>
      <c r="BU19" s="277"/>
      <c r="BV19" s="278"/>
      <c r="BW19" s="278"/>
      <c r="BX19" s="278"/>
      <c r="BY19" s="277"/>
      <c r="BZ19" s="278"/>
      <c r="CA19" s="278"/>
      <c r="CB19" s="278"/>
      <c r="CC19" s="278"/>
      <c r="CD19" s="278"/>
      <c r="CE19" s="279"/>
      <c r="CF19" s="279"/>
      <c r="CG19" s="279"/>
      <c r="CH19" s="270"/>
      <c r="CI19" s="271"/>
      <c r="CJ19" s="270"/>
      <c r="CK19" s="272"/>
      <c r="CL19" s="270"/>
      <c r="CM19" s="270"/>
      <c r="CN19" s="271"/>
      <c r="CO19" s="270"/>
      <c r="CP19" s="272"/>
      <c r="CQ19" s="270"/>
      <c r="CR19" s="270"/>
      <c r="CS19" s="270"/>
      <c r="CT19" s="270"/>
      <c r="CU19" s="270"/>
      <c r="CV19" s="270"/>
      <c r="CW19" s="270"/>
      <c r="CX19" s="270"/>
      <c r="CY19" s="270"/>
      <c r="CZ19" s="270"/>
      <c r="DA19" s="270"/>
      <c r="DB19" s="270"/>
      <c r="DC19" s="270"/>
      <c r="DD19" s="270"/>
      <c r="DE19" s="270"/>
      <c r="DF19" s="270"/>
      <c r="DG19" s="270"/>
      <c r="DH19" s="270"/>
      <c r="DI19" s="270"/>
      <c r="DJ19" s="270"/>
      <c r="DK19" s="270"/>
      <c r="DL19" s="270"/>
      <c r="DM19" s="270"/>
      <c r="DN19" s="270"/>
      <c r="DO19" s="270"/>
      <c r="DP19" s="270"/>
      <c r="DQ19" s="270"/>
      <c r="DR19" s="270"/>
      <c r="DS19" s="270"/>
      <c r="DT19" s="270"/>
      <c r="DU19" s="270"/>
      <c r="DV19" s="270"/>
      <c r="DW19" s="270"/>
      <c r="DX19" s="270"/>
      <c r="DY19" s="270"/>
      <c r="DZ19" s="270"/>
      <c r="EA19" s="270"/>
      <c r="EB19" s="270"/>
    </row>
    <row r="20" spans="2:132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0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/>
      <c r="Y20" s="49"/>
      <c r="Z20" s="75"/>
      <c r="AA20" s="283"/>
      <c r="AB20" s="68"/>
      <c r="AC20" s="69">
        <f t="shared" si="0"/>
        <v>0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/>
      <c r="AL20" s="75"/>
      <c r="AM20" s="28"/>
      <c r="AN20" s="60"/>
      <c r="AO20" s="61"/>
      <c r="AP20" s="62"/>
      <c r="AQ20" s="261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0</v>
      </c>
      <c r="AU20" s="64" t="e">
        <f t="shared" si="2"/>
        <v>#DIV/0!</v>
      </c>
      <c r="AV20" s="192">
        <f t="shared" si="3"/>
        <v>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0</v>
      </c>
      <c r="BA20" s="46">
        <f t="shared" si="7"/>
        <v>0</v>
      </c>
      <c r="BB20" s="46">
        <f t="shared" si="8"/>
        <v>0</v>
      </c>
      <c r="BC20" s="46"/>
      <c r="BD20" s="46">
        <f t="shared" si="9"/>
        <v>0</v>
      </c>
      <c r="BE20" s="65"/>
      <c r="BF20" s="45">
        <f t="shared" si="10"/>
        <v>0</v>
      </c>
      <c r="BG20" s="45">
        <f t="shared" si="11"/>
        <v>0</v>
      </c>
      <c r="BH20" s="45">
        <f t="shared" si="12"/>
        <v>0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  <c r="BR20" s="86"/>
      <c r="BS20" s="251"/>
      <c r="BT20" s="276"/>
      <c r="BU20" s="277"/>
      <c r="BV20" s="278"/>
      <c r="BW20" s="278"/>
      <c r="BX20" s="278"/>
      <c r="BY20" s="277"/>
      <c r="BZ20" s="278"/>
      <c r="CA20" s="278"/>
      <c r="CB20" s="278"/>
      <c r="CC20" s="278"/>
      <c r="CD20" s="278"/>
      <c r="CE20" s="279"/>
      <c r="CF20" s="279"/>
      <c r="CG20" s="279"/>
      <c r="CH20" s="270"/>
      <c r="CI20" s="271"/>
      <c r="CJ20" s="270"/>
      <c r="CK20" s="272"/>
      <c r="CL20" s="270"/>
      <c r="CM20" s="270"/>
      <c r="CN20" s="270"/>
      <c r="CO20" s="270"/>
      <c r="CP20" s="270"/>
      <c r="CQ20" s="270"/>
      <c r="CR20" s="270"/>
      <c r="CS20" s="270"/>
      <c r="CT20" s="270"/>
      <c r="CU20" s="270"/>
      <c r="CV20" s="270"/>
      <c r="CW20" s="270"/>
      <c r="CX20" s="270"/>
      <c r="CY20" s="270"/>
      <c r="CZ20" s="270"/>
      <c r="DA20" s="270"/>
      <c r="DB20" s="270"/>
      <c r="DC20" s="270"/>
      <c r="DD20" s="270"/>
      <c r="DE20" s="270"/>
      <c r="DF20" s="270"/>
      <c r="DG20" s="270"/>
      <c r="DH20" s="270"/>
      <c r="DI20" s="270"/>
      <c r="DJ20" s="270"/>
      <c r="DK20" s="270"/>
      <c r="DL20" s="270"/>
      <c r="DM20" s="270"/>
      <c r="DN20" s="270"/>
      <c r="DO20" s="270"/>
      <c r="DP20" s="270"/>
      <c r="DQ20" s="270"/>
      <c r="DR20" s="270"/>
      <c r="DS20" s="270"/>
      <c r="DT20" s="270"/>
      <c r="DU20" s="270"/>
      <c r="DV20" s="270"/>
      <c r="DW20" s="270"/>
      <c r="DX20" s="270"/>
      <c r="DY20" s="270"/>
      <c r="DZ20" s="270"/>
      <c r="EA20" s="270"/>
      <c r="EB20" s="270"/>
    </row>
    <row r="21" spans="2:132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0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/>
      <c r="Y21" s="49"/>
      <c r="Z21" s="75"/>
      <c r="AA21" s="283"/>
      <c r="AB21" s="68"/>
      <c r="AC21" s="69">
        <f t="shared" si="0"/>
        <v>0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/>
      <c r="AL21" s="75"/>
      <c r="AM21" s="28"/>
      <c r="AN21" s="60"/>
      <c r="AO21" s="61"/>
      <c r="AP21" s="62"/>
      <c r="AQ21" s="261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0</v>
      </c>
      <c r="AU21" s="64" t="e">
        <f t="shared" si="2"/>
        <v>#DIV/0!</v>
      </c>
      <c r="AV21" s="192">
        <f t="shared" si="3"/>
        <v>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0</v>
      </c>
      <c r="BA21" s="46">
        <f t="shared" si="7"/>
        <v>0</v>
      </c>
      <c r="BB21" s="46">
        <f t="shared" si="8"/>
        <v>0</v>
      </c>
      <c r="BC21" s="46"/>
      <c r="BD21" s="46">
        <f t="shared" si="9"/>
        <v>0</v>
      </c>
      <c r="BE21" s="65"/>
      <c r="BF21" s="45">
        <f t="shared" si="10"/>
        <v>0</v>
      </c>
      <c r="BG21" s="45">
        <f t="shared" si="11"/>
        <v>0</v>
      </c>
      <c r="BH21" s="45">
        <f t="shared" si="12"/>
        <v>0</v>
      </c>
      <c r="BI21" s="3"/>
      <c r="BJ21" s="66" t="s">
        <v>142</v>
      </c>
      <c r="BK21" s="67"/>
      <c r="BL21" s="24">
        <f>BL11-BL16-BL18-BL19+BL20</f>
        <v>0</v>
      </c>
      <c r="BO21" s="66" t="s">
        <v>148</v>
      </c>
      <c r="BP21" s="67"/>
      <c r="BQ21" s="24">
        <f ca="1">BQ11-BQ16-BQ18-BQ19</f>
        <v>0</v>
      </c>
      <c r="BR21" s="86"/>
      <c r="BS21" s="251"/>
      <c r="BT21" s="276"/>
      <c r="BU21" s="277"/>
      <c r="BV21" s="278"/>
      <c r="BW21" s="278"/>
      <c r="BX21" s="278"/>
      <c r="BY21" s="277"/>
      <c r="BZ21" s="278"/>
      <c r="CA21" s="278"/>
      <c r="CB21" s="278"/>
      <c r="CC21" s="278"/>
      <c r="CD21" s="278"/>
      <c r="CE21" s="279"/>
      <c r="CF21" s="279"/>
      <c r="CG21" s="279"/>
      <c r="CH21" s="270"/>
      <c r="CI21" s="271"/>
      <c r="CJ21" s="270"/>
      <c r="CK21" s="272"/>
      <c r="CL21" s="270"/>
      <c r="CM21" s="270"/>
      <c r="CN21" s="271"/>
      <c r="CO21" s="270"/>
      <c r="CP21" s="272"/>
      <c r="CQ21" s="270"/>
      <c r="CR21" s="270"/>
      <c r="CS21" s="270"/>
      <c r="CT21" s="270"/>
      <c r="CU21" s="270"/>
      <c r="CV21" s="270"/>
      <c r="CW21" s="270"/>
      <c r="CX21" s="270"/>
      <c r="CY21" s="270"/>
      <c r="CZ21" s="270"/>
      <c r="DA21" s="270"/>
      <c r="DB21" s="270"/>
      <c r="DC21" s="270"/>
      <c r="DD21" s="270"/>
      <c r="DE21" s="270"/>
      <c r="DF21" s="270"/>
      <c r="DG21" s="270"/>
      <c r="DH21" s="270"/>
      <c r="DI21" s="270"/>
      <c r="DJ21" s="270"/>
      <c r="DK21" s="270"/>
      <c r="DL21" s="270"/>
      <c r="DM21" s="270"/>
      <c r="DN21" s="270"/>
      <c r="DO21" s="270"/>
      <c r="DP21" s="270"/>
      <c r="DQ21" s="270"/>
      <c r="DR21" s="270"/>
      <c r="DS21" s="270"/>
      <c r="DT21" s="270"/>
      <c r="DU21" s="270"/>
      <c r="DV21" s="270"/>
      <c r="DW21" s="270"/>
      <c r="DX21" s="270"/>
      <c r="DY21" s="270"/>
      <c r="DZ21" s="270"/>
      <c r="EA21" s="270"/>
      <c r="EB21" s="270"/>
    </row>
    <row r="22" spans="2:132" x14ac:dyDescent="0.2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0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/>
      <c r="Y22" s="49"/>
      <c r="Z22" s="75"/>
      <c r="AA22" s="283"/>
      <c r="AB22" s="68"/>
      <c r="AC22" s="69">
        <f t="shared" si="0"/>
        <v>0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/>
      <c r="AL22" s="75"/>
      <c r="AM22" s="28"/>
      <c r="AN22" s="60"/>
      <c r="AO22" s="61"/>
      <c r="AP22" s="62"/>
      <c r="AQ22" s="261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0</v>
      </c>
      <c r="AU22" s="64" t="e">
        <f t="shared" si="2"/>
        <v>#DIV/0!</v>
      </c>
      <c r="AV22" s="192">
        <f t="shared" si="3"/>
        <v>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0</v>
      </c>
      <c r="BA22" s="46">
        <f t="shared" si="7"/>
        <v>0</v>
      </c>
      <c r="BB22" s="46">
        <f t="shared" si="8"/>
        <v>0</v>
      </c>
      <c r="BC22" s="46"/>
      <c r="BD22" s="46">
        <f t="shared" si="9"/>
        <v>0</v>
      </c>
      <c r="BE22" s="65"/>
      <c r="BF22" s="45">
        <f t="shared" si="10"/>
        <v>0</v>
      </c>
      <c r="BG22" s="45">
        <f t="shared" si="11"/>
        <v>0</v>
      </c>
      <c r="BH22" s="45">
        <f t="shared" si="12"/>
        <v>0</v>
      </c>
      <c r="BI22" s="3"/>
      <c r="BR22" s="86"/>
      <c r="BS22" s="251"/>
      <c r="BT22" s="276"/>
      <c r="BU22" s="277"/>
      <c r="BV22" s="278"/>
      <c r="BW22" s="278"/>
      <c r="BX22" s="278"/>
      <c r="BY22" s="277"/>
      <c r="BZ22" s="278"/>
      <c r="CA22" s="278"/>
      <c r="CB22" s="278"/>
      <c r="CC22" s="278"/>
      <c r="CD22" s="278"/>
      <c r="CE22" s="279"/>
      <c r="CF22" s="279"/>
      <c r="CG22" s="279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  <c r="CS22" s="270"/>
      <c r="CT22" s="270"/>
      <c r="CU22" s="270"/>
      <c r="CV22" s="270"/>
      <c r="CW22" s="270"/>
      <c r="CX22" s="270"/>
      <c r="CY22" s="270"/>
      <c r="CZ22" s="270"/>
      <c r="DA22" s="270"/>
      <c r="DB22" s="270"/>
      <c r="DC22" s="270"/>
      <c r="DD22" s="270"/>
      <c r="DE22" s="270"/>
      <c r="DF22" s="270"/>
      <c r="DG22" s="270"/>
      <c r="DH22" s="270"/>
      <c r="DI22" s="270"/>
      <c r="DJ22" s="270"/>
      <c r="DK22" s="270"/>
      <c r="DL22" s="270"/>
      <c r="DM22" s="270"/>
      <c r="DN22" s="270"/>
      <c r="DO22" s="270"/>
      <c r="DP22" s="270"/>
      <c r="DQ22" s="270"/>
      <c r="DR22" s="270"/>
      <c r="DS22" s="270"/>
      <c r="DT22" s="270"/>
      <c r="DU22" s="270"/>
      <c r="DV22" s="270"/>
      <c r="DW22" s="270"/>
      <c r="DX22" s="270"/>
      <c r="DY22" s="270"/>
      <c r="DZ22" s="270"/>
      <c r="EA22" s="270"/>
      <c r="EB22" s="270"/>
    </row>
    <row r="23" spans="2:132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0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/>
      <c r="Y23" s="49"/>
      <c r="Z23" s="75"/>
      <c r="AA23" s="283"/>
      <c r="AB23" s="68"/>
      <c r="AC23" s="69">
        <f t="shared" si="0"/>
        <v>0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/>
      <c r="AL23" s="75"/>
      <c r="AM23" s="28"/>
      <c r="AN23" s="60"/>
      <c r="AO23" s="61"/>
      <c r="AP23" s="62"/>
      <c r="AQ23" s="261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0</v>
      </c>
      <c r="AU23" s="64" t="e">
        <f t="shared" si="2"/>
        <v>#DIV/0!</v>
      </c>
      <c r="AV23" s="192">
        <f t="shared" si="3"/>
        <v>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0</v>
      </c>
      <c r="BA23" s="46">
        <f t="shared" si="7"/>
        <v>0</v>
      </c>
      <c r="BB23" s="46">
        <f t="shared" si="8"/>
        <v>0</v>
      </c>
      <c r="BC23" s="46"/>
      <c r="BD23" s="46">
        <f t="shared" si="9"/>
        <v>0</v>
      </c>
      <c r="BE23" s="65"/>
      <c r="BF23" s="45">
        <f t="shared" si="10"/>
        <v>0</v>
      </c>
      <c r="BG23" s="45">
        <f t="shared" si="11"/>
        <v>0</v>
      </c>
      <c r="BH23" s="45">
        <f t="shared" si="12"/>
        <v>0</v>
      </c>
      <c r="BI23" s="3"/>
      <c r="BR23" s="86"/>
      <c r="BS23" s="251"/>
      <c r="BT23" s="276"/>
      <c r="BU23" s="277"/>
      <c r="BV23" s="278"/>
      <c r="BW23" s="278"/>
      <c r="BX23" s="278"/>
      <c r="BY23" s="277"/>
      <c r="BZ23" s="278"/>
      <c r="CA23" s="278"/>
      <c r="CB23" s="278"/>
      <c r="CC23" s="278"/>
      <c r="CD23" s="278"/>
      <c r="CE23" s="279"/>
      <c r="CF23" s="279"/>
      <c r="CG23" s="279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  <c r="CS23" s="270"/>
      <c r="CT23" s="270"/>
      <c r="CU23" s="270"/>
      <c r="CV23" s="270"/>
      <c r="CW23" s="270"/>
      <c r="CX23" s="270"/>
      <c r="CY23" s="270"/>
      <c r="CZ23" s="270"/>
      <c r="DA23" s="270"/>
      <c r="DB23" s="270"/>
      <c r="DC23" s="270"/>
      <c r="DD23" s="270"/>
      <c r="DE23" s="270"/>
      <c r="DF23" s="270"/>
      <c r="DG23" s="270"/>
      <c r="DH23" s="270"/>
      <c r="DI23" s="270"/>
      <c r="DJ23" s="270"/>
      <c r="DK23" s="270"/>
      <c r="DL23" s="270"/>
      <c r="DM23" s="270"/>
      <c r="DN23" s="270"/>
      <c r="DO23" s="270"/>
      <c r="DP23" s="270"/>
      <c r="DQ23" s="270"/>
      <c r="DR23" s="270"/>
      <c r="DS23" s="270"/>
      <c r="DT23" s="270"/>
      <c r="DU23" s="270"/>
      <c r="DV23" s="270"/>
      <c r="DW23" s="270"/>
      <c r="DX23" s="270"/>
      <c r="DY23" s="270"/>
      <c r="DZ23" s="270"/>
      <c r="EA23" s="270"/>
      <c r="EB23" s="270"/>
    </row>
    <row r="24" spans="2:132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0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/>
      <c r="Y24" s="49"/>
      <c r="Z24" s="75"/>
      <c r="AA24" s="283"/>
      <c r="AB24" s="68"/>
      <c r="AC24" s="69">
        <f t="shared" si="0"/>
        <v>0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/>
      <c r="AL24" s="75"/>
      <c r="AM24" s="28"/>
      <c r="AN24" s="60"/>
      <c r="AO24" s="61"/>
      <c r="AP24" s="62"/>
      <c r="AQ24" s="261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0</v>
      </c>
      <c r="AU24" s="64" t="e">
        <f t="shared" si="2"/>
        <v>#DIV/0!</v>
      </c>
      <c r="AV24" s="192">
        <f t="shared" si="3"/>
        <v>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0</v>
      </c>
      <c r="BA24" s="46">
        <f t="shared" si="7"/>
        <v>0</v>
      </c>
      <c r="BB24" s="46">
        <f t="shared" si="8"/>
        <v>0</v>
      </c>
      <c r="BC24" s="46"/>
      <c r="BD24" s="46">
        <f t="shared" si="9"/>
        <v>0</v>
      </c>
      <c r="BE24" s="65"/>
      <c r="BF24" s="45">
        <f t="shared" si="10"/>
        <v>0</v>
      </c>
      <c r="BG24" s="45">
        <f t="shared" si="11"/>
        <v>0</v>
      </c>
      <c r="BH24" s="45">
        <f t="shared" si="12"/>
        <v>0</v>
      </c>
      <c r="BI24" s="3"/>
      <c r="BJ24" s="4" t="s">
        <v>143</v>
      </c>
      <c r="BO24" s="4" t="s">
        <v>147</v>
      </c>
      <c r="BR24" s="86"/>
      <c r="BS24" s="251"/>
      <c r="BT24" s="276"/>
      <c r="BU24" s="277"/>
      <c r="BV24" s="278"/>
      <c r="BW24" s="278"/>
      <c r="BX24" s="278"/>
      <c r="BY24" s="277"/>
      <c r="BZ24" s="278"/>
      <c r="CA24" s="278"/>
      <c r="CB24" s="278"/>
      <c r="CC24" s="278"/>
      <c r="CD24" s="278"/>
      <c r="CE24" s="279"/>
      <c r="CF24" s="279"/>
      <c r="CG24" s="279"/>
      <c r="CH24" s="270"/>
      <c r="CI24" s="271"/>
      <c r="CJ24" s="270"/>
      <c r="CK24" s="270"/>
      <c r="CL24" s="270"/>
      <c r="CM24" s="270"/>
      <c r="CN24" s="271"/>
      <c r="CO24" s="270"/>
      <c r="CP24" s="270"/>
      <c r="CQ24" s="270"/>
      <c r="CR24" s="270"/>
      <c r="CS24" s="270"/>
      <c r="CT24" s="270"/>
      <c r="CU24" s="270"/>
      <c r="CV24" s="270"/>
      <c r="CW24" s="270"/>
      <c r="CX24" s="270"/>
      <c r="CY24" s="270"/>
      <c r="CZ24" s="270"/>
      <c r="DA24" s="270"/>
      <c r="DB24" s="270"/>
      <c r="DC24" s="270"/>
      <c r="DD24" s="270"/>
      <c r="DE24" s="270"/>
      <c r="DF24" s="270"/>
      <c r="DG24" s="270"/>
      <c r="DH24" s="270"/>
      <c r="DI24" s="270"/>
      <c r="DJ24" s="270"/>
      <c r="DK24" s="270"/>
      <c r="DL24" s="270"/>
      <c r="DM24" s="270"/>
      <c r="DN24" s="270"/>
      <c r="DO24" s="270"/>
      <c r="DP24" s="270"/>
      <c r="DQ24" s="270"/>
      <c r="DR24" s="270"/>
      <c r="DS24" s="270"/>
      <c r="DT24" s="270"/>
      <c r="DU24" s="270"/>
      <c r="DV24" s="270"/>
      <c r="DW24" s="270"/>
      <c r="DX24" s="270"/>
      <c r="DY24" s="270"/>
      <c r="DZ24" s="270"/>
      <c r="EA24" s="270"/>
      <c r="EB24" s="270"/>
    </row>
    <row r="25" spans="2:132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0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/>
      <c r="Y25" s="49"/>
      <c r="Z25" s="75"/>
      <c r="AA25" s="283"/>
      <c r="AB25" s="68"/>
      <c r="AC25" s="69">
        <f t="shared" si="0"/>
        <v>0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/>
      <c r="AL25" s="75"/>
      <c r="AM25" s="28"/>
      <c r="AN25" s="60"/>
      <c r="AO25" s="61"/>
      <c r="AP25" s="62"/>
      <c r="AQ25" s="261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0</v>
      </c>
      <c r="AU25" s="64" t="e">
        <f t="shared" si="2"/>
        <v>#DIV/0!</v>
      </c>
      <c r="AV25" s="192">
        <f t="shared" si="3"/>
        <v>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0</v>
      </c>
      <c r="BA25" s="46">
        <f t="shared" si="7"/>
        <v>0</v>
      </c>
      <c r="BB25" s="46">
        <f t="shared" si="8"/>
        <v>0</v>
      </c>
      <c r="BC25" s="46"/>
      <c r="BD25" s="46">
        <f t="shared" si="9"/>
        <v>0</v>
      </c>
      <c r="BE25" s="65"/>
      <c r="BF25" s="45">
        <f t="shared" si="10"/>
        <v>0</v>
      </c>
      <c r="BG25" s="45">
        <f t="shared" si="11"/>
        <v>0</v>
      </c>
      <c r="BH25" s="45">
        <f t="shared" si="12"/>
        <v>0</v>
      </c>
      <c r="BI25" s="3"/>
      <c r="BJ25" s="10" t="s">
        <v>67</v>
      </c>
      <c r="BK25" s="11"/>
      <c r="BL25" s="12">
        <f>BL21</f>
        <v>0</v>
      </c>
      <c r="BO25" s="10" t="s">
        <v>67</v>
      </c>
      <c r="BP25" s="11"/>
      <c r="BQ25" s="12">
        <f ca="1">(INDIRECT(TEXT((DAY($A$1)-1),"0")&amp;"!Bq25"))+BL25</f>
        <v>0</v>
      </c>
      <c r="BR25" s="86"/>
      <c r="BS25" s="251"/>
      <c r="BT25" s="276"/>
      <c r="BU25" s="277"/>
      <c r="BV25" s="278"/>
      <c r="BW25" s="278"/>
      <c r="BX25" s="278"/>
      <c r="BY25" s="277"/>
      <c r="BZ25" s="278"/>
      <c r="CA25" s="278"/>
      <c r="CB25" s="278"/>
      <c r="CC25" s="278"/>
      <c r="CD25" s="278"/>
      <c r="CE25" s="279"/>
      <c r="CF25" s="279"/>
      <c r="CG25" s="279"/>
      <c r="CH25" s="270"/>
      <c r="CI25" s="271"/>
      <c r="CJ25" s="270"/>
      <c r="CK25" s="272"/>
      <c r="CL25" s="270"/>
      <c r="CM25" s="270"/>
      <c r="CN25" s="271"/>
      <c r="CO25" s="270"/>
      <c r="CP25" s="272"/>
      <c r="CQ25" s="270"/>
      <c r="CR25" s="270"/>
      <c r="CS25" s="270"/>
      <c r="CT25" s="270"/>
      <c r="CU25" s="270"/>
      <c r="CV25" s="270"/>
      <c r="CW25" s="270"/>
      <c r="CX25" s="270"/>
      <c r="CY25" s="270"/>
      <c r="CZ25" s="270"/>
      <c r="DA25" s="270"/>
      <c r="DB25" s="270"/>
      <c r="DC25" s="270"/>
      <c r="DD25" s="270"/>
      <c r="DE25" s="270"/>
      <c r="DF25" s="270"/>
      <c r="DG25" s="270"/>
      <c r="DH25" s="270"/>
      <c r="DI25" s="270"/>
      <c r="DJ25" s="270"/>
      <c r="DK25" s="270"/>
      <c r="DL25" s="270"/>
      <c r="DM25" s="270"/>
      <c r="DN25" s="270"/>
      <c r="DO25" s="270"/>
      <c r="DP25" s="270"/>
      <c r="DQ25" s="270"/>
      <c r="DR25" s="270"/>
      <c r="DS25" s="270"/>
      <c r="DT25" s="270"/>
      <c r="DU25" s="270"/>
      <c r="DV25" s="270"/>
      <c r="DW25" s="270"/>
      <c r="DX25" s="270"/>
      <c r="DY25" s="270"/>
      <c r="DZ25" s="270"/>
      <c r="EA25" s="270"/>
      <c r="EB25" s="270"/>
    </row>
    <row r="26" spans="2:132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0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/>
      <c r="Y26" s="49"/>
      <c r="Z26" s="75"/>
      <c r="AA26" s="283"/>
      <c r="AB26" s="68"/>
      <c r="AC26" s="69">
        <f t="shared" si="0"/>
        <v>0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/>
      <c r="AL26" s="75"/>
      <c r="AM26" s="28"/>
      <c r="AN26" s="60"/>
      <c r="AO26" s="61"/>
      <c r="AP26" s="62"/>
      <c r="AQ26" s="261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0</v>
      </c>
      <c r="AU26" s="64" t="e">
        <f t="shared" si="2"/>
        <v>#DIV/0!</v>
      </c>
      <c r="AV26" s="192">
        <f t="shared" si="3"/>
        <v>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0</v>
      </c>
      <c r="BA26" s="46">
        <f t="shared" si="7"/>
        <v>0</v>
      </c>
      <c r="BB26" s="46">
        <f t="shared" si="8"/>
        <v>0</v>
      </c>
      <c r="BC26" s="46"/>
      <c r="BD26" s="46">
        <f t="shared" si="9"/>
        <v>0</v>
      </c>
      <c r="BE26" s="65"/>
      <c r="BF26" s="45">
        <f t="shared" si="10"/>
        <v>0</v>
      </c>
      <c r="BG26" s="45">
        <f t="shared" si="11"/>
        <v>0</v>
      </c>
      <c r="BH26" s="45">
        <f t="shared" si="12"/>
        <v>0</v>
      </c>
      <c r="BI26" s="3"/>
      <c r="BJ26" s="27"/>
      <c r="BK26" s="3"/>
      <c r="BL26" s="28"/>
      <c r="BO26" s="27"/>
      <c r="BP26" s="3"/>
      <c r="BQ26" s="28"/>
      <c r="BR26" s="86"/>
      <c r="BS26" s="251"/>
      <c r="BT26" s="276"/>
      <c r="BU26" s="277"/>
      <c r="BV26" s="278"/>
      <c r="BW26" s="278"/>
      <c r="BX26" s="278"/>
      <c r="BY26" s="277"/>
      <c r="BZ26" s="278"/>
      <c r="CA26" s="278"/>
      <c r="CB26" s="278"/>
      <c r="CC26" s="278"/>
      <c r="CD26" s="278"/>
      <c r="CE26" s="279"/>
      <c r="CF26" s="279"/>
      <c r="CG26" s="279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  <c r="CS26" s="270"/>
      <c r="CT26" s="270"/>
      <c r="CU26" s="270"/>
      <c r="CV26" s="270"/>
      <c r="CW26" s="270"/>
      <c r="CX26" s="270"/>
      <c r="CY26" s="270"/>
      <c r="CZ26" s="270"/>
      <c r="DA26" s="270"/>
      <c r="DB26" s="270"/>
      <c r="DC26" s="270"/>
      <c r="DD26" s="270"/>
      <c r="DE26" s="270"/>
      <c r="DF26" s="270"/>
      <c r="DG26" s="270"/>
      <c r="DH26" s="270"/>
      <c r="DI26" s="270"/>
      <c r="DJ26" s="270"/>
      <c r="DK26" s="270"/>
      <c r="DL26" s="270"/>
      <c r="DM26" s="270"/>
      <c r="DN26" s="270"/>
      <c r="DO26" s="270"/>
      <c r="DP26" s="270"/>
      <c r="DQ26" s="270"/>
      <c r="DR26" s="270"/>
      <c r="DS26" s="270"/>
      <c r="DT26" s="270"/>
      <c r="DU26" s="270"/>
      <c r="DV26" s="270"/>
      <c r="DW26" s="270"/>
      <c r="DX26" s="270"/>
      <c r="DY26" s="270"/>
      <c r="DZ26" s="270"/>
      <c r="EA26" s="270"/>
      <c r="EB26" s="270"/>
    </row>
    <row r="27" spans="2:132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0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/>
      <c r="Y27" s="49"/>
      <c r="Z27" s="75"/>
      <c r="AA27" s="283"/>
      <c r="AB27" s="68"/>
      <c r="AC27" s="69">
        <f t="shared" si="0"/>
        <v>0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/>
      <c r="AL27" s="75"/>
      <c r="AM27" s="28"/>
      <c r="AN27" s="60"/>
      <c r="AO27" s="61"/>
      <c r="AP27" s="62"/>
      <c r="AQ27" s="261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0</v>
      </c>
      <c r="AU27" s="64" t="e">
        <f t="shared" si="2"/>
        <v>#DIV/0!</v>
      </c>
      <c r="AV27" s="192">
        <f t="shared" si="3"/>
        <v>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0</v>
      </c>
      <c r="BA27" s="46">
        <f t="shared" si="7"/>
        <v>0</v>
      </c>
      <c r="BB27" s="46">
        <f t="shared" si="8"/>
        <v>0</v>
      </c>
      <c r="BC27" s="46"/>
      <c r="BD27" s="46">
        <f t="shared" si="9"/>
        <v>0</v>
      </c>
      <c r="BE27" s="65"/>
      <c r="BF27" s="45">
        <f t="shared" si="10"/>
        <v>0</v>
      </c>
      <c r="BG27" s="45">
        <f t="shared" si="11"/>
        <v>0</v>
      </c>
      <c r="BH27" s="45">
        <f t="shared" si="12"/>
        <v>0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  <c r="BR27" s="86"/>
      <c r="BS27" s="251"/>
      <c r="BT27" s="276"/>
      <c r="BU27" s="277"/>
      <c r="BV27" s="278"/>
      <c r="BW27" s="278"/>
      <c r="BX27" s="278"/>
      <c r="BY27" s="277"/>
      <c r="BZ27" s="278"/>
      <c r="CA27" s="278"/>
      <c r="CB27" s="278"/>
      <c r="CC27" s="278"/>
      <c r="CD27" s="278"/>
      <c r="CE27" s="279"/>
      <c r="CF27" s="279"/>
      <c r="CG27" s="279"/>
      <c r="CH27" s="270"/>
      <c r="CI27" s="271"/>
      <c r="CJ27" s="270"/>
      <c r="CK27" s="272"/>
      <c r="CL27" s="270"/>
      <c r="CM27" s="270"/>
      <c r="CN27" s="271"/>
      <c r="CO27" s="270"/>
      <c r="CP27" s="272"/>
      <c r="CQ27" s="270"/>
      <c r="CR27" s="270"/>
      <c r="CS27" s="270"/>
      <c r="CT27" s="270"/>
      <c r="CU27" s="270"/>
      <c r="CV27" s="270"/>
      <c r="CW27" s="270"/>
      <c r="CX27" s="270"/>
      <c r="CY27" s="270"/>
      <c r="CZ27" s="270"/>
      <c r="DA27" s="270"/>
      <c r="DB27" s="270"/>
      <c r="DC27" s="270"/>
      <c r="DD27" s="270"/>
      <c r="DE27" s="270"/>
      <c r="DF27" s="270"/>
      <c r="DG27" s="270"/>
      <c r="DH27" s="270"/>
      <c r="DI27" s="270"/>
      <c r="DJ27" s="270"/>
      <c r="DK27" s="270"/>
      <c r="DL27" s="270"/>
      <c r="DM27" s="270"/>
      <c r="DN27" s="270"/>
      <c r="DO27" s="270"/>
      <c r="DP27" s="270"/>
      <c r="DQ27" s="270"/>
      <c r="DR27" s="270"/>
      <c r="DS27" s="270"/>
      <c r="DT27" s="270"/>
      <c r="DU27" s="270"/>
      <c r="DV27" s="270"/>
      <c r="DW27" s="270"/>
      <c r="DX27" s="270"/>
      <c r="DY27" s="270"/>
      <c r="DZ27" s="270"/>
      <c r="EA27" s="270"/>
      <c r="EB27" s="270"/>
    </row>
    <row r="28" spans="2:132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0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/>
      <c r="Y28" s="49"/>
      <c r="Z28" s="75"/>
      <c r="AA28" s="283"/>
      <c r="AB28" s="68"/>
      <c r="AC28" s="69">
        <f t="shared" si="0"/>
        <v>0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/>
      <c r="AL28" s="75"/>
      <c r="AM28" s="28"/>
      <c r="AN28" s="60"/>
      <c r="AO28" s="61"/>
      <c r="AP28" s="62"/>
      <c r="AQ28" s="261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0</v>
      </c>
      <c r="AU28" s="64" t="e">
        <f t="shared" si="2"/>
        <v>#DIV/0!</v>
      </c>
      <c r="AV28" s="192">
        <f t="shared" si="3"/>
        <v>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0</v>
      </c>
      <c r="BA28" s="46">
        <f t="shared" si="7"/>
        <v>0</v>
      </c>
      <c r="BB28" s="46">
        <f t="shared" si="8"/>
        <v>0</v>
      </c>
      <c r="BC28" s="46"/>
      <c r="BD28" s="46">
        <f t="shared" si="9"/>
        <v>0</v>
      </c>
      <c r="BE28" s="65"/>
      <c r="BF28" s="45">
        <f t="shared" si="10"/>
        <v>0</v>
      </c>
      <c r="BG28" s="45">
        <f t="shared" si="11"/>
        <v>0</v>
      </c>
      <c r="BH28" s="45">
        <f t="shared" si="12"/>
        <v>0</v>
      </c>
      <c r="BI28" s="3"/>
      <c r="BJ28" s="23"/>
      <c r="BK28" s="3"/>
      <c r="BL28" s="30"/>
      <c r="BO28" s="23"/>
      <c r="BP28" s="3"/>
      <c r="BQ28" s="30"/>
      <c r="BR28" s="86"/>
      <c r="BS28" s="251"/>
      <c r="BT28" s="276"/>
      <c r="BU28" s="277"/>
      <c r="BV28" s="278"/>
      <c r="BW28" s="278"/>
      <c r="BX28" s="278"/>
      <c r="BY28" s="277"/>
      <c r="BZ28" s="278"/>
      <c r="CA28" s="278"/>
      <c r="CB28" s="278"/>
      <c r="CC28" s="278"/>
      <c r="CD28" s="278"/>
      <c r="CE28" s="279"/>
      <c r="CF28" s="279"/>
      <c r="CG28" s="279"/>
      <c r="CH28" s="270"/>
      <c r="CI28" s="271"/>
      <c r="CJ28" s="270"/>
      <c r="CK28" s="272"/>
      <c r="CL28" s="270"/>
      <c r="CM28" s="270"/>
      <c r="CN28" s="271"/>
      <c r="CO28" s="270"/>
      <c r="CP28" s="272"/>
      <c r="CQ28" s="270"/>
      <c r="CR28" s="270"/>
      <c r="CS28" s="270"/>
      <c r="CT28" s="270"/>
      <c r="CU28" s="270"/>
      <c r="CV28" s="270"/>
      <c r="CW28" s="270"/>
      <c r="CX28" s="270"/>
      <c r="CY28" s="270"/>
      <c r="CZ28" s="270"/>
      <c r="DA28" s="270"/>
      <c r="DB28" s="270"/>
      <c r="DC28" s="270"/>
      <c r="DD28" s="270"/>
      <c r="DE28" s="270"/>
      <c r="DF28" s="270"/>
      <c r="DG28" s="270"/>
      <c r="DH28" s="270"/>
      <c r="DI28" s="270"/>
      <c r="DJ28" s="270"/>
      <c r="DK28" s="270"/>
      <c r="DL28" s="270"/>
      <c r="DM28" s="270"/>
      <c r="DN28" s="270"/>
      <c r="DO28" s="270"/>
      <c r="DP28" s="270"/>
      <c r="DQ28" s="270"/>
      <c r="DR28" s="270"/>
      <c r="DS28" s="270"/>
      <c r="DT28" s="270"/>
      <c r="DU28" s="270"/>
      <c r="DV28" s="270"/>
      <c r="DW28" s="270"/>
      <c r="DX28" s="270"/>
      <c r="DY28" s="270"/>
      <c r="DZ28" s="270"/>
      <c r="EA28" s="270"/>
      <c r="EB28" s="270"/>
    </row>
    <row r="29" spans="2:132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0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/>
      <c r="Y29" s="49"/>
      <c r="Z29" s="75"/>
      <c r="AA29" s="283"/>
      <c r="AB29" s="68"/>
      <c r="AC29" s="69">
        <f t="shared" si="0"/>
        <v>0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/>
      <c r="AL29" s="75"/>
      <c r="AM29" s="28"/>
      <c r="AN29" s="60"/>
      <c r="AO29" s="61"/>
      <c r="AP29" s="62"/>
      <c r="AQ29" s="261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0</v>
      </c>
      <c r="AU29" s="64" t="e">
        <f t="shared" si="2"/>
        <v>#DIV/0!</v>
      </c>
      <c r="AV29" s="192">
        <f t="shared" si="3"/>
        <v>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0</v>
      </c>
      <c r="BA29" s="46">
        <f t="shared" si="7"/>
        <v>0</v>
      </c>
      <c r="BB29" s="46">
        <f t="shared" si="8"/>
        <v>0</v>
      </c>
      <c r="BC29" s="46"/>
      <c r="BD29" s="46">
        <f t="shared" si="9"/>
        <v>0</v>
      </c>
      <c r="BE29" s="65"/>
      <c r="BF29" s="45">
        <f t="shared" si="10"/>
        <v>0</v>
      </c>
      <c r="BG29" s="45">
        <f t="shared" si="11"/>
        <v>0</v>
      </c>
      <c r="BH29" s="45">
        <f t="shared" si="12"/>
        <v>0</v>
      </c>
      <c r="BI29" s="3"/>
      <c r="BJ29" s="23" t="s">
        <v>144</v>
      </c>
      <c r="BK29" s="3"/>
      <c r="BL29" s="30">
        <f>BL25-BL27</f>
        <v>0</v>
      </c>
      <c r="BO29" s="23" t="s">
        <v>144</v>
      </c>
      <c r="BP29" s="3"/>
      <c r="BQ29" s="30">
        <f ca="1">BQ25-BQ27</f>
        <v>0</v>
      </c>
      <c r="BR29" s="86"/>
      <c r="BS29" s="251"/>
      <c r="BT29" s="276"/>
      <c r="BU29" s="277"/>
      <c r="BV29" s="278"/>
      <c r="BW29" s="278"/>
      <c r="BX29" s="278"/>
      <c r="BY29" s="277"/>
      <c r="BZ29" s="278"/>
      <c r="CA29" s="278"/>
      <c r="CB29" s="278"/>
      <c r="CC29" s="278"/>
      <c r="CD29" s="278"/>
      <c r="CE29" s="279"/>
      <c r="CF29" s="279"/>
      <c r="CG29" s="279"/>
      <c r="CH29" s="270"/>
      <c r="CI29" s="271"/>
      <c r="CJ29" s="270"/>
      <c r="CK29" s="272"/>
      <c r="CL29" s="270"/>
      <c r="CM29" s="270"/>
      <c r="CN29" s="271"/>
      <c r="CO29" s="270"/>
      <c r="CP29" s="272"/>
      <c r="CQ29" s="270"/>
      <c r="CR29" s="270"/>
      <c r="CS29" s="270"/>
      <c r="CT29" s="270"/>
      <c r="CU29" s="270"/>
      <c r="CV29" s="270"/>
      <c r="CW29" s="270"/>
      <c r="CX29" s="270"/>
      <c r="CY29" s="270"/>
      <c r="CZ29" s="270"/>
      <c r="DA29" s="270"/>
      <c r="DB29" s="270"/>
      <c r="DC29" s="270"/>
      <c r="DD29" s="270"/>
      <c r="DE29" s="270"/>
      <c r="DF29" s="270"/>
      <c r="DG29" s="270"/>
      <c r="DH29" s="270"/>
      <c r="DI29" s="270"/>
      <c r="DJ29" s="270"/>
      <c r="DK29" s="270"/>
      <c r="DL29" s="270"/>
      <c r="DM29" s="270"/>
      <c r="DN29" s="270"/>
      <c r="DO29" s="270"/>
      <c r="DP29" s="270"/>
      <c r="DQ29" s="270"/>
      <c r="DR29" s="270"/>
      <c r="DS29" s="270"/>
      <c r="DT29" s="270"/>
      <c r="DU29" s="270"/>
      <c r="DV29" s="270"/>
      <c r="DW29" s="270"/>
      <c r="DX29" s="270"/>
      <c r="DY29" s="270"/>
      <c r="DZ29" s="270"/>
      <c r="EA29" s="270"/>
      <c r="EB29" s="270"/>
    </row>
    <row r="30" spans="2:132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0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/>
      <c r="Y30" s="49"/>
      <c r="Z30" s="194"/>
      <c r="AA30" s="254"/>
      <c r="AB30" s="78"/>
      <c r="AC30" s="79">
        <f t="shared" si="0"/>
        <v>0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7"/>
      <c r="AL30" s="194"/>
      <c r="AM30" s="193"/>
      <c r="AN30" s="60"/>
      <c r="AO30" s="61"/>
      <c r="AP30" s="85"/>
      <c r="AQ30" s="262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0</v>
      </c>
      <c r="AU30" s="64" t="e">
        <f t="shared" si="2"/>
        <v>#DIV/0!</v>
      </c>
      <c r="AV30" s="192">
        <f t="shared" si="3"/>
        <v>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0</v>
      </c>
      <c r="BA30" s="46">
        <f t="shared" si="7"/>
        <v>0</v>
      </c>
      <c r="BB30" s="46">
        <f t="shared" si="8"/>
        <v>0</v>
      </c>
      <c r="BC30" s="46"/>
      <c r="BD30" s="46">
        <f t="shared" si="9"/>
        <v>0</v>
      </c>
      <c r="BE30" s="65"/>
      <c r="BF30" s="45">
        <f t="shared" si="10"/>
        <v>0</v>
      </c>
      <c r="BG30" s="45">
        <f t="shared" si="11"/>
        <v>0</v>
      </c>
      <c r="BH30" s="45">
        <f t="shared" si="12"/>
        <v>0</v>
      </c>
      <c r="BI30" s="3"/>
      <c r="BJ30" s="23"/>
      <c r="BK30" s="3"/>
      <c r="BL30" s="30"/>
      <c r="BO30" s="23"/>
      <c r="BP30" s="3"/>
      <c r="BQ30" s="30"/>
      <c r="BR30" s="86"/>
      <c r="BS30" s="251"/>
      <c r="BT30" s="276"/>
      <c r="BU30" s="277"/>
      <c r="BV30" s="278"/>
      <c r="BW30" s="278"/>
      <c r="BX30" s="278"/>
      <c r="BY30" s="277"/>
      <c r="BZ30" s="278"/>
      <c r="CA30" s="278"/>
      <c r="CB30" s="278"/>
      <c r="CC30" s="278"/>
      <c r="CD30" s="278"/>
      <c r="CE30" s="279"/>
      <c r="CF30" s="279"/>
      <c r="CG30" s="279"/>
      <c r="CH30" s="270"/>
      <c r="CI30" s="271"/>
      <c r="CJ30" s="270"/>
      <c r="CK30" s="272"/>
      <c r="CL30" s="270"/>
      <c r="CM30" s="270"/>
      <c r="CN30" s="271"/>
      <c r="CO30" s="270"/>
      <c r="CP30" s="272"/>
      <c r="CQ30" s="270"/>
      <c r="CR30" s="270"/>
      <c r="CS30" s="270"/>
      <c r="CT30" s="270"/>
      <c r="CU30" s="270"/>
      <c r="CV30" s="270"/>
      <c r="CW30" s="270"/>
      <c r="CX30" s="270"/>
      <c r="CY30" s="270"/>
      <c r="CZ30" s="270"/>
      <c r="DA30" s="270"/>
      <c r="DB30" s="270"/>
      <c r="DC30" s="270"/>
      <c r="DD30" s="270"/>
      <c r="DE30" s="270"/>
      <c r="DF30" s="270"/>
      <c r="DG30" s="270"/>
      <c r="DH30" s="270"/>
      <c r="DI30" s="270"/>
      <c r="DJ30" s="270"/>
      <c r="DK30" s="270"/>
      <c r="DL30" s="270"/>
      <c r="DM30" s="270"/>
      <c r="DN30" s="270"/>
      <c r="DO30" s="270"/>
      <c r="DP30" s="270"/>
      <c r="DQ30" s="270"/>
      <c r="DR30" s="270"/>
      <c r="DS30" s="270"/>
      <c r="DT30" s="270"/>
      <c r="DU30" s="270"/>
      <c r="DV30" s="270"/>
      <c r="DW30" s="270"/>
      <c r="DX30" s="270"/>
      <c r="DY30" s="270"/>
      <c r="DZ30" s="270"/>
      <c r="EA30" s="270"/>
      <c r="EB30" s="270"/>
    </row>
    <row r="31" spans="2:132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0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204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0</v>
      </c>
      <c r="AL31" s="3"/>
      <c r="AM31" s="22"/>
      <c r="AN31" s="91">
        <f>SUM(AN7:AN30)</f>
        <v>0</v>
      </c>
      <c r="AO31" s="11"/>
      <c r="AP31" s="3"/>
      <c r="AT31" s="93">
        <f>SUM(AT7:AT30)</f>
        <v>0</v>
      </c>
      <c r="AU31" s="94" t="e">
        <f t="shared" si="2"/>
        <v>#DIV/0!</v>
      </c>
      <c r="AV31" s="94">
        <f t="shared" ref="AV31:BD31" si="30">SUM(AV7:AV30)</f>
        <v>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0</v>
      </c>
      <c r="BA31" s="95">
        <f t="shared" si="30"/>
        <v>0</v>
      </c>
      <c r="BB31" s="95">
        <f t="shared" si="30"/>
        <v>0</v>
      </c>
      <c r="BC31" s="95">
        <f t="shared" si="30"/>
        <v>0</v>
      </c>
      <c r="BD31" s="95">
        <f t="shared" si="30"/>
        <v>0</v>
      </c>
      <c r="BF31" s="87">
        <f>SUM(BF7:BF30)</f>
        <v>0</v>
      </c>
      <c r="BG31" s="87">
        <f>SUM(BG7:BG30)</f>
        <v>0</v>
      </c>
      <c r="BH31" s="87">
        <f>SUM(BH7:BH30)</f>
        <v>0</v>
      </c>
      <c r="BJ31" s="23" t="s">
        <v>68</v>
      </c>
      <c r="BK31" s="3"/>
      <c r="BL31" s="28"/>
      <c r="BO31" s="23" t="s">
        <v>68</v>
      </c>
      <c r="BP31" s="3"/>
      <c r="BQ31" s="28"/>
      <c r="BR31" s="270"/>
      <c r="BS31" s="269"/>
      <c r="BT31" s="281"/>
      <c r="BU31" s="281"/>
      <c r="BV31" s="281"/>
      <c r="BW31" s="281"/>
      <c r="BX31" s="281"/>
      <c r="BY31" s="281"/>
      <c r="BZ31" s="275"/>
      <c r="CA31" s="275"/>
      <c r="CB31" s="275"/>
      <c r="CC31" s="275"/>
      <c r="CD31" s="270"/>
      <c r="CE31" s="272"/>
      <c r="CF31" s="272"/>
      <c r="CG31" s="272"/>
      <c r="CH31" s="270"/>
      <c r="CI31" s="271"/>
      <c r="CJ31" s="270"/>
      <c r="CK31" s="270"/>
      <c r="CL31" s="270"/>
      <c r="CM31" s="270"/>
      <c r="CN31" s="271"/>
      <c r="CO31" s="270"/>
      <c r="CP31" s="270"/>
      <c r="CQ31" s="270"/>
      <c r="CR31" s="270"/>
      <c r="CS31" s="270"/>
      <c r="CT31" s="270"/>
      <c r="CU31" s="270"/>
      <c r="CV31" s="270"/>
      <c r="CW31" s="270"/>
      <c r="CX31" s="270"/>
      <c r="CY31" s="270"/>
      <c r="CZ31" s="270"/>
      <c r="DA31" s="270"/>
      <c r="DB31" s="270"/>
      <c r="DC31" s="270"/>
      <c r="DD31" s="270"/>
      <c r="DE31" s="270"/>
      <c r="DF31" s="270"/>
      <c r="DG31" s="270"/>
      <c r="DH31" s="270"/>
      <c r="DI31" s="270"/>
      <c r="DJ31" s="270"/>
      <c r="DK31" s="270"/>
      <c r="DL31" s="270"/>
      <c r="DM31" s="270"/>
      <c r="DN31" s="270"/>
      <c r="DO31" s="270"/>
      <c r="DP31" s="270"/>
      <c r="DQ31" s="270"/>
      <c r="DR31" s="270"/>
      <c r="DS31" s="270"/>
      <c r="DT31" s="270"/>
      <c r="DU31" s="270"/>
      <c r="DV31" s="270"/>
      <c r="DW31" s="270"/>
      <c r="DX31" s="270"/>
      <c r="DY31" s="270"/>
      <c r="DZ31" s="270"/>
      <c r="EA31" s="270"/>
      <c r="EB31" s="270"/>
    </row>
    <row r="32" spans="2:132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  <c r="BR32" s="270"/>
      <c r="BS32" s="270"/>
      <c r="BT32" s="270"/>
      <c r="BU32" s="270"/>
      <c r="BV32" s="270"/>
      <c r="BW32" s="270"/>
      <c r="BX32" s="270"/>
      <c r="BY32" s="270"/>
      <c r="BZ32" s="270"/>
      <c r="CA32" s="270"/>
      <c r="CB32" s="270"/>
      <c r="CC32" s="270"/>
      <c r="CD32" s="270"/>
      <c r="CE32" s="270"/>
      <c r="CF32" s="270"/>
      <c r="CG32" s="270"/>
      <c r="CH32" s="270"/>
      <c r="CI32" s="271"/>
      <c r="CJ32" s="270"/>
      <c r="CK32" s="282"/>
      <c r="CL32" s="270"/>
      <c r="CM32" s="270"/>
      <c r="CN32" s="271"/>
      <c r="CO32" s="270"/>
      <c r="CP32" s="284"/>
      <c r="CQ32" s="270"/>
      <c r="CR32" s="270"/>
      <c r="CS32" s="270"/>
      <c r="CT32" s="270"/>
      <c r="CU32" s="270"/>
      <c r="CV32" s="270"/>
      <c r="CW32" s="270"/>
      <c r="CX32" s="270"/>
      <c r="CY32" s="270"/>
      <c r="CZ32" s="270"/>
      <c r="DA32" s="270"/>
      <c r="DB32" s="270"/>
      <c r="DC32" s="270"/>
      <c r="DD32" s="270"/>
      <c r="DE32" s="270"/>
      <c r="DF32" s="270"/>
      <c r="DG32" s="270"/>
      <c r="DH32" s="270"/>
      <c r="DI32" s="270"/>
      <c r="DJ32" s="270"/>
      <c r="DK32" s="270"/>
      <c r="DL32" s="270"/>
      <c r="DM32" s="270"/>
      <c r="DN32" s="270"/>
      <c r="DO32" s="270"/>
      <c r="DP32" s="270"/>
      <c r="DQ32" s="270"/>
      <c r="DR32" s="270"/>
      <c r="DS32" s="270"/>
      <c r="DT32" s="270"/>
      <c r="DU32" s="270"/>
      <c r="DV32" s="270"/>
      <c r="DW32" s="270"/>
      <c r="DX32" s="270"/>
      <c r="DY32" s="270"/>
      <c r="DZ32" s="270"/>
      <c r="EA32" s="270"/>
      <c r="EB32" s="270"/>
    </row>
    <row r="33" spans="1:132" x14ac:dyDescent="0.25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  <c r="BR33" s="270"/>
      <c r="BS33" s="270"/>
      <c r="BT33" s="270"/>
      <c r="BU33" s="270"/>
      <c r="BV33" s="270"/>
      <c r="BW33" s="270"/>
      <c r="BX33" s="270"/>
      <c r="BY33" s="270"/>
      <c r="BZ33" s="270"/>
      <c r="CA33" s="270"/>
      <c r="CB33" s="270"/>
      <c r="CC33" s="270"/>
      <c r="CD33" s="270"/>
      <c r="CE33" s="270"/>
      <c r="CF33" s="270"/>
      <c r="CG33" s="270"/>
      <c r="CH33" s="270"/>
      <c r="CI33" s="271"/>
      <c r="CJ33" s="270"/>
      <c r="CK33" s="284"/>
      <c r="CL33" s="270"/>
      <c r="CM33" s="270"/>
      <c r="CN33" s="271"/>
      <c r="CO33" s="270"/>
      <c r="CP33" s="284"/>
      <c r="CQ33" s="270"/>
      <c r="CR33" s="270"/>
      <c r="CS33" s="270"/>
      <c r="CT33" s="270"/>
      <c r="CU33" s="270"/>
      <c r="CV33" s="270"/>
      <c r="CW33" s="270"/>
      <c r="CX33" s="270"/>
      <c r="CY33" s="270"/>
      <c r="CZ33" s="270"/>
      <c r="DA33" s="270"/>
      <c r="DB33" s="270"/>
      <c r="DC33" s="270"/>
      <c r="DD33" s="270"/>
      <c r="DE33" s="270"/>
      <c r="DF33" s="270"/>
      <c r="DG33" s="270"/>
      <c r="DH33" s="270"/>
      <c r="DI33" s="270"/>
      <c r="DJ33" s="270"/>
      <c r="DK33" s="270"/>
      <c r="DL33" s="270"/>
      <c r="DM33" s="270"/>
      <c r="DN33" s="270"/>
      <c r="DO33" s="270"/>
      <c r="DP33" s="270"/>
      <c r="DQ33" s="270"/>
      <c r="DR33" s="270"/>
      <c r="DS33" s="270"/>
      <c r="DT33" s="270"/>
      <c r="DU33" s="270"/>
      <c r="DV33" s="270"/>
      <c r="DW33" s="270"/>
      <c r="DX33" s="270"/>
      <c r="DY33" s="270"/>
      <c r="DZ33" s="270"/>
      <c r="EA33" s="270"/>
      <c r="EB33" s="270"/>
    </row>
    <row r="34" spans="1:132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  <c r="BR34" s="270"/>
      <c r="BS34" s="270"/>
      <c r="BT34" s="270"/>
      <c r="BU34" s="270"/>
      <c r="BV34" s="270"/>
      <c r="BW34" s="270"/>
      <c r="BX34" s="270"/>
      <c r="BY34" s="270"/>
      <c r="BZ34" s="270"/>
      <c r="CA34" s="270"/>
      <c r="CB34" s="270"/>
      <c r="CC34" s="270"/>
      <c r="CD34" s="270"/>
      <c r="CE34" s="270"/>
      <c r="CF34" s="270"/>
      <c r="CG34" s="270"/>
      <c r="CH34" s="270"/>
      <c r="CI34" s="271"/>
      <c r="CJ34" s="270"/>
      <c r="CK34" s="270"/>
      <c r="CL34" s="270"/>
      <c r="CM34" s="270"/>
      <c r="CN34" s="270"/>
      <c r="CO34" s="270"/>
      <c r="CP34" s="271"/>
      <c r="CQ34" s="270"/>
      <c r="CR34" s="270"/>
      <c r="CS34" s="270"/>
      <c r="CT34" s="270"/>
      <c r="CU34" s="270"/>
      <c r="CV34" s="270"/>
      <c r="CW34" s="270"/>
      <c r="CX34" s="270"/>
      <c r="CY34" s="270"/>
      <c r="CZ34" s="270"/>
      <c r="DA34" s="270"/>
      <c r="DB34" s="270"/>
      <c r="DC34" s="270"/>
      <c r="DD34" s="270"/>
      <c r="DE34" s="270"/>
      <c r="DF34" s="270"/>
      <c r="DG34" s="270"/>
      <c r="DH34" s="270"/>
      <c r="DI34" s="270"/>
      <c r="DJ34" s="270"/>
      <c r="DK34" s="270"/>
      <c r="DL34" s="270"/>
      <c r="DM34" s="270"/>
      <c r="DN34" s="270"/>
      <c r="DO34" s="270"/>
      <c r="DP34" s="270"/>
      <c r="DQ34" s="270"/>
      <c r="DR34" s="270"/>
      <c r="DS34" s="270"/>
      <c r="DT34" s="270"/>
      <c r="DU34" s="270"/>
      <c r="DV34" s="270"/>
      <c r="DW34" s="270"/>
      <c r="DX34" s="270"/>
      <c r="DY34" s="270"/>
      <c r="DZ34" s="270"/>
      <c r="EA34" s="270"/>
      <c r="EB34" s="270"/>
    </row>
    <row r="35" spans="1:132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0</v>
      </c>
      <c r="BO35" s="66" t="s">
        <v>146</v>
      </c>
      <c r="BP35" s="67"/>
      <c r="BQ35" s="105">
        <f ca="1">BQ29-SUM(BQ32:BQ33)</f>
        <v>0</v>
      </c>
      <c r="BR35" s="270"/>
      <c r="BS35" s="270"/>
      <c r="BT35" s="270"/>
      <c r="BU35" s="270"/>
      <c r="BV35" s="270"/>
      <c r="BW35" s="270"/>
      <c r="BX35" s="270"/>
      <c r="BY35" s="270"/>
      <c r="BZ35" s="270"/>
      <c r="CA35" s="270"/>
      <c r="CB35" s="270"/>
      <c r="CC35" s="270"/>
      <c r="CD35" s="270"/>
      <c r="CE35" s="270"/>
      <c r="CF35" s="270"/>
      <c r="CG35" s="270"/>
      <c r="CH35" s="270"/>
      <c r="CI35" s="271"/>
      <c r="CJ35" s="270"/>
      <c r="CK35" s="284"/>
      <c r="CL35" s="270"/>
      <c r="CM35" s="270"/>
      <c r="CN35" s="271"/>
      <c r="CO35" s="270"/>
      <c r="CP35" s="284"/>
      <c r="CQ35" s="270"/>
      <c r="CR35" s="270"/>
      <c r="CS35" s="270"/>
      <c r="CT35" s="270"/>
      <c r="CU35" s="270"/>
      <c r="CV35" s="270"/>
      <c r="CW35" s="270"/>
      <c r="CX35" s="270"/>
      <c r="CY35" s="270"/>
      <c r="CZ35" s="270"/>
      <c r="DA35" s="270"/>
      <c r="DB35" s="270"/>
      <c r="DC35" s="270"/>
      <c r="DD35" s="270"/>
      <c r="DE35" s="270"/>
      <c r="DF35" s="270"/>
      <c r="DG35" s="270"/>
      <c r="DH35" s="270"/>
      <c r="DI35" s="270"/>
      <c r="DJ35" s="270"/>
      <c r="DK35" s="270"/>
      <c r="DL35" s="270"/>
      <c r="DM35" s="270"/>
      <c r="DN35" s="270"/>
      <c r="DO35" s="270"/>
      <c r="DP35" s="270"/>
      <c r="DQ35" s="270"/>
      <c r="DR35" s="270"/>
      <c r="DS35" s="270"/>
      <c r="DT35" s="270"/>
      <c r="DU35" s="270"/>
      <c r="DV35" s="270"/>
      <c r="DW35" s="270"/>
      <c r="DX35" s="270"/>
      <c r="DY35" s="270"/>
      <c r="DZ35" s="270"/>
      <c r="EA35" s="270"/>
      <c r="EB35" s="270"/>
    </row>
    <row r="36" spans="1:132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  <c r="BR36" s="270"/>
      <c r="BS36" s="270"/>
      <c r="BT36" s="270"/>
      <c r="BU36" s="86"/>
      <c r="BV36" s="86"/>
      <c r="BW36" s="86"/>
      <c r="BX36" s="86"/>
      <c r="BY36" s="86"/>
      <c r="BZ36" s="86"/>
      <c r="CA36" s="270"/>
      <c r="CB36" s="270"/>
      <c r="CC36" s="270"/>
      <c r="CD36" s="270"/>
      <c r="CE36" s="271"/>
      <c r="CF36" s="270"/>
      <c r="CG36" s="272"/>
      <c r="CH36" s="270"/>
      <c r="CI36" s="271"/>
      <c r="CJ36" s="270"/>
      <c r="CK36" s="272"/>
      <c r="CL36" s="270"/>
      <c r="CM36" s="270"/>
      <c r="CN36" s="271"/>
      <c r="CO36" s="270"/>
      <c r="CP36" s="272"/>
      <c r="CQ36" s="270"/>
      <c r="CR36" s="270"/>
      <c r="CS36" s="270"/>
      <c r="CT36" s="270"/>
      <c r="CU36" s="270"/>
      <c r="CV36" s="270"/>
      <c r="CW36" s="270"/>
      <c r="CX36" s="270"/>
      <c r="CY36" s="270"/>
      <c r="CZ36" s="270"/>
      <c r="DA36" s="270"/>
      <c r="DB36" s="270"/>
      <c r="DC36" s="270"/>
      <c r="DD36" s="270"/>
      <c r="DE36" s="270"/>
      <c r="DF36" s="270"/>
      <c r="DG36" s="270"/>
      <c r="DH36" s="270"/>
      <c r="DI36" s="270"/>
      <c r="DJ36" s="270"/>
      <c r="DK36" s="270"/>
      <c r="DL36" s="270"/>
      <c r="DM36" s="270"/>
      <c r="DN36" s="270"/>
      <c r="DO36" s="270"/>
      <c r="DP36" s="270"/>
      <c r="DQ36" s="270"/>
      <c r="DR36" s="270"/>
      <c r="DS36" s="270"/>
      <c r="DT36" s="270"/>
      <c r="DU36" s="270"/>
      <c r="DV36" s="270"/>
      <c r="DW36" s="270"/>
      <c r="DX36" s="270"/>
      <c r="DY36" s="270"/>
      <c r="DZ36" s="270"/>
      <c r="EA36" s="270"/>
      <c r="EB36" s="270"/>
    </row>
    <row r="37" spans="1:132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  <c r="BR37" s="86"/>
      <c r="BS37" s="86"/>
      <c r="BT37" s="86"/>
      <c r="BU37" s="86"/>
      <c r="BV37" s="86"/>
      <c r="BW37" s="86"/>
      <c r="BX37" s="86"/>
      <c r="BY37" s="86"/>
      <c r="BZ37" s="270"/>
      <c r="CA37" s="270"/>
      <c r="CB37" s="270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  <c r="CS37" s="270"/>
      <c r="CT37" s="270"/>
      <c r="CU37" s="270"/>
      <c r="CV37" s="270"/>
      <c r="CW37" s="270"/>
      <c r="CX37" s="270"/>
      <c r="CY37" s="270"/>
      <c r="CZ37" s="270"/>
      <c r="DA37" s="270"/>
      <c r="DB37" s="270"/>
      <c r="DC37" s="270"/>
      <c r="DD37" s="270"/>
      <c r="DE37" s="270"/>
      <c r="DF37" s="270"/>
      <c r="DG37" s="270"/>
      <c r="DH37" s="270"/>
      <c r="DI37" s="270"/>
      <c r="DJ37" s="270"/>
      <c r="DK37" s="270"/>
      <c r="DL37" s="270"/>
      <c r="DM37" s="270"/>
      <c r="DN37" s="270"/>
      <c r="DO37" s="270"/>
      <c r="DP37" s="270"/>
      <c r="DQ37" s="270"/>
      <c r="DR37" s="270"/>
      <c r="DS37" s="270"/>
      <c r="DT37" s="270"/>
      <c r="DU37" s="270"/>
      <c r="DV37" s="270"/>
      <c r="DW37" s="270"/>
      <c r="DX37" s="270"/>
      <c r="DY37" s="270"/>
      <c r="DZ37" s="270"/>
      <c r="EA37" s="270"/>
      <c r="EB37" s="270"/>
    </row>
    <row r="38" spans="1:132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>
        <v>2</v>
      </c>
      <c r="AT38" s="209">
        <f t="shared" ref="AT38:AT62" si="31">AT7</f>
        <v>0</v>
      </c>
      <c r="AU38" s="209">
        <f t="shared" ref="AU38:AU61" si="32">AS38-AT38</f>
        <v>2</v>
      </c>
      <c r="AV38" s="225">
        <f>IF(AND(AU38&lt;=0,AU38&gt;=-2),AU38,IF(AU38&lt;-2,-2,0))</f>
        <v>0</v>
      </c>
      <c r="AW38" s="226">
        <f>IF(AND(AU38&gt;=0,AU38&lt;=2),AU38,IF(AU38&gt;2,2,0))</f>
        <v>2</v>
      </c>
      <c r="AX38" s="222">
        <f>IF(AU38&gt;2,(AU38-2)*13.66,0)</f>
        <v>0</v>
      </c>
      <c r="AY38" s="222">
        <f>IF(AU38&lt;-2,(ABS(AU38)-2)*100,0)</f>
        <v>0</v>
      </c>
      <c r="AZ38" s="244">
        <f>AV38+AW38</f>
        <v>2</v>
      </c>
      <c r="BA38" s="246">
        <f>AX38+AY38</f>
        <v>0</v>
      </c>
      <c r="BB38" s="251"/>
      <c r="BJ38" s="4" t="s">
        <v>80</v>
      </c>
      <c r="BP38" s="4" t="s">
        <v>81</v>
      </c>
      <c r="BR38" s="285"/>
      <c r="BS38" s="251"/>
      <c r="BT38" s="251"/>
      <c r="BU38" s="286"/>
      <c r="BV38" s="286"/>
      <c r="BW38" s="287"/>
      <c r="BX38" s="287"/>
      <c r="BY38" s="288"/>
      <c r="BZ38" s="289"/>
      <c r="CA38" s="251"/>
      <c r="CB38" s="270"/>
      <c r="CC38" s="270"/>
      <c r="CD38" s="270"/>
      <c r="CE38" s="270"/>
      <c r="CF38" s="270"/>
      <c r="CG38" s="270"/>
      <c r="CH38" s="270"/>
      <c r="CI38" s="270"/>
      <c r="CJ38" s="271"/>
      <c r="CK38" s="270"/>
      <c r="CL38" s="270"/>
      <c r="CM38" s="270"/>
      <c r="CN38" s="270"/>
      <c r="CO38" s="271"/>
      <c r="CP38" s="270"/>
      <c r="CQ38" s="270"/>
      <c r="CR38" s="270"/>
      <c r="CS38" s="270"/>
      <c r="CT38" s="270"/>
      <c r="CU38" s="270"/>
      <c r="CV38" s="270"/>
      <c r="CW38" s="270"/>
      <c r="CX38" s="270"/>
      <c r="CY38" s="270"/>
      <c r="CZ38" s="270"/>
      <c r="DA38" s="270"/>
      <c r="DB38" s="270"/>
      <c r="DC38" s="270"/>
      <c r="DD38" s="270"/>
      <c r="DE38" s="270"/>
      <c r="DF38" s="270"/>
      <c r="DG38" s="270"/>
      <c r="DH38" s="270"/>
      <c r="DI38" s="270"/>
      <c r="DJ38" s="270"/>
      <c r="DK38" s="270"/>
      <c r="DL38" s="270"/>
      <c r="DM38" s="270"/>
      <c r="DN38" s="270"/>
      <c r="DO38" s="270"/>
      <c r="DP38" s="270"/>
      <c r="DQ38" s="270"/>
      <c r="DR38" s="270"/>
      <c r="DS38" s="270"/>
      <c r="DT38" s="270"/>
      <c r="DU38" s="270"/>
      <c r="DV38" s="270"/>
      <c r="DW38" s="270"/>
      <c r="DX38" s="270"/>
      <c r="DY38" s="270"/>
      <c r="DZ38" s="270"/>
      <c r="EA38" s="270"/>
      <c r="EB38" s="270"/>
    </row>
    <row r="39" spans="1:132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0</v>
      </c>
      <c r="AH39" s="112">
        <f>AN31</f>
        <v>0</v>
      </c>
      <c r="AJ39" s="110">
        <f>AJ31</f>
        <v>0</v>
      </c>
      <c r="AK39" s="111">
        <f>AL31</f>
        <v>0</v>
      </c>
      <c r="AL39" s="214" t="e">
        <f>AVERAGE(AL7:AL30,AI7:AI30)</f>
        <v>#DIV/0!</v>
      </c>
      <c r="AM39" s="213" t="e">
        <f>AVERAGE(AO7:AO30)</f>
        <v>#DIV/0!</v>
      </c>
      <c r="AS39" s="113">
        <v>9</v>
      </c>
      <c r="AT39" s="208">
        <f t="shared" si="31"/>
        <v>0</v>
      </c>
      <c r="AU39" s="208">
        <f t="shared" si="32"/>
        <v>9</v>
      </c>
      <c r="AV39" s="227">
        <f t="shared" ref="AV39:AV61" si="33">IF(AND(AU39&lt;=0,AU39&gt;=-2),AU39,IF(AU39&lt;-2,-2,0))</f>
        <v>0</v>
      </c>
      <c r="AW39" s="228">
        <f>IF(AND(AU39&gt;=0,AU39&lt;=2),AU39,IF(AU39&gt;2,2,0))</f>
        <v>2</v>
      </c>
      <c r="AX39" s="223">
        <f>IF(AU39&gt;2,(AU39-2)*13.66,0)</f>
        <v>95.62</v>
      </c>
      <c r="AY39" s="223">
        <f>IF(AU39&lt;-2,(ABS(AU39)-2)*100,0)</f>
        <v>0</v>
      </c>
      <c r="AZ39" s="243">
        <f>AV39+AW39</f>
        <v>2</v>
      </c>
      <c r="BA39" s="247">
        <f>AX39+AY39</f>
        <v>95.62</v>
      </c>
      <c r="BJ39" s="10" t="s">
        <v>82</v>
      </c>
      <c r="BK39" s="11"/>
      <c r="BL39" s="114">
        <v>0</v>
      </c>
      <c r="BR39" s="285"/>
      <c r="BS39" s="251"/>
      <c r="BT39" s="251"/>
      <c r="BU39" s="286"/>
      <c r="BV39" s="286"/>
      <c r="BW39" s="287"/>
      <c r="BX39" s="287"/>
      <c r="BY39" s="288"/>
      <c r="BZ39" s="289"/>
      <c r="CA39" s="270"/>
      <c r="CB39" s="270"/>
      <c r="CC39" s="270"/>
      <c r="CD39" s="270"/>
      <c r="CE39" s="270"/>
      <c r="CF39" s="270"/>
      <c r="CG39" s="270"/>
      <c r="CH39" s="270"/>
      <c r="CI39" s="270"/>
      <c r="CJ39" s="271"/>
      <c r="CK39" s="270"/>
      <c r="CL39" s="290"/>
      <c r="CM39" s="270"/>
      <c r="CN39" s="270"/>
      <c r="CO39" s="270"/>
      <c r="CP39" s="270"/>
      <c r="CQ39" s="270"/>
      <c r="CR39" s="270"/>
      <c r="CS39" s="270"/>
      <c r="CT39" s="270"/>
      <c r="CU39" s="270"/>
      <c r="CV39" s="270"/>
      <c r="CW39" s="270"/>
      <c r="CX39" s="270"/>
      <c r="CY39" s="270"/>
      <c r="CZ39" s="270"/>
      <c r="DA39" s="270"/>
      <c r="DB39" s="270"/>
      <c r="DC39" s="270"/>
      <c r="DD39" s="270"/>
      <c r="DE39" s="270"/>
      <c r="DF39" s="270"/>
      <c r="DG39" s="270"/>
      <c r="DH39" s="270"/>
      <c r="DI39" s="270"/>
      <c r="DJ39" s="270"/>
      <c r="DK39" s="270"/>
      <c r="DL39" s="270"/>
      <c r="DM39" s="270"/>
      <c r="DN39" s="270"/>
      <c r="DO39" s="270"/>
      <c r="DP39" s="270"/>
      <c r="DQ39" s="270"/>
      <c r="DR39" s="270"/>
      <c r="DS39" s="270"/>
      <c r="DT39" s="270"/>
      <c r="DU39" s="270"/>
      <c r="DV39" s="270"/>
      <c r="DW39" s="270"/>
      <c r="DX39" s="270"/>
      <c r="DY39" s="270"/>
      <c r="DZ39" s="270"/>
      <c r="EA39" s="270"/>
      <c r="EB39" s="270"/>
    </row>
    <row r="40" spans="1:132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>
        <v>17</v>
      </c>
      <c r="AT40" s="208">
        <f t="shared" si="31"/>
        <v>0</v>
      </c>
      <c r="AU40" s="208">
        <f t="shared" si="32"/>
        <v>17</v>
      </c>
      <c r="AV40" s="227">
        <f t="shared" si="33"/>
        <v>0</v>
      </c>
      <c r="AW40" s="228">
        <f>IF(AND(AU40&gt;=0,AU40&lt;=2),AU40,IF(AU40&gt;2,2,0))</f>
        <v>2</v>
      </c>
      <c r="AX40" s="223">
        <f t="shared" ref="AX40:AX61" si="34">IF(AU40&gt;2,(AU40-2)*13.66,0)</f>
        <v>204.9</v>
      </c>
      <c r="AY40" s="223">
        <f t="shared" ref="AY40:AY61" si="35">IF(AU40&lt;-2,(ABS(AU40)-2)*100,0)</f>
        <v>0</v>
      </c>
      <c r="AZ40" s="243">
        <f t="shared" ref="AZ40:AZ61" si="36">AV40+AW40</f>
        <v>2</v>
      </c>
      <c r="BA40" s="247">
        <f t="shared" ref="BA40:BA61" si="37">AX40+AY40</f>
        <v>204.9</v>
      </c>
      <c r="BJ40" s="27"/>
      <c r="BK40" s="3"/>
      <c r="BL40" s="115"/>
      <c r="BR40" s="285"/>
      <c r="BS40" s="251"/>
      <c r="BT40" s="251"/>
      <c r="BU40" s="286"/>
      <c r="BV40" s="286"/>
      <c r="BW40" s="287"/>
      <c r="BX40" s="287"/>
      <c r="BY40" s="288"/>
      <c r="BZ40" s="289"/>
      <c r="CA40" s="270"/>
      <c r="CB40" s="270"/>
      <c r="CC40" s="270"/>
      <c r="CD40" s="270"/>
      <c r="CE40" s="270"/>
      <c r="CF40" s="270"/>
      <c r="CG40" s="270"/>
      <c r="CH40" s="270"/>
      <c r="CI40" s="270"/>
      <c r="CJ40" s="270"/>
      <c r="CK40" s="270"/>
      <c r="CL40" s="291"/>
      <c r="CM40" s="270"/>
      <c r="CN40" s="270"/>
      <c r="CO40" s="270"/>
      <c r="CP40" s="270"/>
      <c r="CQ40" s="270"/>
      <c r="CR40" s="270"/>
      <c r="CS40" s="270"/>
      <c r="CT40" s="270"/>
      <c r="CU40" s="270"/>
      <c r="CV40" s="270"/>
      <c r="CW40" s="270"/>
      <c r="CX40" s="270"/>
      <c r="CY40" s="270"/>
      <c r="CZ40" s="270"/>
      <c r="DA40" s="270"/>
      <c r="DB40" s="270"/>
      <c r="DC40" s="270"/>
      <c r="DD40" s="270"/>
      <c r="DE40" s="270"/>
      <c r="DF40" s="270"/>
      <c r="DG40" s="270"/>
      <c r="DH40" s="270"/>
      <c r="DI40" s="270"/>
      <c r="DJ40" s="270"/>
      <c r="DK40" s="270"/>
      <c r="DL40" s="270"/>
      <c r="DM40" s="270"/>
      <c r="DN40" s="270"/>
      <c r="DO40" s="270"/>
      <c r="DP40" s="270"/>
      <c r="DQ40" s="270"/>
      <c r="DR40" s="270"/>
      <c r="DS40" s="270"/>
      <c r="DT40" s="270"/>
      <c r="DU40" s="270"/>
      <c r="DV40" s="270"/>
      <c r="DW40" s="270"/>
      <c r="DX40" s="270"/>
      <c r="DY40" s="270"/>
      <c r="DZ40" s="270"/>
      <c r="EA40" s="270"/>
      <c r="EB40" s="270"/>
    </row>
    <row r="41" spans="1:132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>
        <v>11</v>
      </c>
      <c r="AT41" s="208">
        <f t="shared" si="31"/>
        <v>0</v>
      </c>
      <c r="AU41" s="208">
        <f t="shared" si="32"/>
        <v>11</v>
      </c>
      <c r="AV41" s="227">
        <f t="shared" si="33"/>
        <v>0</v>
      </c>
      <c r="AW41" s="228">
        <f t="shared" ref="AW41:AW60" si="38">IF(AND(AU41&gt;=0,AU41&lt;=2),AU41,IF(AU41&gt;2,2,0))</f>
        <v>2</v>
      </c>
      <c r="AX41" s="223">
        <f t="shared" si="34"/>
        <v>122.94</v>
      </c>
      <c r="AY41" s="223">
        <f t="shared" si="35"/>
        <v>0</v>
      </c>
      <c r="AZ41" s="243">
        <f t="shared" si="36"/>
        <v>2</v>
      </c>
      <c r="BA41" s="247">
        <f t="shared" si="37"/>
        <v>122.94</v>
      </c>
      <c r="BJ41" s="23" t="s">
        <v>83</v>
      </c>
      <c r="BK41" s="43"/>
      <c r="BL41" s="116">
        <v>0</v>
      </c>
      <c r="BR41" s="285"/>
      <c r="BS41" s="251"/>
      <c r="BT41" s="251"/>
      <c r="BU41" s="286"/>
      <c r="BV41" s="286"/>
      <c r="BW41" s="287"/>
      <c r="BX41" s="287"/>
      <c r="BY41" s="288"/>
      <c r="BZ41" s="289"/>
      <c r="CA41" s="270"/>
      <c r="CB41" s="270"/>
      <c r="CC41" s="270"/>
      <c r="CD41" s="270"/>
      <c r="CE41" s="270"/>
      <c r="CF41" s="270"/>
      <c r="CG41" s="270"/>
      <c r="CH41" s="270"/>
      <c r="CI41" s="270"/>
      <c r="CJ41" s="271"/>
      <c r="CK41" s="271"/>
      <c r="CL41" s="290"/>
      <c r="CM41" s="270"/>
      <c r="CN41" s="270"/>
      <c r="CO41" s="270"/>
      <c r="CP41" s="270"/>
      <c r="CQ41" s="270"/>
      <c r="CR41" s="270"/>
      <c r="CS41" s="270"/>
      <c r="CT41" s="270"/>
      <c r="CU41" s="270"/>
      <c r="CV41" s="270"/>
      <c r="CW41" s="270"/>
      <c r="CX41" s="270"/>
      <c r="CY41" s="270"/>
      <c r="CZ41" s="270"/>
      <c r="DA41" s="270"/>
      <c r="DB41" s="270"/>
      <c r="DC41" s="270"/>
      <c r="DD41" s="270"/>
      <c r="DE41" s="270"/>
      <c r="DF41" s="270"/>
      <c r="DG41" s="270"/>
      <c r="DH41" s="270"/>
      <c r="DI41" s="270"/>
      <c r="DJ41" s="270"/>
      <c r="DK41" s="270"/>
      <c r="DL41" s="270"/>
      <c r="DM41" s="270"/>
      <c r="DN41" s="270"/>
      <c r="DO41" s="270"/>
      <c r="DP41" s="270"/>
      <c r="DQ41" s="270"/>
      <c r="DR41" s="270"/>
      <c r="DS41" s="270"/>
      <c r="DT41" s="270"/>
      <c r="DU41" s="270"/>
      <c r="DV41" s="270"/>
      <c r="DW41" s="270"/>
      <c r="DX41" s="270"/>
      <c r="DY41" s="270"/>
      <c r="DZ41" s="270"/>
      <c r="EA41" s="270"/>
      <c r="EB41" s="270"/>
    </row>
    <row r="42" spans="1:132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>
        <v>11</v>
      </c>
      <c r="AT42" s="208">
        <f t="shared" si="31"/>
        <v>0</v>
      </c>
      <c r="AU42" s="208">
        <f t="shared" si="32"/>
        <v>11</v>
      </c>
      <c r="AV42" s="227">
        <f t="shared" si="33"/>
        <v>0</v>
      </c>
      <c r="AW42" s="228">
        <f t="shared" si="38"/>
        <v>2</v>
      </c>
      <c r="AX42" s="223">
        <f t="shared" si="34"/>
        <v>122.94</v>
      </c>
      <c r="AY42" s="223">
        <f t="shared" si="35"/>
        <v>0</v>
      </c>
      <c r="AZ42" s="243">
        <f t="shared" si="36"/>
        <v>2</v>
      </c>
      <c r="BA42" s="247">
        <f t="shared" si="37"/>
        <v>122.94</v>
      </c>
      <c r="BJ42" s="23" t="s">
        <v>132</v>
      </c>
      <c r="BK42" s="117">
        <f ca="1">A1</f>
        <v>36953</v>
      </c>
      <c r="BL42" s="116">
        <v>0</v>
      </c>
      <c r="BR42" s="285"/>
      <c r="BS42" s="251"/>
      <c r="BT42" s="251"/>
      <c r="BU42" s="286"/>
      <c r="BV42" s="286"/>
      <c r="BW42" s="287"/>
      <c r="BX42" s="287"/>
      <c r="BY42" s="288"/>
      <c r="BZ42" s="289"/>
      <c r="CA42" s="270"/>
      <c r="CB42" s="270"/>
      <c r="CC42" s="270"/>
      <c r="CD42" s="270"/>
      <c r="CE42" s="270"/>
      <c r="CF42" s="270"/>
      <c r="CG42" s="270"/>
      <c r="CH42" s="270"/>
      <c r="CI42" s="270"/>
      <c r="CJ42" s="271"/>
      <c r="CK42" s="292"/>
      <c r="CL42" s="290"/>
      <c r="CM42" s="270"/>
      <c r="CN42" s="270"/>
      <c r="CO42" s="270"/>
      <c r="CP42" s="270"/>
      <c r="CQ42" s="270"/>
      <c r="CR42" s="270"/>
      <c r="CS42" s="270"/>
      <c r="CT42" s="270"/>
      <c r="CU42" s="270"/>
      <c r="CV42" s="270"/>
      <c r="CW42" s="270"/>
      <c r="CX42" s="270"/>
      <c r="CY42" s="270"/>
      <c r="CZ42" s="270"/>
      <c r="DA42" s="270"/>
      <c r="DB42" s="270"/>
      <c r="DC42" s="270"/>
      <c r="DD42" s="270"/>
      <c r="DE42" s="270"/>
      <c r="DF42" s="270"/>
      <c r="DG42" s="270"/>
      <c r="DH42" s="270"/>
      <c r="DI42" s="270"/>
      <c r="DJ42" s="270"/>
      <c r="DK42" s="270"/>
      <c r="DL42" s="270"/>
      <c r="DM42" s="270"/>
      <c r="DN42" s="270"/>
      <c r="DO42" s="270"/>
      <c r="DP42" s="270"/>
      <c r="DQ42" s="270"/>
      <c r="DR42" s="270"/>
      <c r="DS42" s="270"/>
      <c r="DT42" s="270"/>
      <c r="DU42" s="270"/>
      <c r="DV42" s="270"/>
      <c r="DW42" s="270"/>
      <c r="DX42" s="270"/>
      <c r="DY42" s="270"/>
      <c r="DZ42" s="270"/>
      <c r="EA42" s="270"/>
      <c r="EB42" s="270"/>
    </row>
    <row r="43" spans="1:132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>
        <v>11</v>
      </c>
      <c r="AT43" s="208">
        <f t="shared" si="31"/>
        <v>0</v>
      </c>
      <c r="AU43" s="208">
        <f t="shared" si="32"/>
        <v>11</v>
      </c>
      <c r="AV43" s="227">
        <f t="shared" si="33"/>
        <v>0</v>
      </c>
      <c r="AW43" s="228">
        <f t="shared" si="38"/>
        <v>2</v>
      </c>
      <c r="AX43" s="223">
        <f t="shared" si="34"/>
        <v>122.94</v>
      </c>
      <c r="AY43" s="223">
        <f t="shared" si="35"/>
        <v>0</v>
      </c>
      <c r="AZ43" s="243">
        <f t="shared" si="36"/>
        <v>2</v>
      </c>
      <c r="BA43" s="247">
        <f t="shared" si="37"/>
        <v>122.94</v>
      </c>
      <c r="BJ43" s="23" t="s">
        <v>85</v>
      </c>
      <c r="BK43" s="3"/>
      <c r="BL43" s="116">
        <f>SUM(BL39:BL42)</f>
        <v>0</v>
      </c>
      <c r="BR43" s="285"/>
      <c r="BS43" s="251"/>
      <c r="BT43" s="251"/>
      <c r="BU43" s="286"/>
      <c r="BV43" s="286"/>
      <c r="BW43" s="287"/>
      <c r="BX43" s="287"/>
      <c r="BY43" s="288"/>
      <c r="BZ43" s="289"/>
      <c r="CA43" s="270"/>
      <c r="CB43" s="270"/>
      <c r="CC43" s="270"/>
      <c r="CD43" s="270"/>
      <c r="CE43" s="270"/>
      <c r="CF43" s="270"/>
      <c r="CG43" s="270"/>
      <c r="CH43" s="270"/>
      <c r="CI43" s="270"/>
      <c r="CJ43" s="271"/>
      <c r="CK43" s="270"/>
      <c r="CL43" s="290"/>
      <c r="CM43" s="270"/>
      <c r="CN43" s="270"/>
      <c r="CO43" s="270"/>
      <c r="CP43" s="270"/>
      <c r="CQ43" s="270"/>
      <c r="CR43" s="270"/>
      <c r="CS43" s="270"/>
      <c r="CT43" s="270"/>
      <c r="CU43" s="270"/>
      <c r="CV43" s="270"/>
      <c r="CW43" s="270"/>
      <c r="CX43" s="270"/>
      <c r="CY43" s="270"/>
      <c r="CZ43" s="270"/>
      <c r="DA43" s="270"/>
      <c r="DB43" s="270"/>
      <c r="DC43" s="270"/>
      <c r="DD43" s="270"/>
      <c r="DE43" s="270"/>
      <c r="DF43" s="270"/>
      <c r="DG43" s="270"/>
      <c r="DH43" s="270"/>
      <c r="DI43" s="270"/>
      <c r="DJ43" s="270"/>
      <c r="DK43" s="270"/>
      <c r="DL43" s="270"/>
      <c r="DM43" s="270"/>
      <c r="DN43" s="270"/>
      <c r="DO43" s="270"/>
      <c r="DP43" s="270"/>
      <c r="DQ43" s="270"/>
      <c r="DR43" s="270"/>
      <c r="DS43" s="270"/>
      <c r="DT43" s="270"/>
      <c r="DU43" s="270"/>
      <c r="DV43" s="270"/>
      <c r="DW43" s="270"/>
      <c r="DX43" s="270"/>
      <c r="DY43" s="270"/>
      <c r="DZ43" s="270"/>
      <c r="EA43" s="270"/>
      <c r="EB43" s="270"/>
    </row>
    <row r="44" spans="1:132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>
        <v>11</v>
      </c>
      <c r="AT44" s="208">
        <f t="shared" si="31"/>
        <v>0</v>
      </c>
      <c r="AU44" s="208">
        <f t="shared" si="32"/>
        <v>11</v>
      </c>
      <c r="AV44" s="227">
        <f t="shared" si="33"/>
        <v>0</v>
      </c>
      <c r="AW44" s="228">
        <f t="shared" si="38"/>
        <v>2</v>
      </c>
      <c r="AX44" s="223">
        <f t="shared" si="34"/>
        <v>122.94</v>
      </c>
      <c r="AY44" s="223">
        <f t="shared" si="35"/>
        <v>0</v>
      </c>
      <c r="AZ44" s="243">
        <f t="shared" si="36"/>
        <v>2</v>
      </c>
      <c r="BA44" s="247">
        <f t="shared" si="37"/>
        <v>122.94</v>
      </c>
      <c r="BJ44" s="27"/>
      <c r="BK44" s="3"/>
      <c r="BL44" s="115"/>
      <c r="BR44" s="285"/>
      <c r="BS44" s="251"/>
      <c r="BT44" s="251"/>
      <c r="BU44" s="286"/>
      <c r="BV44" s="286"/>
      <c r="BW44" s="287"/>
      <c r="BX44" s="287"/>
      <c r="BY44" s="288"/>
      <c r="BZ44" s="289"/>
      <c r="CA44" s="270"/>
      <c r="CB44" s="270"/>
      <c r="CC44" s="270"/>
      <c r="CD44" s="270"/>
      <c r="CE44" s="270"/>
      <c r="CF44" s="270"/>
      <c r="CG44" s="270"/>
      <c r="CH44" s="270"/>
      <c r="CI44" s="270"/>
      <c r="CJ44" s="270"/>
      <c r="CK44" s="270"/>
      <c r="CL44" s="291"/>
      <c r="CM44" s="270"/>
      <c r="CN44" s="270"/>
      <c r="CO44" s="270"/>
      <c r="CP44" s="270"/>
      <c r="CQ44" s="270"/>
      <c r="CR44" s="270"/>
      <c r="CS44" s="270"/>
      <c r="CT44" s="270"/>
      <c r="CU44" s="270"/>
      <c r="CV44" s="270"/>
      <c r="CW44" s="270"/>
      <c r="CX44" s="270"/>
      <c r="CY44" s="270"/>
      <c r="CZ44" s="270"/>
      <c r="DA44" s="270"/>
      <c r="DB44" s="270"/>
      <c r="DC44" s="270"/>
      <c r="DD44" s="270"/>
      <c r="DE44" s="270"/>
      <c r="DF44" s="270"/>
      <c r="DG44" s="270"/>
      <c r="DH44" s="270"/>
      <c r="DI44" s="270"/>
      <c r="DJ44" s="270"/>
      <c r="DK44" s="270"/>
      <c r="DL44" s="270"/>
      <c r="DM44" s="270"/>
      <c r="DN44" s="270"/>
      <c r="DO44" s="270"/>
      <c r="DP44" s="270"/>
      <c r="DQ44" s="270"/>
      <c r="DR44" s="270"/>
      <c r="DS44" s="270"/>
      <c r="DT44" s="270"/>
      <c r="DU44" s="270"/>
      <c r="DV44" s="270"/>
      <c r="DW44" s="270"/>
      <c r="DX44" s="270"/>
      <c r="DY44" s="270"/>
      <c r="DZ44" s="270"/>
      <c r="EA44" s="270"/>
      <c r="EB44" s="270"/>
    </row>
    <row r="45" spans="1:132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>
        <v>11</v>
      </c>
      <c r="AT45" s="208">
        <f t="shared" si="31"/>
        <v>0</v>
      </c>
      <c r="AU45" s="208">
        <f t="shared" si="32"/>
        <v>11</v>
      </c>
      <c r="AV45" s="227">
        <f t="shared" si="33"/>
        <v>0</v>
      </c>
      <c r="AW45" s="228">
        <f t="shared" si="38"/>
        <v>2</v>
      </c>
      <c r="AX45" s="223">
        <f t="shared" si="34"/>
        <v>122.94</v>
      </c>
      <c r="AY45" s="223">
        <f t="shared" si="35"/>
        <v>0</v>
      </c>
      <c r="AZ45" s="243">
        <f t="shared" si="36"/>
        <v>2</v>
      </c>
      <c r="BA45" s="247">
        <f t="shared" si="37"/>
        <v>122.94</v>
      </c>
      <c r="BJ45" s="23" t="s">
        <v>86</v>
      </c>
      <c r="BK45" s="43"/>
      <c r="BL45" s="116">
        <v>0</v>
      </c>
      <c r="BR45" s="285"/>
      <c r="BS45" s="251"/>
      <c r="BT45" s="251"/>
      <c r="BU45" s="286"/>
      <c r="BV45" s="286"/>
      <c r="BW45" s="287"/>
      <c r="BX45" s="287"/>
      <c r="BY45" s="288"/>
      <c r="BZ45" s="289"/>
      <c r="CA45" s="270"/>
      <c r="CB45" s="270"/>
      <c r="CC45" s="270"/>
      <c r="CD45" s="270"/>
      <c r="CE45" s="270"/>
      <c r="CF45" s="270"/>
      <c r="CG45" s="270"/>
      <c r="CH45" s="270"/>
      <c r="CI45" s="270"/>
      <c r="CJ45" s="271"/>
      <c r="CK45" s="271"/>
      <c r="CL45" s="290"/>
      <c r="CM45" s="270"/>
      <c r="CN45" s="270"/>
      <c r="CO45" s="270"/>
      <c r="CP45" s="270"/>
      <c r="CQ45" s="270"/>
      <c r="CR45" s="270"/>
      <c r="CS45" s="270"/>
      <c r="CT45" s="270"/>
      <c r="CU45" s="270"/>
      <c r="CV45" s="270"/>
      <c r="CW45" s="270"/>
      <c r="CX45" s="270"/>
      <c r="CY45" s="270"/>
      <c r="CZ45" s="270"/>
      <c r="DA45" s="270"/>
      <c r="DB45" s="270"/>
      <c r="DC45" s="270"/>
      <c r="DD45" s="270"/>
      <c r="DE45" s="270"/>
      <c r="DF45" s="270"/>
      <c r="DG45" s="270"/>
      <c r="DH45" s="270"/>
      <c r="DI45" s="270"/>
      <c r="DJ45" s="270"/>
      <c r="DK45" s="270"/>
      <c r="DL45" s="270"/>
      <c r="DM45" s="270"/>
      <c r="DN45" s="270"/>
      <c r="DO45" s="270"/>
      <c r="DP45" s="270"/>
      <c r="DQ45" s="270"/>
      <c r="DR45" s="270"/>
      <c r="DS45" s="270"/>
      <c r="DT45" s="270"/>
      <c r="DU45" s="270"/>
      <c r="DV45" s="270"/>
      <c r="DW45" s="270"/>
      <c r="DX45" s="270"/>
      <c r="DY45" s="270"/>
      <c r="DZ45" s="270"/>
      <c r="EA45" s="270"/>
      <c r="EB45" s="270"/>
    </row>
    <row r="46" spans="1:132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0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 t="e">
        <f ca="1">(INDIRECT(TEXT((DAY($A$1)-1),"0")&amp;"!AH46"))+AL39</f>
        <v>#DIV/0!</v>
      </c>
      <c r="AM46" s="231" t="e">
        <f ca="1">(INDIRECT(TEXT((DAY($A$1)-1),"0")&amp;"!Am46"))+AM39</f>
        <v>#DIV/0!</v>
      </c>
      <c r="AS46" s="113">
        <v>11</v>
      </c>
      <c r="AT46" s="208">
        <f t="shared" si="31"/>
        <v>0</v>
      </c>
      <c r="AU46" s="208">
        <f t="shared" si="32"/>
        <v>11</v>
      </c>
      <c r="AV46" s="227">
        <f t="shared" si="33"/>
        <v>0</v>
      </c>
      <c r="AW46" s="228">
        <f t="shared" si="38"/>
        <v>2</v>
      </c>
      <c r="AX46" s="223">
        <f t="shared" si="34"/>
        <v>122.94</v>
      </c>
      <c r="AY46" s="223">
        <f t="shared" si="35"/>
        <v>0</v>
      </c>
      <c r="AZ46" s="243">
        <f t="shared" si="36"/>
        <v>2</v>
      </c>
      <c r="BA46" s="247">
        <f t="shared" si="37"/>
        <v>122.94</v>
      </c>
      <c r="BJ46" s="23" t="s">
        <v>87</v>
      </c>
      <c r="BK46" s="117">
        <f ca="1">BK42</f>
        <v>36953</v>
      </c>
      <c r="BL46" s="263">
        <f>AT31*J7/1000</f>
        <v>0</v>
      </c>
      <c r="BR46" s="285"/>
      <c r="BS46" s="251"/>
      <c r="BT46" s="251"/>
      <c r="BU46" s="286"/>
      <c r="BV46" s="286"/>
      <c r="BW46" s="287"/>
      <c r="BX46" s="287"/>
      <c r="BY46" s="288"/>
      <c r="BZ46" s="289"/>
      <c r="CA46" s="270"/>
      <c r="CB46" s="270"/>
      <c r="CC46" s="270"/>
      <c r="CD46" s="270"/>
      <c r="CE46" s="270"/>
      <c r="CF46" s="270"/>
      <c r="CG46" s="270"/>
      <c r="CH46" s="270"/>
      <c r="CI46" s="270"/>
      <c r="CJ46" s="271"/>
      <c r="CK46" s="292"/>
      <c r="CL46" s="290"/>
      <c r="CM46" s="270"/>
      <c r="CN46" s="270"/>
      <c r="CO46" s="270"/>
      <c r="CP46" s="270"/>
      <c r="CQ46" s="270"/>
      <c r="CR46" s="270"/>
      <c r="CS46" s="270"/>
      <c r="CT46" s="270"/>
      <c r="CU46" s="270"/>
      <c r="CV46" s="270"/>
      <c r="CW46" s="270"/>
      <c r="CX46" s="270"/>
      <c r="CY46" s="270"/>
      <c r="CZ46" s="270"/>
      <c r="DA46" s="270"/>
      <c r="DB46" s="270"/>
      <c r="DC46" s="270"/>
      <c r="DD46" s="270"/>
      <c r="DE46" s="270"/>
      <c r="DF46" s="270"/>
      <c r="DG46" s="270"/>
      <c r="DH46" s="270"/>
      <c r="DI46" s="270"/>
      <c r="DJ46" s="270"/>
      <c r="DK46" s="270"/>
      <c r="DL46" s="270"/>
      <c r="DM46" s="270"/>
      <c r="DN46" s="270"/>
      <c r="DO46" s="270"/>
      <c r="DP46" s="270"/>
      <c r="DQ46" s="270"/>
      <c r="DR46" s="270"/>
      <c r="DS46" s="270"/>
      <c r="DT46" s="270"/>
      <c r="DU46" s="270"/>
      <c r="DV46" s="270"/>
      <c r="DW46" s="270"/>
      <c r="DX46" s="270"/>
      <c r="DY46" s="270"/>
      <c r="DZ46" s="270"/>
      <c r="EA46" s="270"/>
      <c r="EB46" s="270"/>
    </row>
    <row r="47" spans="1:132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>
        <v>11</v>
      </c>
      <c r="AT47" s="208">
        <f t="shared" si="31"/>
        <v>0</v>
      </c>
      <c r="AU47" s="208">
        <f t="shared" si="32"/>
        <v>11</v>
      </c>
      <c r="AV47" s="227">
        <f t="shared" si="33"/>
        <v>0</v>
      </c>
      <c r="AW47" s="228">
        <f t="shared" si="38"/>
        <v>2</v>
      </c>
      <c r="AX47" s="223">
        <f t="shared" si="34"/>
        <v>122.94</v>
      </c>
      <c r="AY47" s="223">
        <f t="shared" si="35"/>
        <v>0</v>
      </c>
      <c r="AZ47" s="243">
        <f t="shared" si="36"/>
        <v>2</v>
      </c>
      <c r="BA47" s="247">
        <f t="shared" si="37"/>
        <v>122.94</v>
      </c>
      <c r="BJ47" s="23" t="s">
        <v>88</v>
      </c>
      <c r="BK47" s="43"/>
      <c r="BL47" s="116">
        <f>SUM(BL45:BL46)</f>
        <v>0</v>
      </c>
      <c r="BR47" s="285"/>
      <c r="BS47" s="251"/>
      <c r="BT47" s="251"/>
      <c r="BU47" s="286"/>
      <c r="BV47" s="286"/>
      <c r="BW47" s="287"/>
      <c r="BX47" s="287"/>
      <c r="BY47" s="288"/>
      <c r="BZ47" s="289"/>
      <c r="CA47" s="270"/>
      <c r="CB47" s="270"/>
      <c r="CC47" s="270"/>
      <c r="CD47" s="270"/>
      <c r="CE47" s="270"/>
      <c r="CF47" s="270"/>
      <c r="CG47" s="270"/>
      <c r="CH47" s="270"/>
      <c r="CI47" s="270"/>
      <c r="CJ47" s="271"/>
      <c r="CK47" s="271"/>
      <c r="CL47" s="290"/>
      <c r="CM47" s="270"/>
      <c r="CN47" s="270"/>
      <c r="CO47" s="270"/>
      <c r="CP47" s="270"/>
      <c r="CQ47" s="270"/>
      <c r="CR47" s="270"/>
      <c r="CS47" s="270"/>
      <c r="CT47" s="270"/>
      <c r="CU47" s="270"/>
      <c r="CV47" s="270"/>
      <c r="CW47" s="270"/>
      <c r="CX47" s="270"/>
      <c r="CY47" s="270"/>
      <c r="CZ47" s="270"/>
      <c r="DA47" s="270"/>
      <c r="DB47" s="270"/>
      <c r="DC47" s="270"/>
      <c r="DD47" s="270"/>
      <c r="DE47" s="270"/>
      <c r="DF47" s="270"/>
      <c r="DG47" s="270"/>
      <c r="DH47" s="270"/>
      <c r="DI47" s="270"/>
      <c r="DJ47" s="270"/>
      <c r="DK47" s="270"/>
      <c r="DL47" s="270"/>
      <c r="DM47" s="270"/>
      <c r="DN47" s="270"/>
      <c r="DO47" s="270"/>
      <c r="DP47" s="270"/>
      <c r="DQ47" s="270"/>
      <c r="DR47" s="270"/>
      <c r="DS47" s="270"/>
      <c r="DT47" s="270"/>
      <c r="DU47" s="270"/>
      <c r="DV47" s="270"/>
      <c r="DW47" s="270"/>
      <c r="DX47" s="270"/>
      <c r="DY47" s="270"/>
      <c r="DZ47" s="270"/>
      <c r="EA47" s="270"/>
      <c r="EB47" s="270"/>
    </row>
    <row r="48" spans="1:132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>
        <v>11</v>
      </c>
      <c r="AT48" s="208">
        <f t="shared" si="31"/>
        <v>0</v>
      </c>
      <c r="AU48" s="208">
        <f t="shared" si="32"/>
        <v>11</v>
      </c>
      <c r="AV48" s="227">
        <f t="shared" si="33"/>
        <v>0</v>
      </c>
      <c r="AW48" s="228">
        <f t="shared" si="38"/>
        <v>2</v>
      </c>
      <c r="AX48" s="223">
        <f t="shared" si="34"/>
        <v>122.94</v>
      </c>
      <c r="AY48" s="223">
        <f t="shared" si="35"/>
        <v>0</v>
      </c>
      <c r="AZ48" s="243">
        <f t="shared" si="36"/>
        <v>2</v>
      </c>
      <c r="BA48" s="247">
        <f t="shared" si="37"/>
        <v>122.94</v>
      </c>
      <c r="BJ48" s="27"/>
      <c r="BK48" s="3"/>
      <c r="BL48" s="115"/>
      <c r="BR48" s="285"/>
      <c r="BS48" s="251"/>
      <c r="BT48" s="251"/>
      <c r="BU48" s="286"/>
      <c r="BV48" s="286"/>
      <c r="BW48" s="287"/>
      <c r="BX48" s="287"/>
      <c r="BY48" s="288"/>
      <c r="BZ48" s="289"/>
      <c r="CA48" s="270"/>
      <c r="CB48" s="270"/>
      <c r="CC48" s="270"/>
      <c r="CD48" s="270"/>
      <c r="CE48" s="270"/>
      <c r="CF48" s="270"/>
      <c r="CG48" s="270"/>
      <c r="CH48" s="270"/>
      <c r="CI48" s="270"/>
      <c r="CJ48" s="270"/>
      <c r="CK48" s="270"/>
      <c r="CL48" s="291"/>
      <c r="CM48" s="270"/>
      <c r="CN48" s="270"/>
      <c r="CO48" s="270"/>
      <c r="CP48" s="270"/>
      <c r="CQ48" s="270"/>
      <c r="CR48" s="270"/>
      <c r="CS48" s="270"/>
      <c r="CT48" s="270"/>
      <c r="CU48" s="270"/>
      <c r="CV48" s="270"/>
      <c r="CW48" s="270"/>
      <c r="CX48" s="270"/>
      <c r="CY48" s="270"/>
      <c r="CZ48" s="270"/>
      <c r="DA48" s="270"/>
      <c r="DB48" s="270"/>
      <c r="DC48" s="270"/>
      <c r="DD48" s="270"/>
      <c r="DE48" s="270"/>
      <c r="DF48" s="270"/>
      <c r="DG48" s="270"/>
      <c r="DH48" s="270"/>
      <c r="DI48" s="270"/>
      <c r="DJ48" s="270"/>
      <c r="DK48" s="270"/>
      <c r="DL48" s="270"/>
      <c r="DM48" s="270"/>
      <c r="DN48" s="270"/>
      <c r="DO48" s="270"/>
      <c r="DP48" s="270"/>
      <c r="DQ48" s="270"/>
      <c r="DR48" s="270"/>
      <c r="DS48" s="270"/>
      <c r="DT48" s="270"/>
      <c r="DU48" s="270"/>
      <c r="DV48" s="270"/>
      <c r="DW48" s="270"/>
      <c r="DX48" s="270"/>
      <c r="DY48" s="270"/>
      <c r="DZ48" s="270"/>
      <c r="EA48" s="270"/>
      <c r="EB48" s="270"/>
    </row>
    <row r="49" spans="1:132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>
        <v>11</v>
      </c>
      <c r="AT49" s="208">
        <f t="shared" si="31"/>
        <v>0</v>
      </c>
      <c r="AU49" s="208">
        <f t="shared" si="32"/>
        <v>11</v>
      </c>
      <c r="AV49" s="227">
        <f t="shared" si="33"/>
        <v>0</v>
      </c>
      <c r="AW49" s="228">
        <f t="shared" si="38"/>
        <v>2</v>
      </c>
      <c r="AX49" s="223">
        <f t="shared" si="34"/>
        <v>122.94</v>
      </c>
      <c r="AY49" s="223">
        <f t="shared" si="35"/>
        <v>0</v>
      </c>
      <c r="AZ49" s="243">
        <f t="shared" si="36"/>
        <v>2</v>
      </c>
      <c r="BA49" s="247">
        <f t="shared" si="37"/>
        <v>122.94</v>
      </c>
      <c r="BJ49" s="66" t="s">
        <v>89</v>
      </c>
      <c r="BK49" s="67"/>
      <c r="BL49" s="118">
        <f>BL43-BL47</f>
        <v>0</v>
      </c>
      <c r="BR49" s="285"/>
      <c r="BS49" s="251"/>
      <c r="BT49" s="251"/>
      <c r="BU49" s="286"/>
      <c r="BV49" s="286"/>
      <c r="BW49" s="287"/>
      <c r="BX49" s="287"/>
      <c r="BY49" s="288"/>
      <c r="BZ49" s="289"/>
      <c r="CA49" s="270"/>
      <c r="CB49" s="270"/>
      <c r="CC49" s="270"/>
      <c r="CD49" s="270"/>
      <c r="CE49" s="270"/>
      <c r="CF49" s="270"/>
      <c r="CG49" s="270"/>
      <c r="CH49" s="270"/>
      <c r="CI49" s="270"/>
      <c r="CJ49" s="271"/>
      <c r="CK49" s="270"/>
      <c r="CL49" s="290"/>
      <c r="CM49" s="270"/>
      <c r="CN49" s="270"/>
      <c r="CO49" s="270"/>
      <c r="CP49" s="270"/>
      <c r="CQ49" s="270"/>
      <c r="CR49" s="270"/>
      <c r="CS49" s="270"/>
      <c r="CT49" s="270"/>
      <c r="CU49" s="270"/>
      <c r="CV49" s="270"/>
      <c r="CW49" s="270"/>
      <c r="CX49" s="270"/>
      <c r="CY49" s="270"/>
      <c r="CZ49" s="270"/>
      <c r="DA49" s="270"/>
      <c r="DB49" s="270"/>
      <c r="DC49" s="270"/>
      <c r="DD49" s="270"/>
      <c r="DE49" s="270"/>
      <c r="DF49" s="270"/>
      <c r="DG49" s="270"/>
      <c r="DH49" s="270"/>
      <c r="DI49" s="270"/>
      <c r="DJ49" s="270"/>
      <c r="DK49" s="270"/>
      <c r="DL49" s="270"/>
      <c r="DM49" s="270"/>
      <c r="DN49" s="270"/>
      <c r="DO49" s="270"/>
      <c r="DP49" s="270"/>
      <c r="DQ49" s="270"/>
      <c r="DR49" s="270"/>
      <c r="DS49" s="270"/>
      <c r="DT49" s="270"/>
      <c r="DU49" s="270"/>
      <c r="DV49" s="270"/>
      <c r="DW49" s="270"/>
      <c r="DX49" s="270"/>
      <c r="DY49" s="270"/>
      <c r="DZ49" s="270"/>
      <c r="EA49" s="270"/>
      <c r="EB49" s="270"/>
    </row>
    <row r="50" spans="1:132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>
        <v>11</v>
      </c>
      <c r="AT50" s="208">
        <f t="shared" si="31"/>
        <v>0</v>
      </c>
      <c r="AU50" s="208">
        <f t="shared" si="32"/>
        <v>11</v>
      </c>
      <c r="AV50" s="227">
        <f t="shared" si="33"/>
        <v>0</v>
      </c>
      <c r="AW50" s="228">
        <f t="shared" si="38"/>
        <v>2</v>
      </c>
      <c r="AX50" s="223">
        <f t="shared" si="34"/>
        <v>122.94</v>
      </c>
      <c r="AY50" s="223">
        <f t="shared" si="35"/>
        <v>0</v>
      </c>
      <c r="AZ50" s="243">
        <f t="shared" si="36"/>
        <v>2</v>
      </c>
      <c r="BA50" s="247">
        <f t="shared" si="37"/>
        <v>122.94</v>
      </c>
      <c r="BJ50" s="66"/>
      <c r="BK50" s="67"/>
      <c r="BL50" s="118"/>
      <c r="BR50" s="285"/>
      <c r="BS50" s="251"/>
      <c r="BT50" s="251"/>
      <c r="BU50" s="286"/>
      <c r="BV50" s="286"/>
      <c r="BW50" s="287"/>
      <c r="BX50" s="287"/>
      <c r="BY50" s="288"/>
      <c r="BZ50" s="289"/>
      <c r="CA50" s="270"/>
      <c r="CB50" s="270"/>
      <c r="CC50" s="270"/>
      <c r="CD50" s="270"/>
      <c r="CE50" s="270"/>
      <c r="CF50" s="270"/>
      <c r="CG50" s="270"/>
      <c r="CH50" s="270"/>
      <c r="CI50" s="270"/>
      <c r="CJ50" s="271"/>
      <c r="CK50" s="270"/>
      <c r="CL50" s="290"/>
      <c r="CM50" s="270"/>
      <c r="CN50" s="270"/>
      <c r="CO50" s="270"/>
      <c r="CP50" s="270"/>
      <c r="CQ50" s="270"/>
      <c r="CR50" s="270"/>
      <c r="CS50" s="270"/>
      <c r="CT50" s="270"/>
      <c r="CU50" s="270"/>
      <c r="CV50" s="270"/>
      <c r="CW50" s="270"/>
      <c r="CX50" s="270"/>
      <c r="CY50" s="270"/>
      <c r="CZ50" s="270"/>
      <c r="DA50" s="270"/>
      <c r="DB50" s="270"/>
      <c r="DC50" s="270"/>
      <c r="DD50" s="270"/>
      <c r="DE50" s="270"/>
      <c r="DF50" s="270"/>
      <c r="DG50" s="270"/>
      <c r="DH50" s="270"/>
      <c r="DI50" s="270"/>
      <c r="DJ50" s="270"/>
      <c r="DK50" s="270"/>
      <c r="DL50" s="270"/>
      <c r="DM50" s="270"/>
      <c r="DN50" s="270"/>
      <c r="DO50" s="270"/>
      <c r="DP50" s="270"/>
      <c r="DQ50" s="270"/>
      <c r="DR50" s="270"/>
      <c r="DS50" s="270"/>
      <c r="DT50" s="270"/>
      <c r="DU50" s="270"/>
      <c r="DV50" s="270"/>
      <c r="DW50" s="270"/>
      <c r="DX50" s="270"/>
      <c r="DY50" s="270"/>
      <c r="DZ50" s="270"/>
      <c r="EA50" s="270"/>
      <c r="EB50" s="270"/>
    </row>
    <row r="51" spans="1:132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>
        <v>11</v>
      </c>
      <c r="AT51" s="208">
        <f t="shared" si="31"/>
        <v>0</v>
      </c>
      <c r="AU51" s="208">
        <f t="shared" si="32"/>
        <v>11</v>
      </c>
      <c r="AV51" s="227">
        <f t="shared" si="33"/>
        <v>0</v>
      </c>
      <c r="AW51" s="228">
        <f t="shared" si="38"/>
        <v>2</v>
      </c>
      <c r="AX51" s="223">
        <f t="shared" si="34"/>
        <v>122.94</v>
      </c>
      <c r="AY51" s="223">
        <f t="shared" si="35"/>
        <v>0</v>
      </c>
      <c r="AZ51" s="243">
        <f t="shared" si="36"/>
        <v>2</v>
      </c>
      <c r="BA51" s="247">
        <f t="shared" si="37"/>
        <v>122.94</v>
      </c>
      <c r="BR51" s="285"/>
      <c r="BS51" s="251"/>
      <c r="BT51" s="251"/>
      <c r="BU51" s="286"/>
      <c r="BV51" s="286"/>
      <c r="BW51" s="287"/>
      <c r="BX51" s="287"/>
      <c r="BY51" s="288"/>
      <c r="BZ51" s="289"/>
      <c r="CA51" s="270"/>
      <c r="CB51" s="270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  <c r="CS51" s="270"/>
      <c r="CT51" s="270"/>
      <c r="CU51" s="270"/>
      <c r="CV51" s="270"/>
      <c r="CW51" s="270"/>
      <c r="CX51" s="270"/>
      <c r="CY51" s="270"/>
      <c r="CZ51" s="270"/>
      <c r="DA51" s="270"/>
      <c r="DB51" s="270"/>
      <c r="DC51" s="270"/>
      <c r="DD51" s="270"/>
      <c r="DE51" s="270"/>
      <c r="DF51" s="270"/>
      <c r="DG51" s="270"/>
      <c r="DH51" s="270"/>
      <c r="DI51" s="270"/>
      <c r="DJ51" s="270"/>
      <c r="DK51" s="270"/>
      <c r="DL51" s="270"/>
      <c r="DM51" s="270"/>
      <c r="DN51" s="270"/>
      <c r="DO51" s="270"/>
      <c r="DP51" s="270"/>
      <c r="DQ51" s="270"/>
      <c r="DR51" s="270"/>
      <c r="DS51" s="270"/>
      <c r="DT51" s="270"/>
      <c r="DU51" s="270"/>
      <c r="DV51" s="270"/>
      <c r="DW51" s="270"/>
      <c r="DX51" s="270"/>
      <c r="DY51" s="270"/>
      <c r="DZ51" s="270"/>
      <c r="EA51" s="270"/>
      <c r="EB51" s="270"/>
    </row>
    <row r="52" spans="1:132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>
        <v>11</v>
      </c>
      <c r="AT52" s="208">
        <f t="shared" si="31"/>
        <v>0</v>
      </c>
      <c r="AU52" s="208">
        <f t="shared" si="32"/>
        <v>11</v>
      </c>
      <c r="AV52" s="227">
        <f t="shared" si="33"/>
        <v>0</v>
      </c>
      <c r="AW52" s="228">
        <f t="shared" si="38"/>
        <v>2</v>
      </c>
      <c r="AX52" s="223">
        <f t="shared" si="34"/>
        <v>122.94</v>
      </c>
      <c r="AY52" s="223">
        <f t="shared" si="35"/>
        <v>0</v>
      </c>
      <c r="AZ52" s="243">
        <f t="shared" si="36"/>
        <v>2</v>
      </c>
      <c r="BA52" s="247">
        <f t="shared" si="37"/>
        <v>122.94</v>
      </c>
      <c r="BR52" s="285"/>
      <c r="BS52" s="251"/>
      <c r="BT52" s="251"/>
      <c r="BU52" s="286"/>
      <c r="BV52" s="286"/>
      <c r="BW52" s="287"/>
      <c r="BX52" s="287"/>
      <c r="BY52" s="288"/>
      <c r="BZ52" s="289"/>
      <c r="CA52" s="270"/>
      <c r="CB52" s="270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  <c r="CS52" s="270"/>
      <c r="CT52" s="270"/>
      <c r="CU52" s="270"/>
      <c r="CV52" s="270"/>
      <c r="CW52" s="270"/>
      <c r="CX52" s="270"/>
      <c r="CY52" s="270"/>
      <c r="CZ52" s="270"/>
      <c r="DA52" s="270"/>
      <c r="DB52" s="270"/>
      <c r="DC52" s="270"/>
      <c r="DD52" s="270"/>
      <c r="DE52" s="270"/>
      <c r="DF52" s="270"/>
      <c r="DG52" s="270"/>
      <c r="DH52" s="270"/>
      <c r="DI52" s="270"/>
      <c r="DJ52" s="270"/>
      <c r="DK52" s="270"/>
      <c r="DL52" s="270"/>
      <c r="DM52" s="270"/>
      <c r="DN52" s="270"/>
      <c r="DO52" s="270"/>
      <c r="DP52" s="270"/>
      <c r="DQ52" s="270"/>
      <c r="DR52" s="270"/>
      <c r="DS52" s="270"/>
      <c r="DT52" s="270"/>
      <c r="DU52" s="270"/>
      <c r="DV52" s="270"/>
      <c r="DW52" s="270"/>
      <c r="DX52" s="270"/>
      <c r="DY52" s="270"/>
      <c r="DZ52" s="270"/>
      <c r="EA52" s="270"/>
      <c r="EB52" s="270"/>
    </row>
    <row r="53" spans="1:132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>
        <v>11</v>
      </c>
      <c r="AT53" s="208">
        <f t="shared" si="31"/>
        <v>0</v>
      </c>
      <c r="AU53" s="208">
        <f t="shared" si="32"/>
        <v>11</v>
      </c>
      <c r="AV53" s="227">
        <f t="shared" si="33"/>
        <v>0</v>
      </c>
      <c r="AW53" s="228">
        <f t="shared" si="38"/>
        <v>2</v>
      </c>
      <c r="AX53" s="223">
        <f t="shared" si="34"/>
        <v>122.94</v>
      </c>
      <c r="AY53" s="223">
        <f t="shared" si="35"/>
        <v>0</v>
      </c>
      <c r="AZ53" s="243">
        <f t="shared" si="36"/>
        <v>2</v>
      </c>
      <c r="BA53" s="247">
        <f t="shared" si="37"/>
        <v>122.94</v>
      </c>
      <c r="BR53" s="285"/>
      <c r="BS53" s="251"/>
      <c r="BT53" s="251"/>
      <c r="BU53" s="286"/>
      <c r="BV53" s="286"/>
      <c r="BW53" s="287"/>
      <c r="BX53" s="287"/>
      <c r="BY53" s="288"/>
      <c r="BZ53" s="289"/>
      <c r="CA53" s="270"/>
      <c r="CB53" s="270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  <c r="CS53" s="270"/>
      <c r="CT53" s="270"/>
      <c r="CU53" s="270"/>
      <c r="CV53" s="270"/>
      <c r="CW53" s="270"/>
      <c r="CX53" s="270"/>
      <c r="CY53" s="270"/>
      <c r="CZ53" s="270"/>
      <c r="DA53" s="270"/>
      <c r="DB53" s="270"/>
      <c r="DC53" s="270"/>
      <c r="DD53" s="270"/>
      <c r="DE53" s="270"/>
      <c r="DF53" s="270"/>
      <c r="DG53" s="270"/>
      <c r="DH53" s="270"/>
      <c r="DI53" s="270"/>
      <c r="DJ53" s="270"/>
      <c r="DK53" s="270"/>
      <c r="DL53" s="270"/>
      <c r="DM53" s="270"/>
      <c r="DN53" s="270"/>
      <c r="DO53" s="270"/>
      <c r="DP53" s="270"/>
      <c r="DQ53" s="270"/>
      <c r="DR53" s="270"/>
      <c r="DS53" s="270"/>
      <c r="DT53" s="270"/>
      <c r="DU53" s="270"/>
      <c r="DV53" s="270"/>
      <c r="DW53" s="270"/>
      <c r="DX53" s="270"/>
      <c r="DY53" s="270"/>
      <c r="DZ53" s="270"/>
      <c r="EA53" s="270"/>
      <c r="EB53" s="270"/>
    </row>
    <row r="54" spans="1:132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>
        <v>11</v>
      </c>
      <c r="AT54" s="208">
        <f t="shared" si="31"/>
        <v>0</v>
      </c>
      <c r="AU54" s="208">
        <f t="shared" si="32"/>
        <v>11</v>
      </c>
      <c r="AV54" s="227">
        <f t="shared" si="33"/>
        <v>0</v>
      </c>
      <c r="AW54" s="228">
        <f t="shared" si="38"/>
        <v>2</v>
      </c>
      <c r="AX54" s="223">
        <f t="shared" si="34"/>
        <v>122.94</v>
      </c>
      <c r="AY54" s="223">
        <f t="shared" si="35"/>
        <v>0</v>
      </c>
      <c r="AZ54" s="243">
        <f t="shared" si="36"/>
        <v>2</v>
      </c>
      <c r="BA54" s="247">
        <f t="shared" si="37"/>
        <v>122.94</v>
      </c>
      <c r="BR54" s="285"/>
      <c r="BS54" s="251"/>
      <c r="BT54" s="251"/>
      <c r="BU54" s="286"/>
      <c r="BV54" s="286"/>
      <c r="BW54" s="287"/>
      <c r="BX54" s="287"/>
      <c r="BY54" s="288"/>
      <c r="BZ54" s="289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  <c r="CZ54" s="270"/>
      <c r="DA54" s="270"/>
      <c r="DB54" s="270"/>
      <c r="DC54" s="270"/>
      <c r="DD54" s="270"/>
      <c r="DE54" s="270"/>
      <c r="DF54" s="270"/>
      <c r="DG54" s="270"/>
      <c r="DH54" s="270"/>
      <c r="DI54" s="270"/>
      <c r="DJ54" s="270"/>
      <c r="DK54" s="270"/>
      <c r="DL54" s="270"/>
      <c r="DM54" s="270"/>
      <c r="DN54" s="270"/>
      <c r="DO54" s="270"/>
      <c r="DP54" s="270"/>
      <c r="DQ54" s="270"/>
      <c r="DR54" s="270"/>
      <c r="DS54" s="270"/>
      <c r="DT54" s="270"/>
      <c r="DU54" s="270"/>
      <c r="DV54" s="270"/>
      <c r="DW54" s="270"/>
      <c r="DX54" s="270"/>
      <c r="DY54" s="270"/>
      <c r="DZ54" s="270"/>
      <c r="EA54" s="270"/>
      <c r="EB54" s="270"/>
    </row>
    <row r="55" spans="1:132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>
        <v>11</v>
      </c>
      <c r="AT55" s="208">
        <f t="shared" si="31"/>
        <v>0</v>
      </c>
      <c r="AU55" s="208">
        <f t="shared" si="32"/>
        <v>11</v>
      </c>
      <c r="AV55" s="227">
        <f t="shared" si="33"/>
        <v>0</v>
      </c>
      <c r="AW55" s="228">
        <f t="shared" si="38"/>
        <v>2</v>
      </c>
      <c r="AX55" s="223">
        <f t="shared" si="34"/>
        <v>122.94</v>
      </c>
      <c r="AY55" s="223">
        <f t="shared" si="35"/>
        <v>0</v>
      </c>
      <c r="AZ55" s="243">
        <f t="shared" si="36"/>
        <v>2</v>
      </c>
      <c r="BA55" s="247">
        <f t="shared" si="37"/>
        <v>122.94</v>
      </c>
      <c r="BR55" s="285"/>
      <c r="BS55" s="251"/>
      <c r="BT55" s="251"/>
      <c r="BU55" s="286"/>
      <c r="BV55" s="286"/>
      <c r="BW55" s="287"/>
      <c r="BX55" s="287"/>
      <c r="BY55" s="288"/>
      <c r="BZ55" s="289"/>
      <c r="CA55" s="270"/>
      <c r="CB55" s="270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  <c r="CS55" s="270"/>
      <c r="CT55" s="270"/>
      <c r="CU55" s="270"/>
      <c r="CV55" s="270"/>
      <c r="CW55" s="270"/>
      <c r="CX55" s="270"/>
      <c r="CY55" s="270"/>
      <c r="CZ55" s="270"/>
      <c r="DA55" s="270"/>
      <c r="DB55" s="270"/>
      <c r="DC55" s="270"/>
      <c r="DD55" s="270"/>
      <c r="DE55" s="270"/>
      <c r="DF55" s="270"/>
      <c r="DG55" s="270"/>
      <c r="DH55" s="270"/>
      <c r="DI55" s="270"/>
      <c r="DJ55" s="270"/>
      <c r="DK55" s="270"/>
      <c r="DL55" s="270"/>
      <c r="DM55" s="270"/>
      <c r="DN55" s="270"/>
      <c r="DO55" s="270"/>
      <c r="DP55" s="270"/>
      <c r="DQ55" s="270"/>
      <c r="DR55" s="270"/>
      <c r="DS55" s="270"/>
      <c r="DT55" s="270"/>
      <c r="DU55" s="270"/>
      <c r="DV55" s="270"/>
      <c r="DW55" s="270"/>
      <c r="DX55" s="270"/>
      <c r="DY55" s="270"/>
      <c r="DZ55" s="270"/>
      <c r="EA55" s="270"/>
      <c r="EB55" s="270"/>
    </row>
    <row r="56" spans="1:132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>
        <v>11</v>
      </c>
      <c r="AT56" s="208">
        <f t="shared" si="31"/>
        <v>0</v>
      </c>
      <c r="AU56" s="208">
        <f t="shared" si="32"/>
        <v>11</v>
      </c>
      <c r="AV56" s="227">
        <f t="shared" si="33"/>
        <v>0</v>
      </c>
      <c r="AW56" s="228">
        <f t="shared" si="38"/>
        <v>2</v>
      </c>
      <c r="AX56" s="223">
        <f t="shared" si="34"/>
        <v>122.94</v>
      </c>
      <c r="AY56" s="223">
        <f t="shared" si="35"/>
        <v>0</v>
      </c>
      <c r="AZ56" s="243">
        <f t="shared" si="36"/>
        <v>2</v>
      </c>
      <c r="BA56" s="247">
        <f t="shared" si="37"/>
        <v>122.94</v>
      </c>
      <c r="BR56" s="285"/>
      <c r="BS56" s="251"/>
      <c r="BT56" s="251"/>
      <c r="BU56" s="286"/>
      <c r="BV56" s="286"/>
      <c r="BW56" s="287"/>
      <c r="BX56" s="287"/>
      <c r="BY56" s="288"/>
      <c r="BZ56" s="289"/>
      <c r="CA56" s="270"/>
      <c r="CB56" s="270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  <c r="CS56" s="270"/>
      <c r="CT56" s="270"/>
      <c r="CU56" s="270"/>
      <c r="CV56" s="270"/>
      <c r="CW56" s="270"/>
      <c r="CX56" s="270"/>
      <c r="CY56" s="270"/>
      <c r="CZ56" s="270"/>
      <c r="DA56" s="270"/>
      <c r="DB56" s="270"/>
      <c r="DC56" s="270"/>
      <c r="DD56" s="270"/>
      <c r="DE56" s="270"/>
      <c r="DF56" s="270"/>
      <c r="DG56" s="270"/>
      <c r="DH56" s="270"/>
      <c r="DI56" s="270"/>
      <c r="DJ56" s="270"/>
      <c r="DK56" s="270"/>
      <c r="DL56" s="270"/>
      <c r="DM56" s="270"/>
      <c r="DN56" s="270"/>
      <c r="DO56" s="270"/>
      <c r="DP56" s="270"/>
      <c r="DQ56" s="270"/>
      <c r="DR56" s="270"/>
      <c r="DS56" s="270"/>
      <c r="DT56" s="270"/>
      <c r="DU56" s="270"/>
      <c r="DV56" s="270"/>
      <c r="DW56" s="270"/>
      <c r="DX56" s="270"/>
      <c r="DY56" s="270"/>
      <c r="DZ56" s="270"/>
      <c r="EA56" s="270"/>
      <c r="EB56" s="270"/>
    </row>
    <row r="57" spans="1:132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>
        <v>11</v>
      </c>
      <c r="AT57" s="208">
        <f t="shared" si="31"/>
        <v>0</v>
      </c>
      <c r="AU57" s="208">
        <f t="shared" si="32"/>
        <v>11</v>
      </c>
      <c r="AV57" s="227">
        <f t="shared" si="33"/>
        <v>0</v>
      </c>
      <c r="AW57" s="228">
        <f t="shared" si="38"/>
        <v>2</v>
      </c>
      <c r="AX57" s="223">
        <f t="shared" si="34"/>
        <v>122.94</v>
      </c>
      <c r="AY57" s="223">
        <f t="shared" si="35"/>
        <v>0</v>
      </c>
      <c r="AZ57" s="243">
        <f t="shared" si="36"/>
        <v>2</v>
      </c>
      <c r="BA57" s="247">
        <f t="shared" si="37"/>
        <v>122.94</v>
      </c>
      <c r="BR57" s="285"/>
      <c r="BS57" s="251"/>
      <c r="BT57" s="251"/>
      <c r="BU57" s="286"/>
      <c r="BV57" s="286"/>
      <c r="BW57" s="287"/>
      <c r="BX57" s="287"/>
      <c r="BY57" s="288"/>
      <c r="BZ57" s="289"/>
      <c r="CA57" s="270"/>
      <c r="CB57" s="270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  <c r="CS57" s="270"/>
      <c r="CT57" s="270"/>
      <c r="CU57" s="270"/>
      <c r="CV57" s="270"/>
      <c r="CW57" s="270"/>
      <c r="CX57" s="270"/>
      <c r="CY57" s="270"/>
      <c r="CZ57" s="270"/>
      <c r="DA57" s="270"/>
      <c r="DB57" s="270"/>
      <c r="DC57" s="270"/>
      <c r="DD57" s="270"/>
      <c r="DE57" s="270"/>
      <c r="DF57" s="270"/>
      <c r="DG57" s="270"/>
      <c r="DH57" s="270"/>
      <c r="DI57" s="270"/>
      <c r="DJ57" s="270"/>
      <c r="DK57" s="270"/>
      <c r="DL57" s="270"/>
      <c r="DM57" s="270"/>
      <c r="DN57" s="270"/>
      <c r="DO57" s="270"/>
      <c r="DP57" s="270"/>
      <c r="DQ57" s="270"/>
      <c r="DR57" s="270"/>
      <c r="DS57" s="270"/>
      <c r="DT57" s="270"/>
      <c r="DU57" s="270"/>
      <c r="DV57" s="270"/>
      <c r="DW57" s="270"/>
      <c r="DX57" s="270"/>
      <c r="DY57" s="270"/>
      <c r="DZ57" s="270"/>
      <c r="EA57" s="270"/>
      <c r="EB57" s="270"/>
    </row>
    <row r="58" spans="1:132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>
        <v>11</v>
      </c>
      <c r="AT58" s="208">
        <f t="shared" si="31"/>
        <v>0</v>
      </c>
      <c r="AU58" s="208">
        <f t="shared" si="32"/>
        <v>11</v>
      </c>
      <c r="AV58" s="227">
        <f t="shared" si="33"/>
        <v>0</v>
      </c>
      <c r="AW58" s="228">
        <f t="shared" si="38"/>
        <v>2</v>
      </c>
      <c r="AX58" s="223">
        <f t="shared" si="34"/>
        <v>122.94</v>
      </c>
      <c r="AY58" s="223">
        <f t="shared" si="35"/>
        <v>0</v>
      </c>
      <c r="AZ58" s="243">
        <f t="shared" si="36"/>
        <v>2</v>
      </c>
      <c r="BA58" s="247">
        <f t="shared" si="37"/>
        <v>122.94</v>
      </c>
      <c r="BR58" s="285"/>
      <c r="BS58" s="251"/>
      <c r="BT58" s="251"/>
      <c r="BU58" s="286"/>
      <c r="BV58" s="286"/>
      <c r="BW58" s="287"/>
      <c r="BX58" s="287"/>
      <c r="BY58" s="288"/>
      <c r="BZ58" s="289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  <c r="CS58" s="270"/>
      <c r="CT58" s="270"/>
      <c r="CU58" s="270"/>
      <c r="CV58" s="270"/>
      <c r="CW58" s="270"/>
      <c r="CX58" s="270"/>
      <c r="CY58" s="270"/>
      <c r="CZ58" s="270"/>
      <c r="DA58" s="270"/>
      <c r="DB58" s="270"/>
      <c r="DC58" s="270"/>
      <c r="DD58" s="270"/>
      <c r="DE58" s="270"/>
      <c r="DF58" s="270"/>
      <c r="DG58" s="270"/>
      <c r="DH58" s="270"/>
      <c r="DI58" s="270"/>
      <c r="DJ58" s="270"/>
      <c r="DK58" s="270"/>
      <c r="DL58" s="270"/>
      <c r="DM58" s="270"/>
      <c r="DN58" s="270"/>
      <c r="DO58" s="270"/>
      <c r="DP58" s="270"/>
      <c r="DQ58" s="270"/>
      <c r="DR58" s="270"/>
      <c r="DS58" s="270"/>
      <c r="DT58" s="270"/>
      <c r="DU58" s="270"/>
      <c r="DV58" s="270"/>
      <c r="DW58" s="270"/>
      <c r="DX58" s="270"/>
      <c r="DY58" s="270"/>
      <c r="DZ58" s="270"/>
      <c r="EA58" s="270"/>
      <c r="EB58" s="270"/>
    </row>
    <row r="59" spans="1:132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>
        <v>13</v>
      </c>
      <c r="AT59" s="208">
        <f t="shared" si="31"/>
        <v>0</v>
      </c>
      <c r="AU59" s="208">
        <f t="shared" si="32"/>
        <v>13</v>
      </c>
      <c r="AV59" s="227">
        <f t="shared" si="33"/>
        <v>0</v>
      </c>
      <c r="AW59" s="228">
        <f t="shared" si="38"/>
        <v>2</v>
      </c>
      <c r="AX59" s="223">
        <f t="shared" si="34"/>
        <v>150.26</v>
      </c>
      <c r="AY59" s="223">
        <f t="shared" si="35"/>
        <v>0</v>
      </c>
      <c r="AZ59" s="243">
        <f t="shared" si="36"/>
        <v>2</v>
      </c>
      <c r="BA59" s="247">
        <f t="shared" si="37"/>
        <v>150.26</v>
      </c>
      <c r="BR59" s="285"/>
      <c r="BS59" s="251"/>
      <c r="BT59" s="251"/>
      <c r="BU59" s="286"/>
      <c r="BV59" s="286"/>
      <c r="BW59" s="287"/>
      <c r="BX59" s="287"/>
      <c r="BY59" s="288"/>
      <c r="BZ59" s="289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  <c r="CS59" s="270"/>
      <c r="CT59" s="270"/>
      <c r="CU59" s="270"/>
      <c r="CV59" s="270"/>
      <c r="CW59" s="270"/>
      <c r="CX59" s="270"/>
      <c r="CY59" s="270"/>
      <c r="CZ59" s="270"/>
      <c r="DA59" s="270"/>
      <c r="DB59" s="270"/>
      <c r="DC59" s="270"/>
      <c r="DD59" s="270"/>
      <c r="DE59" s="270"/>
      <c r="DF59" s="270"/>
      <c r="DG59" s="270"/>
      <c r="DH59" s="270"/>
      <c r="DI59" s="270"/>
      <c r="DJ59" s="270"/>
      <c r="DK59" s="270"/>
      <c r="DL59" s="270"/>
      <c r="DM59" s="270"/>
      <c r="DN59" s="270"/>
      <c r="DO59" s="270"/>
      <c r="DP59" s="270"/>
      <c r="DQ59" s="270"/>
      <c r="DR59" s="270"/>
      <c r="DS59" s="270"/>
      <c r="DT59" s="270"/>
      <c r="DU59" s="270"/>
      <c r="DV59" s="270"/>
      <c r="DW59" s="270"/>
      <c r="DX59" s="270"/>
      <c r="DY59" s="270"/>
      <c r="DZ59" s="270"/>
      <c r="EA59" s="270"/>
      <c r="EB59" s="270"/>
    </row>
    <row r="60" spans="1:132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>
        <v>11</v>
      </c>
      <c r="AT60" s="208">
        <f t="shared" si="31"/>
        <v>0</v>
      </c>
      <c r="AU60" s="208">
        <f t="shared" si="32"/>
        <v>11</v>
      </c>
      <c r="AV60" s="227">
        <f t="shared" si="33"/>
        <v>0</v>
      </c>
      <c r="AW60" s="228">
        <f t="shared" si="38"/>
        <v>2</v>
      </c>
      <c r="AX60" s="223">
        <f t="shared" si="34"/>
        <v>122.94</v>
      </c>
      <c r="AY60" s="223">
        <f t="shared" si="35"/>
        <v>0</v>
      </c>
      <c r="AZ60" s="243">
        <f t="shared" si="36"/>
        <v>2</v>
      </c>
      <c r="BA60" s="247">
        <f t="shared" si="37"/>
        <v>122.94</v>
      </c>
      <c r="BR60" s="285"/>
      <c r="BS60" s="251"/>
      <c r="BT60" s="251"/>
      <c r="BU60" s="286"/>
      <c r="BV60" s="286"/>
      <c r="BW60" s="287"/>
      <c r="BX60" s="287"/>
      <c r="BY60" s="288"/>
      <c r="BZ60" s="289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  <c r="CS60" s="270"/>
      <c r="CT60" s="270"/>
      <c r="CU60" s="270"/>
      <c r="CV60" s="270"/>
      <c r="CW60" s="270"/>
      <c r="CX60" s="270"/>
      <c r="CY60" s="270"/>
      <c r="CZ60" s="270"/>
      <c r="DA60" s="270"/>
      <c r="DB60" s="270"/>
      <c r="DC60" s="270"/>
      <c r="DD60" s="270"/>
      <c r="DE60" s="270"/>
      <c r="DF60" s="270"/>
      <c r="DG60" s="270"/>
      <c r="DH60" s="270"/>
      <c r="DI60" s="270"/>
      <c r="DJ60" s="270"/>
      <c r="DK60" s="270"/>
      <c r="DL60" s="270"/>
      <c r="DM60" s="270"/>
      <c r="DN60" s="270"/>
      <c r="DO60" s="270"/>
      <c r="DP60" s="270"/>
      <c r="DQ60" s="270"/>
      <c r="DR60" s="270"/>
      <c r="DS60" s="270"/>
      <c r="DT60" s="270"/>
      <c r="DU60" s="270"/>
      <c r="DV60" s="270"/>
      <c r="DW60" s="270"/>
      <c r="DX60" s="270"/>
      <c r="DY60" s="270"/>
      <c r="DZ60" s="270"/>
      <c r="EA60" s="270"/>
      <c r="EB60" s="270"/>
    </row>
    <row r="61" spans="1:132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>
        <v>11</v>
      </c>
      <c r="AT61" s="210">
        <f t="shared" si="31"/>
        <v>0</v>
      </c>
      <c r="AU61" s="210">
        <f t="shared" si="32"/>
        <v>11</v>
      </c>
      <c r="AV61" s="229">
        <f t="shared" si="33"/>
        <v>0</v>
      </c>
      <c r="AW61" s="230">
        <f>IF(AND(AU61&gt;=0,AU61&lt;=2),AU61,IF(AU61&gt;2,2,0))</f>
        <v>2</v>
      </c>
      <c r="AX61" s="224">
        <f t="shared" si="34"/>
        <v>122.94</v>
      </c>
      <c r="AY61" s="224">
        <f t="shared" si="35"/>
        <v>0</v>
      </c>
      <c r="AZ61" s="245">
        <f t="shared" si="36"/>
        <v>2</v>
      </c>
      <c r="BA61" s="248">
        <f t="shared" si="37"/>
        <v>122.94</v>
      </c>
      <c r="BR61" s="285"/>
      <c r="BS61" s="251"/>
      <c r="BT61" s="251"/>
      <c r="BU61" s="286"/>
      <c r="BV61" s="286"/>
      <c r="BW61" s="287"/>
      <c r="BX61" s="287"/>
      <c r="BY61" s="288"/>
      <c r="BZ61" s="289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  <c r="CS61" s="270"/>
      <c r="CT61" s="270"/>
      <c r="CU61" s="270"/>
      <c r="CV61" s="270"/>
      <c r="CW61" s="270"/>
      <c r="CX61" s="270"/>
      <c r="CY61" s="270"/>
      <c r="CZ61" s="270"/>
      <c r="DA61" s="270"/>
      <c r="DB61" s="270"/>
      <c r="DC61" s="270"/>
      <c r="DD61" s="270"/>
      <c r="DE61" s="270"/>
      <c r="DF61" s="270"/>
      <c r="DG61" s="270"/>
      <c r="DH61" s="270"/>
      <c r="DI61" s="270"/>
      <c r="DJ61" s="270"/>
      <c r="DK61" s="270"/>
      <c r="DL61" s="270"/>
      <c r="DM61" s="270"/>
      <c r="DN61" s="270"/>
      <c r="DO61" s="270"/>
      <c r="DP61" s="270"/>
      <c r="DQ61" s="270"/>
      <c r="DR61" s="270"/>
      <c r="DS61" s="270"/>
      <c r="DT61" s="270"/>
      <c r="DU61" s="270"/>
      <c r="DV61" s="270"/>
      <c r="DW61" s="270"/>
      <c r="DX61" s="270"/>
      <c r="DY61" s="270"/>
      <c r="DZ61" s="270"/>
      <c r="EA61" s="270"/>
      <c r="EB61" s="270"/>
    </row>
    <row r="62" spans="1:132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0</v>
      </c>
      <c r="BR62" s="270"/>
      <c r="BS62" s="251"/>
      <c r="BT62" s="270"/>
      <c r="BU62" s="270"/>
      <c r="BV62" s="270"/>
      <c r="BW62" s="270"/>
      <c r="BX62" s="270"/>
      <c r="BY62" s="270"/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  <c r="CS62" s="270"/>
      <c r="CT62" s="270"/>
      <c r="CU62" s="270"/>
      <c r="CV62" s="270"/>
      <c r="CW62" s="270"/>
      <c r="CX62" s="270"/>
      <c r="CY62" s="270"/>
      <c r="CZ62" s="270"/>
      <c r="DA62" s="270"/>
      <c r="DB62" s="270"/>
      <c r="DC62" s="270"/>
      <c r="DD62" s="270"/>
      <c r="DE62" s="270"/>
      <c r="DF62" s="270"/>
      <c r="DG62" s="270"/>
      <c r="DH62" s="270"/>
      <c r="DI62" s="270"/>
      <c r="DJ62" s="270"/>
      <c r="DK62" s="270"/>
      <c r="DL62" s="270"/>
      <c r="DM62" s="270"/>
      <c r="DN62" s="270"/>
      <c r="DO62" s="270"/>
      <c r="DP62" s="270"/>
      <c r="DQ62" s="270"/>
      <c r="DR62" s="270"/>
      <c r="DS62" s="270"/>
      <c r="DT62" s="270"/>
      <c r="DU62" s="270"/>
      <c r="DV62" s="270"/>
      <c r="DW62" s="270"/>
      <c r="DX62" s="270"/>
      <c r="DY62" s="270"/>
      <c r="DZ62" s="270"/>
      <c r="EA62" s="270"/>
      <c r="EB62" s="270"/>
    </row>
    <row r="63" spans="1:132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48</v>
      </c>
      <c r="BA63" s="249">
        <f>SUM(BA38:BA62)</f>
        <v>2909.5800000000008</v>
      </c>
      <c r="BR63" s="270"/>
      <c r="BS63" s="270"/>
      <c r="BT63" s="270"/>
      <c r="BU63" s="270"/>
      <c r="BV63" s="270"/>
      <c r="BW63" s="270"/>
      <c r="BX63" s="270"/>
      <c r="BY63" s="288"/>
      <c r="BZ63" s="289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  <c r="CS63" s="270"/>
      <c r="CT63" s="270"/>
      <c r="CU63" s="270"/>
      <c r="CV63" s="270"/>
      <c r="CW63" s="270"/>
      <c r="CX63" s="270"/>
      <c r="CY63" s="270"/>
      <c r="CZ63" s="270"/>
      <c r="DA63" s="270"/>
      <c r="DB63" s="270"/>
      <c r="DC63" s="270"/>
      <c r="DD63" s="270"/>
      <c r="DE63" s="270"/>
      <c r="DF63" s="270"/>
      <c r="DG63" s="270"/>
      <c r="DH63" s="270"/>
      <c r="DI63" s="270"/>
      <c r="DJ63" s="270"/>
      <c r="DK63" s="270"/>
      <c r="DL63" s="270"/>
      <c r="DM63" s="270"/>
      <c r="DN63" s="270"/>
      <c r="DO63" s="270"/>
      <c r="DP63" s="270"/>
      <c r="DQ63" s="270"/>
      <c r="DR63" s="270"/>
      <c r="DS63" s="270"/>
      <c r="DT63" s="270"/>
      <c r="DU63" s="270"/>
      <c r="DV63" s="270"/>
      <c r="DW63" s="270"/>
      <c r="DX63" s="270"/>
      <c r="DY63" s="270"/>
      <c r="DZ63" s="270"/>
      <c r="EA63" s="270"/>
      <c r="EB63" s="270"/>
    </row>
    <row r="64" spans="1:132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BR64" s="270"/>
      <c r="BS64" s="270"/>
      <c r="BT64" s="270"/>
      <c r="BU64" s="270"/>
      <c r="BV64" s="270"/>
      <c r="BW64" s="270"/>
      <c r="BX64" s="270"/>
      <c r="BY64" s="270"/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  <c r="CS64" s="270"/>
      <c r="CT64" s="270"/>
      <c r="CU64" s="270"/>
      <c r="CV64" s="270"/>
      <c r="CW64" s="270"/>
      <c r="CX64" s="270"/>
      <c r="CY64" s="270"/>
      <c r="CZ64" s="270"/>
      <c r="DA64" s="270"/>
      <c r="DB64" s="270"/>
      <c r="DC64" s="270"/>
      <c r="DD64" s="270"/>
      <c r="DE64" s="270"/>
      <c r="DF64" s="270"/>
      <c r="DG64" s="270"/>
      <c r="DH64" s="270"/>
      <c r="DI64" s="270"/>
      <c r="DJ64" s="270"/>
      <c r="DK64" s="270"/>
      <c r="DL64" s="270"/>
      <c r="DM64" s="270"/>
      <c r="DN64" s="270"/>
      <c r="DO64" s="270"/>
      <c r="DP64" s="270"/>
      <c r="DQ64" s="270"/>
      <c r="DR64" s="270"/>
      <c r="DS64" s="270"/>
      <c r="DT64" s="270"/>
      <c r="DU64" s="270"/>
      <c r="DV64" s="270"/>
      <c r="DW64" s="270"/>
      <c r="DX64" s="270"/>
      <c r="DY64" s="270"/>
      <c r="DZ64" s="270"/>
      <c r="EA64" s="270"/>
      <c r="EB64" s="270"/>
    </row>
    <row r="65" spans="1:132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BR65" s="270"/>
      <c r="BS65" s="270"/>
      <c r="BT65" s="270"/>
      <c r="BU65" s="270"/>
      <c r="BV65" s="270"/>
      <c r="BW65" s="270"/>
      <c r="BX65" s="270"/>
      <c r="BY65" s="270"/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  <c r="CS65" s="270"/>
      <c r="CT65" s="270"/>
      <c r="CU65" s="270"/>
      <c r="CV65" s="270"/>
      <c r="CW65" s="270"/>
      <c r="CX65" s="270"/>
      <c r="CY65" s="270"/>
      <c r="CZ65" s="270"/>
      <c r="DA65" s="270"/>
      <c r="DB65" s="270"/>
      <c r="DC65" s="270"/>
      <c r="DD65" s="270"/>
      <c r="DE65" s="270"/>
      <c r="DF65" s="270"/>
      <c r="DG65" s="270"/>
      <c r="DH65" s="270"/>
      <c r="DI65" s="270"/>
      <c r="DJ65" s="270"/>
      <c r="DK65" s="270"/>
      <c r="DL65" s="270"/>
      <c r="DM65" s="270"/>
      <c r="DN65" s="270"/>
      <c r="DO65" s="270"/>
      <c r="DP65" s="270"/>
      <c r="DQ65" s="270"/>
      <c r="DR65" s="270"/>
      <c r="DS65" s="270"/>
      <c r="DT65" s="270"/>
      <c r="DU65" s="270"/>
      <c r="DV65" s="270"/>
      <c r="DW65" s="270"/>
      <c r="DX65" s="270"/>
      <c r="DY65" s="270"/>
      <c r="DZ65" s="270"/>
      <c r="EA65" s="270"/>
      <c r="EB65" s="270"/>
    </row>
    <row r="66" spans="1:132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BR66" s="270"/>
      <c r="BS66" s="270"/>
      <c r="BT66" s="270"/>
      <c r="BU66" s="270"/>
      <c r="BV66" s="270"/>
      <c r="BW66" s="270"/>
      <c r="BX66" s="270"/>
      <c r="BY66" s="270"/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  <c r="CZ66" s="270"/>
      <c r="DA66" s="270"/>
      <c r="DB66" s="270"/>
      <c r="DC66" s="270"/>
      <c r="DD66" s="270"/>
      <c r="DE66" s="270"/>
      <c r="DF66" s="270"/>
      <c r="DG66" s="270"/>
      <c r="DH66" s="270"/>
      <c r="DI66" s="270"/>
      <c r="DJ66" s="270"/>
      <c r="DK66" s="270"/>
      <c r="DL66" s="270"/>
      <c r="DM66" s="270"/>
      <c r="DN66" s="270"/>
      <c r="DO66" s="270"/>
      <c r="DP66" s="270"/>
      <c r="DQ66" s="270"/>
      <c r="DR66" s="270"/>
      <c r="DS66" s="270"/>
      <c r="DT66" s="270"/>
      <c r="DU66" s="270"/>
      <c r="DV66" s="270"/>
      <c r="DW66" s="270"/>
      <c r="DX66" s="270"/>
      <c r="DY66" s="270"/>
      <c r="DZ66" s="270"/>
      <c r="EA66" s="270"/>
      <c r="EB66" s="270"/>
    </row>
    <row r="67" spans="1:132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  <c r="BR67" s="270"/>
      <c r="BS67" s="270"/>
      <c r="BT67" s="270"/>
      <c r="BU67" s="270"/>
      <c r="BV67" s="270"/>
      <c r="BW67" s="270"/>
      <c r="BX67" s="270"/>
      <c r="BY67" s="270"/>
      <c r="BZ67" s="270"/>
      <c r="CA67" s="270"/>
      <c r="CB67" s="270"/>
      <c r="CC67" s="270"/>
      <c r="CD67" s="270"/>
      <c r="CE67" s="270"/>
      <c r="CF67" s="270"/>
      <c r="CG67" s="270"/>
      <c r="CH67" s="270"/>
      <c r="CI67" s="270"/>
      <c r="CJ67" s="270"/>
      <c r="CK67" s="270"/>
      <c r="CL67" s="270"/>
      <c r="CM67" s="270"/>
      <c r="CN67" s="270"/>
      <c r="CO67" s="270"/>
      <c r="CP67" s="270"/>
      <c r="CQ67" s="270"/>
      <c r="CR67" s="270"/>
      <c r="CS67" s="270"/>
      <c r="CT67" s="270"/>
      <c r="CU67" s="270"/>
      <c r="CV67" s="270"/>
      <c r="CW67" s="270"/>
      <c r="CX67" s="270"/>
      <c r="CY67" s="270"/>
      <c r="CZ67" s="270"/>
      <c r="DA67" s="270"/>
      <c r="DB67" s="270"/>
      <c r="DC67" s="270"/>
      <c r="DD67" s="270"/>
      <c r="DE67" s="270"/>
      <c r="DF67" s="270"/>
      <c r="DG67" s="270"/>
      <c r="DH67" s="270"/>
      <c r="DI67" s="270"/>
      <c r="DJ67" s="270"/>
      <c r="DK67" s="270"/>
      <c r="DL67" s="270"/>
      <c r="DM67" s="270"/>
      <c r="DN67" s="270"/>
      <c r="DO67" s="270"/>
      <c r="DP67" s="270"/>
      <c r="DQ67" s="270"/>
      <c r="DR67" s="270"/>
      <c r="DS67" s="270"/>
      <c r="DT67" s="270"/>
      <c r="DU67" s="270"/>
      <c r="DV67" s="270"/>
      <c r="DW67" s="270"/>
      <c r="DX67" s="270"/>
      <c r="DY67" s="270"/>
      <c r="DZ67" s="270"/>
      <c r="EA67" s="270"/>
      <c r="EB67" s="270"/>
    </row>
    <row r="68" spans="1:132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  <c r="BR68" s="270"/>
      <c r="BS68" s="270"/>
      <c r="BT68" s="270"/>
      <c r="BU68" s="270"/>
      <c r="BV68" s="270"/>
      <c r="BW68" s="270"/>
      <c r="BX68" s="270"/>
      <c r="BY68" s="270"/>
      <c r="BZ68" s="270"/>
      <c r="CA68" s="270"/>
      <c r="CB68" s="270"/>
      <c r="CC68" s="270"/>
      <c r="CD68" s="270"/>
      <c r="CE68" s="270"/>
      <c r="CF68" s="270"/>
      <c r="CG68" s="270"/>
      <c r="CH68" s="270"/>
      <c r="CI68" s="270"/>
      <c r="CJ68" s="270"/>
      <c r="CK68" s="270"/>
      <c r="CL68" s="270"/>
      <c r="CM68" s="270"/>
      <c r="CN68" s="270"/>
      <c r="CO68" s="270"/>
      <c r="CP68" s="270"/>
      <c r="CQ68" s="270"/>
      <c r="CR68" s="270"/>
      <c r="CS68" s="270"/>
      <c r="CT68" s="270"/>
      <c r="CU68" s="270"/>
      <c r="CV68" s="270"/>
      <c r="CW68" s="270"/>
      <c r="CX68" s="270"/>
      <c r="CY68" s="270"/>
      <c r="CZ68" s="270"/>
      <c r="DA68" s="270"/>
      <c r="DB68" s="270"/>
      <c r="DC68" s="270"/>
      <c r="DD68" s="270"/>
      <c r="DE68" s="270"/>
      <c r="DF68" s="270"/>
      <c r="DG68" s="270"/>
      <c r="DH68" s="270"/>
      <c r="DI68" s="270"/>
      <c r="DJ68" s="270"/>
      <c r="DK68" s="270"/>
      <c r="DL68" s="270"/>
      <c r="DM68" s="270"/>
      <c r="DN68" s="270"/>
      <c r="DO68" s="270"/>
      <c r="DP68" s="270"/>
      <c r="DQ68" s="270"/>
      <c r="DR68" s="270"/>
      <c r="DS68" s="270"/>
      <c r="DT68" s="270"/>
      <c r="DU68" s="270"/>
      <c r="DV68" s="270"/>
      <c r="DW68" s="270"/>
      <c r="DX68" s="270"/>
      <c r="DY68" s="270"/>
      <c r="DZ68" s="270"/>
      <c r="EA68" s="270"/>
      <c r="EB68" s="270"/>
    </row>
    <row r="69" spans="1:132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132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132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132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132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132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132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132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132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132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132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132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3">
    <mergeCell ref="AQ1:AR1"/>
    <mergeCell ref="BC1:BD1"/>
    <mergeCell ref="W3:AB3"/>
    <mergeCell ref="AD3:AL3"/>
    <mergeCell ref="CE3:CG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45"/>
  <sheetViews>
    <sheetView topLeftCell="M1" zoomScale="75" workbookViewId="0">
      <selection activeCell="X7" sqref="X7:X30"/>
    </sheetView>
  </sheetViews>
  <sheetFormatPr defaultRowHeight="13.2" x14ac:dyDescent="0.25"/>
  <cols>
    <col min="1" max="1" width="30" customWidth="1"/>
    <col min="4" max="4" width="10.5546875" customWidth="1"/>
    <col min="5" max="5" width="12.5546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1.4414062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4.33203125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5.441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88671875" customWidth="1"/>
    <col min="60" max="60" width="15.33203125" customWidth="1"/>
    <col min="61" max="61" width="16.88671875" customWidth="1"/>
    <col min="62" max="62" width="16.44140625" customWidth="1"/>
    <col min="63" max="63" width="16.6640625" customWidth="1"/>
    <col min="64" max="64" width="16.109375" customWidth="1"/>
    <col min="66" max="66" width="11" customWidth="1"/>
    <col min="67" max="67" width="17" customWidth="1"/>
    <col min="69" max="69" width="17" customWidth="1"/>
  </cols>
  <sheetData>
    <row r="1" spans="1:69" ht="21" x14ac:dyDescent="0.4">
      <c r="A1" s="1">
        <f ca="1">DATE(YEAR($A$4),MONTH($A$4),DAY(RIGHT(CELL("filename",A2),1)))</f>
        <v>36952</v>
      </c>
      <c r="K1" s="2" t="s">
        <v>0</v>
      </c>
      <c r="L1" s="2"/>
      <c r="N1" s="2"/>
      <c r="AQ1" s="349">
        <f ca="1">A1</f>
        <v>36952</v>
      </c>
      <c r="AR1" s="349"/>
      <c r="BC1" s="349">
        <f ca="1">A1</f>
        <v>36952</v>
      </c>
      <c r="BD1" s="349"/>
    </row>
    <row r="2" spans="1:69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J2" s="4" t="s">
        <v>1</v>
      </c>
      <c r="BO2" s="4" t="s">
        <v>2</v>
      </c>
    </row>
    <row r="3" spans="1:69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2.52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0</v>
      </c>
      <c r="BM3" s="4"/>
      <c r="BO3" s="10" t="s">
        <v>7</v>
      </c>
      <c r="BP3" s="11"/>
      <c r="BQ3" s="12">
        <f ca="1">(INDIRECT(TEXT((DAY($A$1)-1),"0")&amp;"!Bq3"))+BL3</f>
        <v>0</v>
      </c>
    </row>
    <row r="4" spans="1:69" ht="13.8" thickBot="1" x14ac:dyDescent="0.3">
      <c r="A4" s="13">
        <f>'1'!A4</f>
        <v>36951</v>
      </c>
      <c r="B4" s="128"/>
      <c r="C4" s="129"/>
      <c r="D4" s="130" t="s">
        <v>91</v>
      </c>
      <c r="E4" s="131"/>
      <c r="F4" s="339" t="s">
        <v>23</v>
      </c>
      <c r="G4" s="341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 ca="1">(INDIRECT(TEXT((DAY($A$1)-1),"0")&amp;"!BK4"))+BL4</f>
        <v>0</v>
      </c>
    </row>
    <row r="5" spans="1:69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134</v>
      </c>
      <c r="N5" s="140" t="s">
        <v>134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130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0</v>
      </c>
      <c r="BO5" s="23" t="s">
        <v>138</v>
      </c>
      <c r="BP5" s="3"/>
      <c r="BQ5" s="30">
        <f ca="1">BQ3-BQ4</f>
        <v>0</v>
      </c>
    </row>
    <row r="6" spans="1:69" ht="17.25" customHeight="1" thickBot="1" x14ac:dyDescent="0.3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 t="s">
        <v>131</v>
      </c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 ca="1">-ABS(INDIRECT(TEXT((DAY($A$1)-1),"0")&amp;"!BK6"))+BL6</f>
        <v>0</v>
      </c>
    </row>
    <row r="7" spans="1:69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/>
      <c r="Y7" s="203"/>
      <c r="Z7" s="56"/>
      <c r="AA7" s="253"/>
      <c r="AB7" s="68"/>
      <c r="AC7" s="50">
        <f t="shared" ref="AC7:AC30" si="0">(W7*X7)+(Y7*Z7)+(AA7*AB7)</f>
        <v>0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/>
      <c r="AL7" s="56"/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62"/>
      <c r="AT7" s="63">
        <f t="shared" ref="AT7:AT30" si="1">SUM(AE7,AG7,AH7,AN7,AK7)</f>
        <v>0</v>
      </c>
      <c r="AU7" s="64" t="e">
        <f t="shared" ref="AU7:AU31" si="2">AV7/AT7</f>
        <v>#DIV/0!</v>
      </c>
      <c r="AV7" s="192">
        <f t="shared" ref="AV7:AV30" si="3">SUM(AE7*AF7)+(AH7*AI7)+(AN7*AO7)+(AK7*AL7)</f>
        <v>0</v>
      </c>
      <c r="AW7" s="46">
        <f t="shared" ref="AW7:AW30" si="4">AT7*(F8+G8+H8)*J8/1000</f>
        <v>0</v>
      </c>
      <c r="AX7" s="46">
        <f t="shared" ref="AX7:AX30" si="5">K8*AT7</f>
        <v>0</v>
      </c>
      <c r="AY7" s="46">
        <f t="shared" ref="AY7:AY30" si="6">L8*(AE8+AG8)</f>
        <v>0</v>
      </c>
      <c r="AZ7" s="192">
        <f>P8</f>
        <v>0</v>
      </c>
      <c r="BA7" s="46">
        <f t="shared" ref="BA7:BA30" si="7">AC7</f>
        <v>0</v>
      </c>
      <c r="BB7" s="46">
        <f t="shared" ref="BB7:BB30" si="8">T8*AT8</f>
        <v>0</v>
      </c>
      <c r="BC7" s="46"/>
      <c r="BD7" s="46">
        <f t="shared" ref="BD7:BD30" si="9">AV7-SUM(AW7:BC7)</f>
        <v>0</v>
      </c>
      <c r="BE7" s="65"/>
      <c r="BF7" s="45">
        <f t="shared" ref="BF7:BF30" si="10">BD7</f>
        <v>0</v>
      </c>
      <c r="BG7" s="45">
        <f t="shared" ref="BG7:BG30" si="11">BF7*$BG$5</f>
        <v>0</v>
      </c>
      <c r="BH7" s="45">
        <f t="shared" ref="BH7:BH30" si="12">BF7*$BH$5</f>
        <v>0</v>
      </c>
      <c r="BI7" s="3"/>
      <c r="BJ7" s="66" t="s">
        <v>139</v>
      </c>
      <c r="BK7" s="67"/>
      <c r="BL7" s="24">
        <f>BL5+BL6</f>
        <v>0</v>
      </c>
      <c r="BO7" s="66" t="s">
        <v>139</v>
      </c>
      <c r="BP7" s="67"/>
      <c r="BQ7" s="24">
        <f ca="1">BQ5+BQ6</f>
        <v>0</v>
      </c>
    </row>
    <row r="8" spans="1:69" x14ac:dyDescent="0.25">
      <c r="B8" s="143">
        <v>100</v>
      </c>
      <c r="C8" s="169">
        <f t="shared" ref="C8:D31" si="13">C7</f>
        <v>4</v>
      </c>
      <c r="D8" s="170">
        <f t="shared" si="13"/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0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/>
      <c r="Y8" s="49"/>
      <c r="Z8" s="75"/>
      <c r="AA8" s="283"/>
      <c r="AB8" s="68"/>
      <c r="AC8" s="69">
        <f t="shared" si="0"/>
        <v>0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/>
      <c r="AL8" s="75"/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1"/>
        <v>0</v>
      </c>
      <c r="AU8" s="64" t="e">
        <f t="shared" si="2"/>
        <v>#DIV/0!</v>
      </c>
      <c r="AV8" s="192">
        <f t="shared" si="3"/>
        <v>0</v>
      </c>
      <c r="AW8" s="46">
        <f t="shared" si="4"/>
        <v>0</v>
      </c>
      <c r="AX8" s="46">
        <f t="shared" si="5"/>
        <v>0</v>
      </c>
      <c r="AY8" s="46">
        <f t="shared" si="6"/>
        <v>0</v>
      </c>
      <c r="AZ8" s="192">
        <f t="shared" ref="AZ8:AZ30" si="20">P9</f>
        <v>0</v>
      </c>
      <c r="BA8" s="46">
        <f t="shared" si="7"/>
        <v>0</v>
      </c>
      <c r="BB8" s="46">
        <f t="shared" si="8"/>
        <v>0</v>
      </c>
      <c r="BC8" s="46"/>
      <c r="BD8" s="46">
        <f t="shared" si="9"/>
        <v>0</v>
      </c>
      <c r="BE8" s="65"/>
      <c r="BF8" s="45">
        <f t="shared" si="10"/>
        <v>0</v>
      </c>
      <c r="BG8" s="45">
        <f t="shared" si="11"/>
        <v>0</v>
      </c>
      <c r="BH8" s="45">
        <f t="shared" si="12"/>
        <v>0</v>
      </c>
      <c r="BI8" s="3"/>
    </row>
    <row r="9" spans="1:69" x14ac:dyDescent="0.25">
      <c r="B9" s="143">
        <v>200</v>
      </c>
      <c r="C9" s="169">
        <f t="shared" si="13"/>
        <v>4</v>
      </c>
      <c r="D9" s="170">
        <f t="shared" si="13"/>
        <v>0</v>
      </c>
      <c r="E9" s="179">
        <f t="shared" si="14"/>
        <v>4</v>
      </c>
      <c r="F9" s="184">
        <f t="shared" ref="F9:F31" si="21">$F$6</f>
        <v>0</v>
      </c>
      <c r="G9" s="173">
        <f t="shared" ref="G9:G31" si="22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3">$N$7*AQ8*AR8</f>
        <v>#DIV/0!</v>
      </c>
      <c r="O9" s="178">
        <f t="shared" si="18"/>
        <v>0</v>
      </c>
      <c r="P9" s="188">
        <f t="shared" ref="P9:P31" si="24">(AT8*$P$6)*$P$3</f>
        <v>0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5">(N9/E9)+SUM(L9:M9)</f>
        <v>#DIV/0!</v>
      </c>
      <c r="W9" s="47">
        <v>4</v>
      </c>
      <c r="X9" s="48"/>
      <c r="Y9" s="49"/>
      <c r="Z9" s="75"/>
      <c r="AA9" s="283"/>
      <c r="AB9" s="68"/>
      <c r="AC9" s="69">
        <f t="shared" si="0"/>
        <v>0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/>
      <c r="AL9" s="75"/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1"/>
        <v>0</v>
      </c>
      <c r="AU9" s="64" t="e">
        <f t="shared" si="2"/>
        <v>#DIV/0!</v>
      </c>
      <c r="AV9" s="192">
        <f t="shared" si="3"/>
        <v>0</v>
      </c>
      <c r="AW9" s="46">
        <f t="shared" si="4"/>
        <v>0</v>
      </c>
      <c r="AX9" s="46">
        <f t="shared" si="5"/>
        <v>0</v>
      </c>
      <c r="AY9" s="46">
        <f t="shared" si="6"/>
        <v>0</v>
      </c>
      <c r="AZ9" s="192">
        <f t="shared" si="20"/>
        <v>0</v>
      </c>
      <c r="BA9" s="46">
        <f t="shared" si="7"/>
        <v>0</v>
      </c>
      <c r="BB9" s="46">
        <f t="shared" si="8"/>
        <v>0</v>
      </c>
      <c r="BC9" s="46"/>
      <c r="BD9" s="46">
        <f t="shared" si="9"/>
        <v>0</v>
      </c>
      <c r="BE9" s="65"/>
      <c r="BF9" s="45">
        <f t="shared" si="10"/>
        <v>0</v>
      </c>
      <c r="BG9" s="45">
        <f t="shared" si="11"/>
        <v>0</v>
      </c>
      <c r="BH9" s="45">
        <f t="shared" si="12"/>
        <v>0</v>
      </c>
      <c r="BI9" s="3"/>
    </row>
    <row r="10" spans="1:69" x14ac:dyDescent="0.25">
      <c r="B10" s="143">
        <v>300</v>
      </c>
      <c r="C10" s="169">
        <f t="shared" si="13"/>
        <v>4</v>
      </c>
      <c r="D10" s="170">
        <f t="shared" si="13"/>
        <v>0</v>
      </c>
      <c r="E10" s="179">
        <f t="shared" si="14"/>
        <v>4</v>
      </c>
      <c r="F10" s="184">
        <f t="shared" si="21"/>
        <v>0</v>
      </c>
      <c r="G10" s="173">
        <f t="shared" si="22"/>
        <v>0</v>
      </c>
      <c r="H10" s="185">
        <f t="shared" ref="H10:H31" si="26">$H$6</f>
        <v>0</v>
      </c>
      <c r="I10" s="174">
        <f t="shared" si="15"/>
        <v>0</v>
      </c>
      <c r="J10" s="175">
        <f t="shared" ref="J10:J31" si="27">$J$7</f>
        <v>0</v>
      </c>
      <c r="K10" s="176">
        <f t="shared" ref="K10:K31" si="28">$K$6</f>
        <v>0</v>
      </c>
      <c r="L10" s="177">
        <f t="shared" si="16"/>
        <v>0</v>
      </c>
      <c r="M10" s="178">
        <f t="shared" si="17"/>
        <v>0</v>
      </c>
      <c r="N10" s="206" t="e">
        <f t="shared" si="23"/>
        <v>#DIV/0!</v>
      </c>
      <c r="O10" s="178">
        <f t="shared" si="18"/>
        <v>0</v>
      </c>
      <c r="P10" s="188">
        <f t="shared" si="24"/>
        <v>0</v>
      </c>
      <c r="Q10" s="176">
        <f t="shared" si="19"/>
        <v>0</v>
      </c>
      <c r="R10" s="176">
        <v>0</v>
      </c>
      <c r="S10" s="177">
        <v>0</v>
      </c>
      <c r="T10" s="178">
        <f t="shared" ref="T10:T31" si="29">$T$6</f>
        <v>0</v>
      </c>
      <c r="U10" s="299" t="e">
        <f t="shared" si="25"/>
        <v>#DIV/0!</v>
      </c>
      <c r="W10" s="47">
        <v>4</v>
      </c>
      <c r="X10" s="48"/>
      <c r="Y10" s="49"/>
      <c r="Z10" s="75"/>
      <c r="AA10" s="283"/>
      <c r="AB10" s="68"/>
      <c r="AC10" s="69">
        <f t="shared" si="0"/>
        <v>0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/>
      <c r="AL10" s="75"/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1"/>
        <v>0</v>
      </c>
      <c r="AU10" s="64" t="e">
        <f t="shared" si="2"/>
        <v>#DIV/0!</v>
      </c>
      <c r="AV10" s="192">
        <f t="shared" si="3"/>
        <v>0</v>
      </c>
      <c r="AW10" s="46">
        <f t="shared" si="4"/>
        <v>0</v>
      </c>
      <c r="AX10" s="46">
        <f t="shared" si="5"/>
        <v>0</v>
      </c>
      <c r="AY10" s="46">
        <f t="shared" si="6"/>
        <v>0</v>
      </c>
      <c r="AZ10" s="192">
        <f t="shared" si="20"/>
        <v>0</v>
      </c>
      <c r="BA10" s="46">
        <f t="shared" si="7"/>
        <v>0</v>
      </c>
      <c r="BB10" s="46">
        <f t="shared" si="8"/>
        <v>0</v>
      </c>
      <c r="BC10" s="46"/>
      <c r="BD10" s="46">
        <f t="shared" si="9"/>
        <v>0</v>
      </c>
      <c r="BE10" s="65"/>
      <c r="BF10" s="45">
        <f t="shared" si="10"/>
        <v>0</v>
      </c>
      <c r="BG10" s="45">
        <f t="shared" si="11"/>
        <v>0</v>
      </c>
      <c r="BH10" s="45">
        <f t="shared" si="12"/>
        <v>0</v>
      </c>
      <c r="BI10" s="3"/>
      <c r="BJ10" s="4" t="s">
        <v>140</v>
      </c>
      <c r="BO10" s="4" t="s">
        <v>149</v>
      </c>
    </row>
    <row r="11" spans="1:69" x14ac:dyDescent="0.25">
      <c r="B11" s="143">
        <v>400</v>
      </c>
      <c r="C11" s="169">
        <f t="shared" si="13"/>
        <v>4</v>
      </c>
      <c r="D11" s="170">
        <f t="shared" si="13"/>
        <v>0</v>
      </c>
      <c r="E11" s="179">
        <f t="shared" si="14"/>
        <v>4</v>
      </c>
      <c r="F11" s="184">
        <f t="shared" si="21"/>
        <v>0</v>
      </c>
      <c r="G11" s="173">
        <f t="shared" si="22"/>
        <v>0</v>
      </c>
      <c r="H11" s="185">
        <f t="shared" si="26"/>
        <v>0</v>
      </c>
      <c r="I11" s="174">
        <f t="shared" si="15"/>
        <v>0</v>
      </c>
      <c r="J11" s="175">
        <f t="shared" si="27"/>
        <v>0</v>
      </c>
      <c r="K11" s="176">
        <f t="shared" si="28"/>
        <v>0</v>
      </c>
      <c r="L11" s="177">
        <f t="shared" si="16"/>
        <v>0</v>
      </c>
      <c r="M11" s="178">
        <f t="shared" si="17"/>
        <v>0</v>
      </c>
      <c r="N11" s="206" t="e">
        <f t="shared" si="23"/>
        <v>#DIV/0!</v>
      </c>
      <c r="O11" s="178">
        <f t="shared" si="18"/>
        <v>0</v>
      </c>
      <c r="P11" s="188">
        <f t="shared" si="24"/>
        <v>0</v>
      </c>
      <c r="Q11" s="176">
        <f t="shared" si="19"/>
        <v>0</v>
      </c>
      <c r="R11" s="176">
        <v>0</v>
      </c>
      <c r="S11" s="177">
        <v>0</v>
      </c>
      <c r="T11" s="178">
        <f t="shared" si="29"/>
        <v>0</v>
      </c>
      <c r="U11" s="299" t="e">
        <f t="shared" si="25"/>
        <v>#DIV/0!</v>
      </c>
      <c r="W11" s="47">
        <v>4</v>
      </c>
      <c r="X11" s="48"/>
      <c r="Y11" s="49"/>
      <c r="Z11" s="75"/>
      <c r="AA11" s="283"/>
      <c r="AB11" s="68"/>
      <c r="AC11" s="69">
        <f t="shared" si="0"/>
        <v>0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/>
      <c r="AL11" s="75"/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1"/>
        <v>0</v>
      </c>
      <c r="AU11" s="64" t="e">
        <f t="shared" si="2"/>
        <v>#DIV/0!</v>
      </c>
      <c r="AV11" s="192">
        <f t="shared" si="3"/>
        <v>0</v>
      </c>
      <c r="AW11" s="46">
        <f t="shared" si="4"/>
        <v>0</v>
      </c>
      <c r="AX11" s="46">
        <f t="shared" si="5"/>
        <v>0</v>
      </c>
      <c r="AY11" s="46">
        <f t="shared" si="6"/>
        <v>0</v>
      </c>
      <c r="AZ11" s="192">
        <f t="shared" si="20"/>
        <v>0</v>
      </c>
      <c r="BA11" s="46">
        <f t="shared" si="7"/>
        <v>0</v>
      </c>
      <c r="BB11" s="46">
        <f t="shared" si="8"/>
        <v>0</v>
      </c>
      <c r="BC11" s="46"/>
      <c r="BD11" s="46">
        <f t="shared" si="9"/>
        <v>0</v>
      </c>
      <c r="BE11" s="65"/>
      <c r="BF11" s="45">
        <f t="shared" si="10"/>
        <v>0</v>
      </c>
      <c r="BG11" s="45">
        <f t="shared" si="11"/>
        <v>0</v>
      </c>
      <c r="BH11" s="45">
        <f t="shared" si="12"/>
        <v>0</v>
      </c>
      <c r="BI11" s="3"/>
      <c r="BJ11" s="10" t="s">
        <v>61</v>
      </c>
      <c r="BK11" s="11"/>
      <c r="BL11" s="12">
        <f>AV31</f>
        <v>0</v>
      </c>
      <c r="BO11" s="10" t="s">
        <v>61</v>
      </c>
      <c r="BP11" s="11"/>
      <c r="BQ11" s="12">
        <f ca="1">(INDIRECT(TEXT((DAY($A$1)-1),"0")&amp;"!Bq11"))+BL11</f>
        <v>0</v>
      </c>
    </row>
    <row r="12" spans="1:69" x14ac:dyDescent="0.25">
      <c r="B12" s="143">
        <v>500</v>
      </c>
      <c r="C12" s="169">
        <f t="shared" si="13"/>
        <v>4</v>
      </c>
      <c r="D12" s="170">
        <f t="shared" si="13"/>
        <v>0</v>
      </c>
      <c r="E12" s="179">
        <f t="shared" si="14"/>
        <v>4</v>
      </c>
      <c r="F12" s="184">
        <f t="shared" si="21"/>
        <v>0</v>
      </c>
      <c r="G12" s="173">
        <f t="shared" si="22"/>
        <v>0</v>
      </c>
      <c r="H12" s="185">
        <f t="shared" si="26"/>
        <v>0</v>
      </c>
      <c r="I12" s="174">
        <f t="shared" si="15"/>
        <v>0</v>
      </c>
      <c r="J12" s="175">
        <f t="shared" si="27"/>
        <v>0</v>
      </c>
      <c r="K12" s="176">
        <f t="shared" si="28"/>
        <v>0</v>
      </c>
      <c r="L12" s="177">
        <f t="shared" si="16"/>
        <v>0</v>
      </c>
      <c r="M12" s="178">
        <f t="shared" si="17"/>
        <v>0</v>
      </c>
      <c r="N12" s="206" t="e">
        <f t="shared" si="23"/>
        <v>#DIV/0!</v>
      </c>
      <c r="O12" s="178">
        <f t="shared" si="18"/>
        <v>0</v>
      </c>
      <c r="P12" s="188">
        <f t="shared" si="24"/>
        <v>0</v>
      </c>
      <c r="Q12" s="176">
        <f t="shared" si="19"/>
        <v>0</v>
      </c>
      <c r="R12" s="176">
        <v>0</v>
      </c>
      <c r="S12" s="177">
        <v>0</v>
      </c>
      <c r="T12" s="178">
        <f t="shared" si="29"/>
        <v>0</v>
      </c>
      <c r="U12" s="299" t="e">
        <f t="shared" si="25"/>
        <v>#DIV/0!</v>
      </c>
      <c r="W12" s="47">
        <v>4</v>
      </c>
      <c r="X12" s="48"/>
      <c r="Y12" s="49"/>
      <c r="Z12" s="75"/>
      <c r="AA12" s="283"/>
      <c r="AB12" s="68"/>
      <c r="AC12" s="69">
        <f t="shared" si="0"/>
        <v>0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/>
      <c r="AL12" s="75"/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1"/>
        <v>0</v>
      </c>
      <c r="AU12" s="64" t="e">
        <f t="shared" si="2"/>
        <v>#DIV/0!</v>
      </c>
      <c r="AV12" s="192">
        <f t="shared" si="3"/>
        <v>0</v>
      </c>
      <c r="AW12" s="46">
        <f t="shared" si="4"/>
        <v>0</v>
      </c>
      <c r="AX12" s="46">
        <f t="shared" si="5"/>
        <v>0</v>
      </c>
      <c r="AY12" s="46">
        <f t="shared" si="6"/>
        <v>0</v>
      </c>
      <c r="AZ12" s="192">
        <f t="shared" si="20"/>
        <v>0</v>
      </c>
      <c r="BA12" s="46">
        <f t="shared" si="7"/>
        <v>0</v>
      </c>
      <c r="BB12" s="46">
        <f t="shared" si="8"/>
        <v>0</v>
      </c>
      <c r="BC12" s="46"/>
      <c r="BD12" s="46">
        <f t="shared" si="9"/>
        <v>0</v>
      </c>
      <c r="BE12" s="65"/>
      <c r="BF12" s="45">
        <f t="shared" si="10"/>
        <v>0</v>
      </c>
      <c r="BG12" s="45">
        <f t="shared" si="11"/>
        <v>0</v>
      </c>
      <c r="BH12" s="45">
        <f t="shared" si="12"/>
        <v>0</v>
      </c>
      <c r="BI12" s="3"/>
      <c r="BJ12" s="23" t="s">
        <v>62</v>
      </c>
      <c r="BK12" s="3"/>
      <c r="BL12" s="30"/>
      <c r="BO12" s="23" t="s">
        <v>62</v>
      </c>
      <c r="BP12" s="3"/>
      <c r="BQ12" s="30"/>
    </row>
    <row r="13" spans="1:69" x14ac:dyDescent="0.25">
      <c r="B13" s="143">
        <v>600</v>
      </c>
      <c r="C13" s="169">
        <f t="shared" si="13"/>
        <v>4</v>
      </c>
      <c r="D13" s="170">
        <f t="shared" si="13"/>
        <v>0</v>
      </c>
      <c r="E13" s="179">
        <f t="shared" si="14"/>
        <v>4</v>
      </c>
      <c r="F13" s="184">
        <f t="shared" si="21"/>
        <v>0</v>
      </c>
      <c r="G13" s="173">
        <f t="shared" si="22"/>
        <v>0</v>
      </c>
      <c r="H13" s="185">
        <f t="shared" si="26"/>
        <v>0</v>
      </c>
      <c r="I13" s="174">
        <f t="shared" si="15"/>
        <v>0</v>
      </c>
      <c r="J13" s="175">
        <f t="shared" si="27"/>
        <v>0</v>
      </c>
      <c r="K13" s="176">
        <f t="shared" si="28"/>
        <v>0</v>
      </c>
      <c r="L13" s="177">
        <f t="shared" si="16"/>
        <v>0</v>
      </c>
      <c r="M13" s="178">
        <f t="shared" si="17"/>
        <v>0</v>
      </c>
      <c r="N13" s="206" t="e">
        <f t="shared" si="23"/>
        <v>#DIV/0!</v>
      </c>
      <c r="O13" s="178">
        <f t="shared" si="18"/>
        <v>0</v>
      </c>
      <c r="P13" s="188">
        <f t="shared" si="24"/>
        <v>0</v>
      </c>
      <c r="Q13" s="176">
        <f t="shared" si="19"/>
        <v>0</v>
      </c>
      <c r="R13" s="176">
        <v>0</v>
      </c>
      <c r="S13" s="177">
        <v>0</v>
      </c>
      <c r="T13" s="178">
        <f t="shared" si="29"/>
        <v>0</v>
      </c>
      <c r="U13" s="299" t="e">
        <f t="shared" si="25"/>
        <v>#DIV/0!</v>
      </c>
      <c r="W13" s="47">
        <v>4</v>
      </c>
      <c r="X13" s="48"/>
      <c r="Y13" s="49"/>
      <c r="Z13" s="75"/>
      <c r="AA13" s="283"/>
      <c r="AB13" s="68"/>
      <c r="AC13" s="69">
        <f t="shared" si="0"/>
        <v>0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/>
      <c r="AL13" s="75"/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1"/>
        <v>0</v>
      </c>
      <c r="AU13" s="64" t="e">
        <f t="shared" si="2"/>
        <v>#DIV/0!</v>
      </c>
      <c r="AV13" s="192">
        <f t="shared" si="3"/>
        <v>0</v>
      </c>
      <c r="AW13" s="46">
        <f t="shared" si="4"/>
        <v>0</v>
      </c>
      <c r="AX13" s="46">
        <f t="shared" si="5"/>
        <v>0</v>
      </c>
      <c r="AY13" s="46">
        <f t="shared" si="6"/>
        <v>0</v>
      </c>
      <c r="AZ13" s="192">
        <f t="shared" si="20"/>
        <v>0</v>
      </c>
      <c r="BA13" s="46">
        <f t="shared" si="7"/>
        <v>0</v>
      </c>
      <c r="BB13" s="46">
        <f t="shared" si="8"/>
        <v>0</v>
      </c>
      <c r="BC13" s="46"/>
      <c r="BD13" s="46">
        <f t="shared" si="9"/>
        <v>0</v>
      </c>
      <c r="BE13" s="65"/>
      <c r="BF13" s="45">
        <f t="shared" si="10"/>
        <v>0</v>
      </c>
      <c r="BG13" s="45">
        <f t="shared" si="11"/>
        <v>0</v>
      </c>
      <c r="BH13" s="45">
        <f t="shared" si="12"/>
        <v>0</v>
      </c>
      <c r="BI13" s="3"/>
      <c r="BJ13" s="23" t="s">
        <v>63</v>
      </c>
      <c r="BK13" s="3"/>
      <c r="BL13" s="30">
        <f>AY31+BA31</f>
        <v>0</v>
      </c>
      <c r="BO13" s="23" t="s">
        <v>63</v>
      </c>
      <c r="BP13" s="3"/>
      <c r="BQ13" s="30">
        <f ca="1">(INDIRECT(TEXT((DAY($A$1)-1),"0")&amp;"!Bq13"))+BL13</f>
        <v>0</v>
      </c>
    </row>
    <row r="14" spans="1:69" x14ac:dyDescent="0.25">
      <c r="B14" s="143">
        <v>700</v>
      </c>
      <c r="C14" s="169">
        <f t="shared" si="13"/>
        <v>4</v>
      </c>
      <c r="D14" s="170">
        <f t="shared" si="13"/>
        <v>0</v>
      </c>
      <c r="E14" s="179">
        <f t="shared" si="14"/>
        <v>4</v>
      </c>
      <c r="F14" s="184">
        <f t="shared" si="21"/>
        <v>0</v>
      </c>
      <c r="G14" s="173">
        <f t="shared" si="22"/>
        <v>0</v>
      </c>
      <c r="H14" s="185">
        <f t="shared" si="26"/>
        <v>0</v>
      </c>
      <c r="I14" s="174">
        <f t="shared" si="15"/>
        <v>0</v>
      </c>
      <c r="J14" s="175">
        <f t="shared" si="27"/>
        <v>0</v>
      </c>
      <c r="K14" s="176">
        <f t="shared" si="28"/>
        <v>0</v>
      </c>
      <c r="L14" s="177">
        <f t="shared" si="16"/>
        <v>0</v>
      </c>
      <c r="M14" s="178">
        <f t="shared" si="17"/>
        <v>0</v>
      </c>
      <c r="N14" s="206" t="e">
        <f t="shared" si="23"/>
        <v>#DIV/0!</v>
      </c>
      <c r="O14" s="178">
        <f t="shared" si="18"/>
        <v>0</v>
      </c>
      <c r="P14" s="188">
        <f t="shared" si="24"/>
        <v>0</v>
      </c>
      <c r="Q14" s="176">
        <f t="shared" si="19"/>
        <v>0</v>
      </c>
      <c r="R14" s="176">
        <v>0</v>
      </c>
      <c r="S14" s="177">
        <v>0</v>
      </c>
      <c r="T14" s="178">
        <f t="shared" si="29"/>
        <v>0</v>
      </c>
      <c r="U14" s="299" t="e">
        <f t="shared" si="25"/>
        <v>#DIV/0!</v>
      </c>
      <c r="W14" s="47">
        <v>4</v>
      </c>
      <c r="X14" s="48"/>
      <c r="Y14" s="49"/>
      <c r="Z14" s="75"/>
      <c r="AA14" s="283"/>
      <c r="AB14" s="68"/>
      <c r="AC14" s="69">
        <f t="shared" si="0"/>
        <v>0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/>
      <c r="AL14" s="75"/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1"/>
        <v>0</v>
      </c>
      <c r="AU14" s="64" t="e">
        <f t="shared" si="2"/>
        <v>#DIV/0!</v>
      </c>
      <c r="AV14" s="192">
        <f t="shared" si="3"/>
        <v>0</v>
      </c>
      <c r="AW14" s="46">
        <f t="shared" si="4"/>
        <v>0</v>
      </c>
      <c r="AX14" s="46">
        <f t="shared" si="5"/>
        <v>0</v>
      </c>
      <c r="AY14" s="46">
        <f t="shared" si="6"/>
        <v>0</v>
      </c>
      <c r="AZ14" s="192">
        <f t="shared" si="20"/>
        <v>0</v>
      </c>
      <c r="BA14" s="46">
        <f t="shared" si="7"/>
        <v>0</v>
      </c>
      <c r="BB14" s="46">
        <f t="shared" si="8"/>
        <v>0</v>
      </c>
      <c r="BC14" s="46"/>
      <c r="BD14" s="46">
        <f t="shared" si="9"/>
        <v>0</v>
      </c>
      <c r="BE14" s="65"/>
      <c r="BF14" s="45">
        <f t="shared" si="10"/>
        <v>0</v>
      </c>
      <c r="BG14" s="45">
        <f t="shared" si="11"/>
        <v>0</v>
      </c>
      <c r="BH14" s="45">
        <f t="shared" si="12"/>
        <v>0</v>
      </c>
      <c r="BI14" s="3"/>
      <c r="BJ14" s="23" t="s">
        <v>34</v>
      </c>
      <c r="BK14" s="3"/>
      <c r="BL14" s="30">
        <f>AZ31</f>
        <v>0</v>
      </c>
      <c r="BO14" s="23" t="s">
        <v>34</v>
      </c>
      <c r="BP14" s="3"/>
      <c r="BQ14" s="30">
        <f ca="1">(INDIRECT(TEXT((DAY($A$1)-1),"0")&amp;"!BQ14"))+BL14</f>
        <v>0</v>
      </c>
    </row>
    <row r="15" spans="1:69" ht="16.8" x14ac:dyDescent="0.55000000000000004">
      <c r="B15" s="143">
        <v>800</v>
      </c>
      <c r="C15" s="169">
        <f t="shared" si="13"/>
        <v>4</v>
      </c>
      <c r="D15" s="170">
        <f t="shared" si="13"/>
        <v>0</v>
      </c>
      <c r="E15" s="179">
        <f t="shared" si="14"/>
        <v>4</v>
      </c>
      <c r="F15" s="184">
        <f t="shared" si="21"/>
        <v>0</v>
      </c>
      <c r="G15" s="173">
        <f t="shared" si="22"/>
        <v>0</v>
      </c>
      <c r="H15" s="185">
        <f t="shared" si="26"/>
        <v>0</v>
      </c>
      <c r="I15" s="174">
        <f t="shared" si="15"/>
        <v>0</v>
      </c>
      <c r="J15" s="175">
        <f t="shared" si="27"/>
        <v>0</v>
      </c>
      <c r="K15" s="176">
        <f t="shared" si="28"/>
        <v>0</v>
      </c>
      <c r="L15" s="177">
        <f t="shared" si="16"/>
        <v>0</v>
      </c>
      <c r="M15" s="178">
        <f t="shared" si="17"/>
        <v>0</v>
      </c>
      <c r="N15" s="206" t="e">
        <f t="shared" si="23"/>
        <v>#DIV/0!</v>
      </c>
      <c r="O15" s="178">
        <f t="shared" si="18"/>
        <v>0</v>
      </c>
      <c r="P15" s="188">
        <f t="shared" si="24"/>
        <v>0</v>
      </c>
      <c r="Q15" s="176">
        <f t="shared" si="19"/>
        <v>0</v>
      </c>
      <c r="R15" s="176">
        <v>0</v>
      </c>
      <c r="S15" s="177">
        <v>0</v>
      </c>
      <c r="T15" s="178">
        <f t="shared" si="29"/>
        <v>0</v>
      </c>
      <c r="U15" s="299" t="e">
        <f t="shared" si="25"/>
        <v>#DIV/0!</v>
      </c>
      <c r="W15" s="47">
        <v>4</v>
      </c>
      <c r="X15" s="48"/>
      <c r="Y15" s="49"/>
      <c r="Z15" s="75"/>
      <c r="AA15" s="283"/>
      <c r="AB15" s="68"/>
      <c r="AC15" s="69">
        <f t="shared" si="0"/>
        <v>0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/>
      <c r="AL15" s="75"/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1"/>
        <v>0</v>
      </c>
      <c r="AU15" s="64" t="e">
        <f t="shared" si="2"/>
        <v>#DIV/0!</v>
      </c>
      <c r="AV15" s="192">
        <f t="shared" si="3"/>
        <v>0</v>
      </c>
      <c r="AW15" s="46">
        <f t="shared" si="4"/>
        <v>0</v>
      </c>
      <c r="AX15" s="46">
        <f t="shared" si="5"/>
        <v>0</v>
      </c>
      <c r="AY15" s="46">
        <f t="shared" si="6"/>
        <v>0</v>
      </c>
      <c r="AZ15" s="192">
        <f t="shared" si="20"/>
        <v>0</v>
      </c>
      <c r="BA15" s="46">
        <f t="shared" si="7"/>
        <v>0</v>
      </c>
      <c r="BB15" s="46">
        <f t="shared" si="8"/>
        <v>0</v>
      </c>
      <c r="BC15" s="46"/>
      <c r="BD15" s="46">
        <f t="shared" si="9"/>
        <v>0</v>
      </c>
      <c r="BE15" s="65"/>
      <c r="BF15" s="45">
        <f t="shared" si="10"/>
        <v>0</v>
      </c>
      <c r="BG15" s="45">
        <f t="shared" si="11"/>
        <v>0</v>
      </c>
      <c r="BH15" s="45">
        <f t="shared" si="12"/>
        <v>0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ca="1">(INDIRECT(TEXT((DAY($A$1)-1),"0")&amp;"!BK15"))+BL15</f>
        <v>0</v>
      </c>
    </row>
    <row r="16" spans="1:69" x14ac:dyDescent="0.25">
      <c r="B16" s="143">
        <v>900</v>
      </c>
      <c r="C16" s="169">
        <f t="shared" si="13"/>
        <v>4</v>
      </c>
      <c r="D16" s="170">
        <f t="shared" si="13"/>
        <v>0</v>
      </c>
      <c r="E16" s="179">
        <f t="shared" si="14"/>
        <v>4</v>
      </c>
      <c r="F16" s="184">
        <f t="shared" si="21"/>
        <v>0</v>
      </c>
      <c r="G16" s="173">
        <f t="shared" si="22"/>
        <v>0</v>
      </c>
      <c r="H16" s="185">
        <f t="shared" si="26"/>
        <v>0</v>
      </c>
      <c r="I16" s="174">
        <f t="shared" si="15"/>
        <v>0</v>
      </c>
      <c r="J16" s="175">
        <f t="shared" si="27"/>
        <v>0</v>
      </c>
      <c r="K16" s="176">
        <f t="shared" si="28"/>
        <v>0</v>
      </c>
      <c r="L16" s="177">
        <f t="shared" si="16"/>
        <v>0</v>
      </c>
      <c r="M16" s="178">
        <f t="shared" si="17"/>
        <v>0</v>
      </c>
      <c r="N16" s="206" t="e">
        <f t="shared" si="23"/>
        <v>#DIV/0!</v>
      </c>
      <c r="O16" s="178">
        <f t="shared" si="18"/>
        <v>0</v>
      </c>
      <c r="P16" s="188">
        <f t="shared" si="24"/>
        <v>0</v>
      </c>
      <c r="Q16" s="176">
        <f t="shared" si="19"/>
        <v>0</v>
      </c>
      <c r="R16" s="176">
        <v>0</v>
      </c>
      <c r="S16" s="177">
        <v>0</v>
      </c>
      <c r="T16" s="178">
        <f t="shared" si="29"/>
        <v>0</v>
      </c>
      <c r="U16" s="299" t="e">
        <f t="shared" si="25"/>
        <v>#DIV/0!</v>
      </c>
      <c r="W16" s="47">
        <v>4</v>
      </c>
      <c r="X16" s="48"/>
      <c r="Y16" s="49"/>
      <c r="Z16" s="75"/>
      <c r="AA16" s="283"/>
      <c r="AB16" s="68"/>
      <c r="AC16" s="69">
        <f t="shared" si="0"/>
        <v>0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/>
      <c r="AL16" s="75"/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1"/>
        <v>0</v>
      </c>
      <c r="AU16" s="64" t="e">
        <f t="shared" si="2"/>
        <v>#DIV/0!</v>
      </c>
      <c r="AV16" s="192">
        <f t="shared" si="3"/>
        <v>0</v>
      </c>
      <c r="AW16" s="46">
        <f t="shared" si="4"/>
        <v>0</v>
      </c>
      <c r="AX16" s="46">
        <f t="shared" si="5"/>
        <v>0</v>
      </c>
      <c r="AY16" s="46">
        <f t="shared" si="6"/>
        <v>0</v>
      </c>
      <c r="AZ16" s="192">
        <f t="shared" si="20"/>
        <v>0</v>
      </c>
      <c r="BA16" s="46">
        <f t="shared" si="7"/>
        <v>0</v>
      </c>
      <c r="BB16" s="46">
        <f t="shared" si="8"/>
        <v>0</v>
      </c>
      <c r="BC16" s="46"/>
      <c r="BD16" s="46">
        <f t="shared" si="9"/>
        <v>0</v>
      </c>
      <c r="BE16" s="65"/>
      <c r="BF16" s="45">
        <f t="shared" si="10"/>
        <v>0</v>
      </c>
      <c r="BG16" s="45">
        <f t="shared" si="11"/>
        <v>0</v>
      </c>
      <c r="BH16" s="45">
        <f t="shared" si="12"/>
        <v>0</v>
      </c>
      <c r="BI16" s="3"/>
      <c r="BJ16" s="23" t="s">
        <v>65</v>
      </c>
      <c r="BK16" s="3"/>
      <c r="BL16" s="30">
        <f>SUM(BL13:BL15)</f>
        <v>0</v>
      </c>
      <c r="BO16" s="23" t="s">
        <v>65</v>
      </c>
      <c r="BP16" s="3"/>
      <c r="BQ16" s="30">
        <f ca="1">(INDIRECT(TEXT((DAY($A$1)-1),"0")&amp;"!Bq16"))+BL16</f>
        <v>0</v>
      </c>
    </row>
    <row r="17" spans="2:69" x14ac:dyDescent="0.25">
      <c r="B17" s="143">
        <v>1000</v>
      </c>
      <c r="C17" s="169">
        <f t="shared" si="13"/>
        <v>4</v>
      </c>
      <c r="D17" s="170">
        <f t="shared" si="13"/>
        <v>0</v>
      </c>
      <c r="E17" s="179">
        <f t="shared" si="14"/>
        <v>4</v>
      </c>
      <c r="F17" s="184">
        <f t="shared" si="21"/>
        <v>0</v>
      </c>
      <c r="G17" s="173">
        <f t="shared" si="22"/>
        <v>0</v>
      </c>
      <c r="H17" s="185">
        <f t="shared" si="26"/>
        <v>0</v>
      </c>
      <c r="I17" s="174">
        <f t="shared" si="15"/>
        <v>0</v>
      </c>
      <c r="J17" s="175">
        <f t="shared" si="27"/>
        <v>0</v>
      </c>
      <c r="K17" s="176">
        <f t="shared" si="28"/>
        <v>0</v>
      </c>
      <c r="L17" s="177">
        <f t="shared" si="16"/>
        <v>0</v>
      </c>
      <c r="M17" s="178">
        <f t="shared" si="17"/>
        <v>0</v>
      </c>
      <c r="N17" s="206" t="e">
        <f t="shared" si="23"/>
        <v>#DIV/0!</v>
      </c>
      <c r="O17" s="178">
        <f t="shared" si="18"/>
        <v>0</v>
      </c>
      <c r="P17" s="188">
        <f t="shared" si="24"/>
        <v>0</v>
      </c>
      <c r="Q17" s="176">
        <f t="shared" si="19"/>
        <v>0</v>
      </c>
      <c r="R17" s="176">
        <v>0</v>
      </c>
      <c r="S17" s="177">
        <v>0</v>
      </c>
      <c r="T17" s="178">
        <f t="shared" si="29"/>
        <v>0</v>
      </c>
      <c r="U17" s="299" t="e">
        <f t="shared" si="25"/>
        <v>#DIV/0!</v>
      </c>
      <c r="W17" s="47">
        <v>4</v>
      </c>
      <c r="X17" s="48"/>
      <c r="Y17" s="49"/>
      <c r="Z17" s="75"/>
      <c r="AA17" s="283"/>
      <c r="AB17" s="68"/>
      <c r="AC17" s="69">
        <f t="shared" si="0"/>
        <v>0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/>
      <c r="AL17" s="75"/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1"/>
        <v>0</v>
      </c>
      <c r="AU17" s="64" t="e">
        <f t="shared" si="2"/>
        <v>#DIV/0!</v>
      </c>
      <c r="AV17" s="192">
        <f t="shared" si="3"/>
        <v>0</v>
      </c>
      <c r="AW17" s="46">
        <f t="shared" si="4"/>
        <v>0</v>
      </c>
      <c r="AX17" s="46">
        <f t="shared" si="5"/>
        <v>0</v>
      </c>
      <c r="AY17" s="46">
        <f t="shared" si="6"/>
        <v>0</v>
      </c>
      <c r="AZ17" s="192">
        <f t="shared" si="20"/>
        <v>0</v>
      </c>
      <c r="BA17" s="46">
        <f t="shared" si="7"/>
        <v>0</v>
      </c>
      <c r="BB17" s="46">
        <f t="shared" si="8"/>
        <v>0</v>
      </c>
      <c r="BC17" s="46"/>
      <c r="BD17" s="46">
        <f t="shared" si="9"/>
        <v>0</v>
      </c>
      <c r="BE17" s="65"/>
      <c r="BF17" s="45">
        <f t="shared" si="10"/>
        <v>0</v>
      </c>
      <c r="BG17" s="45">
        <f t="shared" si="11"/>
        <v>0</v>
      </c>
      <c r="BH17" s="45">
        <f t="shared" si="12"/>
        <v>0</v>
      </c>
      <c r="BI17" s="3"/>
      <c r="BJ17" s="27"/>
      <c r="BK17" s="3"/>
      <c r="BL17" s="28"/>
      <c r="BO17" s="27"/>
      <c r="BP17" s="3"/>
      <c r="BQ17" s="28"/>
    </row>
    <row r="18" spans="2:69" x14ac:dyDescent="0.25">
      <c r="B18" s="143">
        <v>1100</v>
      </c>
      <c r="C18" s="169">
        <f t="shared" si="13"/>
        <v>4</v>
      </c>
      <c r="D18" s="170">
        <f t="shared" si="13"/>
        <v>0</v>
      </c>
      <c r="E18" s="179">
        <f t="shared" si="14"/>
        <v>4</v>
      </c>
      <c r="F18" s="184">
        <f t="shared" si="21"/>
        <v>0</v>
      </c>
      <c r="G18" s="173">
        <f t="shared" si="22"/>
        <v>0</v>
      </c>
      <c r="H18" s="185">
        <f t="shared" si="26"/>
        <v>0</v>
      </c>
      <c r="I18" s="174">
        <f t="shared" si="15"/>
        <v>0</v>
      </c>
      <c r="J18" s="175">
        <f t="shared" si="27"/>
        <v>0</v>
      </c>
      <c r="K18" s="176">
        <f t="shared" si="28"/>
        <v>0</v>
      </c>
      <c r="L18" s="177">
        <f t="shared" si="16"/>
        <v>0</v>
      </c>
      <c r="M18" s="178">
        <f t="shared" si="17"/>
        <v>0</v>
      </c>
      <c r="N18" s="206" t="e">
        <f t="shared" si="23"/>
        <v>#DIV/0!</v>
      </c>
      <c r="O18" s="178">
        <f t="shared" si="18"/>
        <v>0</v>
      </c>
      <c r="P18" s="188">
        <f t="shared" si="24"/>
        <v>0</v>
      </c>
      <c r="Q18" s="176">
        <f t="shared" si="19"/>
        <v>0</v>
      </c>
      <c r="R18" s="176">
        <v>0</v>
      </c>
      <c r="S18" s="177">
        <v>0</v>
      </c>
      <c r="T18" s="178">
        <f t="shared" si="29"/>
        <v>0</v>
      </c>
      <c r="U18" s="299" t="e">
        <f t="shared" si="25"/>
        <v>#DIV/0!</v>
      </c>
      <c r="W18" s="47">
        <v>4</v>
      </c>
      <c r="X18" s="48"/>
      <c r="Y18" s="49"/>
      <c r="Z18" s="75"/>
      <c r="AA18" s="283"/>
      <c r="AB18" s="68"/>
      <c r="AC18" s="69">
        <f t="shared" si="0"/>
        <v>0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/>
      <c r="AL18" s="75"/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1"/>
        <v>0</v>
      </c>
      <c r="AU18" s="64" t="e">
        <f t="shared" si="2"/>
        <v>#DIV/0!</v>
      </c>
      <c r="AV18" s="192">
        <f t="shared" si="3"/>
        <v>0</v>
      </c>
      <c r="AW18" s="46">
        <f t="shared" si="4"/>
        <v>0</v>
      </c>
      <c r="AX18" s="46">
        <f t="shared" si="5"/>
        <v>0</v>
      </c>
      <c r="AY18" s="46">
        <f t="shared" si="6"/>
        <v>0</v>
      </c>
      <c r="AZ18" s="192">
        <f t="shared" si="20"/>
        <v>0</v>
      </c>
      <c r="BA18" s="46">
        <f t="shared" si="7"/>
        <v>0</v>
      </c>
      <c r="BB18" s="46">
        <f t="shared" si="8"/>
        <v>0</v>
      </c>
      <c r="BC18" s="46"/>
      <c r="BD18" s="46">
        <f t="shared" si="9"/>
        <v>0</v>
      </c>
      <c r="BE18" s="65"/>
      <c r="BF18" s="45">
        <f t="shared" si="10"/>
        <v>0</v>
      </c>
      <c r="BG18" s="45">
        <f t="shared" si="11"/>
        <v>0</v>
      </c>
      <c r="BH18" s="45">
        <f t="shared" si="12"/>
        <v>0</v>
      </c>
      <c r="BI18" s="3"/>
      <c r="BJ18" s="23" t="s">
        <v>141</v>
      </c>
      <c r="BK18" s="3"/>
      <c r="BL18" s="30">
        <f>BH31</f>
        <v>0</v>
      </c>
      <c r="BO18" s="23" t="s">
        <v>141</v>
      </c>
      <c r="BP18" s="3"/>
      <c r="BQ18" s="30">
        <f ca="1">BQ7*$BH$5</f>
        <v>0</v>
      </c>
    </row>
    <row r="19" spans="2:69" x14ac:dyDescent="0.25">
      <c r="B19" s="143">
        <v>1200</v>
      </c>
      <c r="C19" s="169">
        <f t="shared" si="13"/>
        <v>4</v>
      </c>
      <c r="D19" s="170">
        <f t="shared" si="13"/>
        <v>0</v>
      </c>
      <c r="E19" s="179">
        <f t="shared" si="14"/>
        <v>4</v>
      </c>
      <c r="F19" s="184">
        <f t="shared" si="21"/>
        <v>0</v>
      </c>
      <c r="G19" s="173">
        <f t="shared" si="22"/>
        <v>0</v>
      </c>
      <c r="H19" s="185">
        <f t="shared" si="26"/>
        <v>0</v>
      </c>
      <c r="I19" s="174">
        <f t="shared" si="15"/>
        <v>0</v>
      </c>
      <c r="J19" s="175">
        <f t="shared" si="27"/>
        <v>0</v>
      </c>
      <c r="K19" s="176">
        <f t="shared" si="28"/>
        <v>0</v>
      </c>
      <c r="L19" s="177">
        <f t="shared" si="16"/>
        <v>0</v>
      </c>
      <c r="M19" s="178">
        <f t="shared" si="17"/>
        <v>0</v>
      </c>
      <c r="N19" s="206" t="e">
        <f t="shared" si="23"/>
        <v>#DIV/0!</v>
      </c>
      <c r="O19" s="178">
        <f t="shared" si="18"/>
        <v>0</v>
      </c>
      <c r="P19" s="188">
        <f t="shared" si="24"/>
        <v>0</v>
      </c>
      <c r="Q19" s="176">
        <f t="shared" si="19"/>
        <v>0</v>
      </c>
      <c r="R19" s="176">
        <v>0</v>
      </c>
      <c r="S19" s="177">
        <v>0</v>
      </c>
      <c r="T19" s="178">
        <f t="shared" si="29"/>
        <v>0</v>
      </c>
      <c r="U19" s="299" t="e">
        <f t="shared" si="25"/>
        <v>#DIV/0!</v>
      </c>
      <c r="W19" s="47">
        <v>4</v>
      </c>
      <c r="X19" s="48"/>
      <c r="Y19" s="49"/>
      <c r="Z19" s="75"/>
      <c r="AA19" s="283"/>
      <c r="AB19" s="68"/>
      <c r="AC19" s="69">
        <f t="shared" si="0"/>
        <v>0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/>
      <c r="AL19" s="75"/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1"/>
        <v>0</v>
      </c>
      <c r="AU19" s="64" t="e">
        <f t="shared" si="2"/>
        <v>#DIV/0!</v>
      </c>
      <c r="AV19" s="192">
        <f t="shared" si="3"/>
        <v>0</v>
      </c>
      <c r="AW19" s="46">
        <f t="shared" si="4"/>
        <v>0</v>
      </c>
      <c r="AX19" s="46">
        <f t="shared" si="5"/>
        <v>0</v>
      </c>
      <c r="AY19" s="46">
        <f t="shared" si="6"/>
        <v>0</v>
      </c>
      <c r="AZ19" s="192">
        <f t="shared" si="20"/>
        <v>0</v>
      </c>
      <c r="BA19" s="46">
        <f t="shared" si="7"/>
        <v>0</v>
      </c>
      <c r="BB19" s="46">
        <f t="shared" si="8"/>
        <v>0</v>
      </c>
      <c r="BC19" s="46"/>
      <c r="BD19" s="46">
        <f t="shared" si="9"/>
        <v>0</v>
      </c>
      <c r="BE19" s="65"/>
      <c r="BF19" s="45">
        <f t="shared" si="10"/>
        <v>0</v>
      </c>
      <c r="BG19" s="45">
        <f t="shared" si="11"/>
        <v>0</v>
      </c>
      <c r="BH19" s="45">
        <f t="shared" si="12"/>
        <v>0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ca="1">(INDIRECT(TEXT((DAY($A$1)-1),"0")&amp;"!BK19"))+BL19</f>
        <v>0</v>
      </c>
    </row>
    <row r="20" spans="2:69" x14ac:dyDescent="0.25">
      <c r="B20" s="143">
        <v>1300</v>
      </c>
      <c r="C20" s="169">
        <f t="shared" si="13"/>
        <v>4</v>
      </c>
      <c r="D20" s="170">
        <f t="shared" si="13"/>
        <v>0</v>
      </c>
      <c r="E20" s="179">
        <f t="shared" si="14"/>
        <v>4</v>
      </c>
      <c r="F20" s="184">
        <f t="shared" si="21"/>
        <v>0</v>
      </c>
      <c r="G20" s="173">
        <f t="shared" si="22"/>
        <v>0</v>
      </c>
      <c r="H20" s="185">
        <f t="shared" si="26"/>
        <v>0</v>
      </c>
      <c r="I20" s="174">
        <f t="shared" si="15"/>
        <v>0</v>
      </c>
      <c r="J20" s="175">
        <f t="shared" si="27"/>
        <v>0</v>
      </c>
      <c r="K20" s="176">
        <f t="shared" si="28"/>
        <v>0</v>
      </c>
      <c r="L20" s="177">
        <f t="shared" si="16"/>
        <v>0</v>
      </c>
      <c r="M20" s="178">
        <f t="shared" si="17"/>
        <v>0</v>
      </c>
      <c r="N20" s="206" t="e">
        <f t="shared" si="23"/>
        <v>#DIV/0!</v>
      </c>
      <c r="O20" s="178">
        <f t="shared" si="18"/>
        <v>0</v>
      </c>
      <c r="P20" s="188">
        <f t="shared" si="24"/>
        <v>0</v>
      </c>
      <c r="Q20" s="176">
        <f t="shared" si="19"/>
        <v>0</v>
      </c>
      <c r="R20" s="176">
        <v>0</v>
      </c>
      <c r="S20" s="177">
        <v>0</v>
      </c>
      <c r="T20" s="178">
        <f t="shared" si="29"/>
        <v>0</v>
      </c>
      <c r="U20" s="299" t="e">
        <f t="shared" si="25"/>
        <v>#DIV/0!</v>
      </c>
      <c r="W20" s="47">
        <v>4</v>
      </c>
      <c r="X20" s="48"/>
      <c r="Y20" s="49"/>
      <c r="Z20" s="75"/>
      <c r="AA20" s="283"/>
      <c r="AB20" s="68"/>
      <c r="AC20" s="69">
        <f t="shared" si="0"/>
        <v>0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/>
      <c r="AL20" s="75"/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1"/>
        <v>0</v>
      </c>
      <c r="AU20" s="64" t="e">
        <f t="shared" si="2"/>
        <v>#DIV/0!</v>
      </c>
      <c r="AV20" s="192">
        <f t="shared" si="3"/>
        <v>0</v>
      </c>
      <c r="AW20" s="46">
        <f t="shared" si="4"/>
        <v>0</v>
      </c>
      <c r="AX20" s="46">
        <f t="shared" si="5"/>
        <v>0</v>
      </c>
      <c r="AY20" s="46">
        <f t="shared" si="6"/>
        <v>0</v>
      </c>
      <c r="AZ20" s="192">
        <f t="shared" si="20"/>
        <v>0</v>
      </c>
      <c r="BA20" s="46">
        <f t="shared" si="7"/>
        <v>0</v>
      </c>
      <c r="BB20" s="46">
        <f t="shared" si="8"/>
        <v>0</v>
      </c>
      <c r="BC20" s="46"/>
      <c r="BD20" s="46">
        <f t="shared" si="9"/>
        <v>0</v>
      </c>
      <c r="BE20" s="65"/>
      <c r="BF20" s="45">
        <f t="shared" si="10"/>
        <v>0</v>
      </c>
      <c r="BG20" s="45">
        <f t="shared" si="11"/>
        <v>0</v>
      </c>
      <c r="BH20" s="45">
        <f t="shared" si="12"/>
        <v>0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</row>
    <row r="21" spans="2:69" x14ac:dyDescent="0.25">
      <c r="B21" s="143">
        <v>1400</v>
      </c>
      <c r="C21" s="169">
        <f t="shared" si="13"/>
        <v>4</v>
      </c>
      <c r="D21" s="170">
        <f t="shared" si="13"/>
        <v>0</v>
      </c>
      <c r="E21" s="179">
        <f t="shared" si="14"/>
        <v>4</v>
      </c>
      <c r="F21" s="184">
        <f t="shared" si="21"/>
        <v>0</v>
      </c>
      <c r="G21" s="173">
        <f t="shared" si="22"/>
        <v>0</v>
      </c>
      <c r="H21" s="185">
        <f t="shared" si="26"/>
        <v>0</v>
      </c>
      <c r="I21" s="174">
        <f t="shared" si="15"/>
        <v>0</v>
      </c>
      <c r="J21" s="175">
        <f t="shared" si="27"/>
        <v>0</v>
      </c>
      <c r="K21" s="176">
        <f t="shared" si="28"/>
        <v>0</v>
      </c>
      <c r="L21" s="177">
        <f t="shared" si="16"/>
        <v>0</v>
      </c>
      <c r="M21" s="178">
        <f t="shared" si="17"/>
        <v>0</v>
      </c>
      <c r="N21" s="206" t="e">
        <f t="shared" si="23"/>
        <v>#DIV/0!</v>
      </c>
      <c r="O21" s="178">
        <f t="shared" si="18"/>
        <v>0</v>
      </c>
      <c r="P21" s="188">
        <f t="shared" si="24"/>
        <v>0</v>
      </c>
      <c r="Q21" s="176">
        <f t="shared" si="19"/>
        <v>0</v>
      </c>
      <c r="R21" s="176">
        <v>0</v>
      </c>
      <c r="S21" s="177">
        <v>0</v>
      </c>
      <c r="T21" s="178">
        <f t="shared" si="29"/>
        <v>0</v>
      </c>
      <c r="U21" s="299" t="e">
        <f t="shared" si="25"/>
        <v>#DIV/0!</v>
      </c>
      <c r="W21" s="47">
        <v>4</v>
      </c>
      <c r="X21" s="48"/>
      <c r="Y21" s="49"/>
      <c r="Z21" s="75"/>
      <c r="AA21" s="283"/>
      <c r="AB21" s="68"/>
      <c r="AC21" s="69">
        <f t="shared" si="0"/>
        <v>0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/>
      <c r="AL21" s="75"/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1"/>
        <v>0</v>
      </c>
      <c r="AU21" s="64" t="e">
        <f t="shared" si="2"/>
        <v>#DIV/0!</v>
      </c>
      <c r="AV21" s="192">
        <f t="shared" si="3"/>
        <v>0</v>
      </c>
      <c r="AW21" s="46">
        <f t="shared" si="4"/>
        <v>0</v>
      </c>
      <c r="AX21" s="46">
        <f t="shared" si="5"/>
        <v>0</v>
      </c>
      <c r="AY21" s="46">
        <f t="shared" si="6"/>
        <v>0</v>
      </c>
      <c r="AZ21" s="192">
        <f t="shared" si="20"/>
        <v>0</v>
      </c>
      <c r="BA21" s="46">
        <f t="shared" si="7"/>
        <v>0</v>
      </c>
      <c r="BB21" s="46">
        <f t="shared" si="8"/>
        <v>0</v>
      </c>
      <c r="BC21" s="46"/>
      <c r="BD21" s="46">
        <f t="shared" si="9"/>
        <v>0</v>
      </c>
      <c r="BE21" s="65"/>
      <c r="BF21" s="45">
        <f t="shared" si="10"/>
        <v>0</v>
      </c>
      <c r="BG21" s="45">
        <f t="shared" si="11"/>
        <v>0</v>
      </c>
      <c r="BH21" s="45">
        <f t="shared" si="12"/>
        <v>0</v>
      </c>
      <c r="BI21" s="3"/>
      <c r="BJ21" s="66" t="s">
        <v>142</v>
      </c>
      <c r="BK21" s="67"/>
      <c r="BL21" s="24">
        <f>BL11-BL16-BL18-BL19+BL20</f>
        <v>0</v>
      </c>
      <c r="BO21" s="66" t="s">
        <v>148</v>
      </c>
      <c r="BP21" s="67"/>
      <c r="BQ21" s="24">
        <f ca="1">BQ11-BQ16-BQ18-BQ19</f>
        <v>0</v>
      </c>
    </row>
    <row r="22" spans="2:69" x14ac:dyDescent="0.25">
      <c r="B22" s="143">
        <v>1500</v>
      </c>
      <c r="C22" s="169">
        <f t="shared" si="13"/>
        <v>4</v>
      </c>
      <c r="D22" s="170">
        <f t="shared" si="13"/>
        <v>0</v>
      </c>
      <c r="E22" s="179">
        <f t="shared" si="14"/>
        <v>4</v>
      </c>
      <c r="F22" s="184">
        <f t="shared" si="21"/>
        <v>0</v>
      </c>
      <c r="G22" s="173">
        <f t="shared" si="22"/>
        <v>0</v>
      </c>
      <c r="H22" s="185">
        <f t="shared" si="26"/>
        <v>0</v>
      </c>
      <c r="I22" s="174">
        <f t="shared" si="15"/>
        <v>0</v>
      </c>
      <c r="J22" s="175">
        <f t="shared" si="27"/>
        <v>0</v>
      </c>
      <c r="K22" s="176">
        <f t="shared" si="28"/>
        <v>0</v>
      </c>
      <c r="L22" s="177">
        <f t="shared" si="16"/>
        <v>0</v>
      </c>
      <c r="M22" s="178">
        <f t="shared" si="17"/>
        <v>0</v>
      </c>
      <c r="N22" s="206" t="e">
        <f t="shared" si="23"/>
        <v>#DIV/0!</v>
      </c>
      <c r="O22" s="178">
        <f t="shared" si="18"/>
        <v>0</v>
      </c>
      <c r="P22" s="188">
        <f t="shared" si="24"/>
        <v>0</v>
      </c>
      <c r="Q22" s="176">
        <f t="shared" si="19"/>
        <v>0</v>
      </c>
      <c r="R22" s="176">
        <v>0</v>
      </c>
      <c r="S22" s="177">
        <v>0</v>
      </c>
      <c r="T22" s="178">
        <f t="shared" si="29"/>
        <v>0</v>
      </c>
      <c r="U22" s="299" t="e">
        <f t="shared" si="25"/>
        <v>#DIV/0!</v>
      </c>
      <c r="W22" s="47">
        <v>4</v>
      </c>
      <c r="X22" s="48"/>
      <c r="Y22" s="49"/>
      <c r="Z22" s="75"/>
      <c r="AA22" s="283"/>
      <c r="AB22" s="68"/>
      <c r="AC22" s="69">
        <f t="shared" si="0"/>
        <v>0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/>
      <c r="AL22" s="75"/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1"/>
        <v>0</v>
      </c>
      <c r="AU22" s="64" t="e">
        <f t="shared" si="2"/>
        <v>#DIV/0!</v>
      </c>
      <c r="AV22" s="192">
        <f t="shared" si="3"/>
        <v>0</v>
      </c>
      <c r="AW22" s="46">
        <f t="shared" si="4"/>
        <v>0</v>
      </c>
      <c r="AX22" s="46">
        <f t="shared" si="5"/>
        <v>0</v>
      </c>
      <c r="AY22" s="46">
        <f t="shared" si="6"/>
        <v>0</v>
      </c>
      <c r="AZ22" s="192">
        <f t="shared" si="20"/>
        <v>0</v>
      </c>
      <c r="BA22" s="46">
        <f t="shared" si="7"/>
        <v>0</v>
      </c>
      <c r="BB22" s="46">
        <f t="shared" si="8"/>
        <v>0</v>
      </c>
      <c r="BC22" s="46"/>
      <c r="BD22" s="46">
        <f t="shared" si="9"/>
        <v>0</v>
      </c>
      <c r="BE22" s="65"/>
      <c r="BF22" s="45">
        <f t="shared" si="10"/>
        <v>0</v>
      </c>
      <c r="BG22" s="45">
        <f t="shared" si="11"/>
        <v>0</v>
      </c>
      <c r="BH22" s="45">
        <f t="shared" si="12"/>
        <v>0</v>
      </c>
      <c r="BI22" s="3"/>
    </row>
    <row r="23" spans="2:69" x14ac:dyDescent="0.25">
      <c r="B23" s="143">
        <v>1600</v>
      </c>
      <c r="C23" s="169">
        <f t="shared" si="13"/>
        <v>4</v>
      </c>
      <c r="D23" s="170">
        <f t="shared" si="13"/>
        <v>0</v>
      </c>
      <c r="E23" s="179">
        <f t="shared" si="14"/>
        <v>4</v>
      </c>
      <c r="F23" s="184">
        <f t="shared" si="21"/>
        <v>0</v>
      </c>
      <c r="G23" s="173">
        <f t="shared" si="22"/>
        <v>0</v>
      </c>
      <c r="H23" s="185">
        <f t="shared" si="26"/>
        <v>0</v>
      </c>
      <c r="I23" s="174">
        <f t="shared" si="15"/>
        <v>0</v>
      </c>
      <c r="J23" s="175">
        <f t="shared" si="27"/>
        <v>0</v>
      </c>
      <c r="K23" s="176">
        <f t="shared" si="28"/>
        <v>0</v>
      </c>
      <c r="L23" s="177">
        <f t="shared" si="16"/>
        <v>0</v>
      </c>
      <c r="M23" s="178">
        <f t="shared" si="17"/>
        <v>0</v>
      </c>
      <c r="N23" s="206" t="e">
        <f t="shared" si="23"/>
        <v>#DIV/0!</v>
      </c>
      <c r="O23" s="178">
        <f t="shared" si="18"/>
        <v>0</v>
      </c>
      <c r="P23" s="188">
        <f t="shared" si="24"/>
        <v>0</v>
      </c>
      <c r="Q23" s="176">
        <f t="shared" si="19"/>
        <v>0</v>
      </c>
      <c r="R23" s="176">
        <v>0</v>
      </c>
      <c r="S23" s="177">
        <v>0</v>
      </c>
      <c r="T23" s="178">
        <f t="shared" si="29"/>
        <v>0</v>
      </c>
      <c r="U23" s="299" t="e">
        <f t="shared" si="25"/>
        <v>#DIV/0!</v>
      </c>
      <c r="W23" s="47">
        <v>4</v>
      </c>
      <c r="X23" s="48"/>
      <c r="Y23" s="49"/>
      <c r="Z23" s="75"/>
      <c r="AA23" s="283"/>
      <c r="AB23" s="68"/>
      <c r="AC23" s="69">
        <f t="shared" si="0"/>
        <v>0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/>
      <c r="AL23" s="75"/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1"/>
        <v>0</v>
      </c>
      <c r="AU23" s="64" t="e">
        <f t="shared" si="2"/>
        <v>#DIV/0!</v>
      </c>
      <c r="AV23" s="192">
        <f t="shared" si="3"/>
        <v>0</v>
      </c>
      <c r="AW23" s="46">
        <f t="shared" si="4"/>
        <v>0</v>
      </c>
      <c r="AX23" s="46">
        <f t="shared" si="5"/>
        <v>0</v>
      </c>
      <c r="AY23" s="46">
        <f t="shared" si="6"/>
        <v>0</v>
      </c>
      <c r="AZ23" s="192">
        <f t="shared" si="20"/>
        <v>0</v>
      </c>
      <c r="BA23" s="46">
        <f t="shared" si="7"/>
        <v>0</v>
      </c>
      <c r="BB23" s="46">
        <f t="shared" si="8"/>
        <v>0</v>
      </c>
      <c r="BC23" s="46"/>
      <c r="BD23" s="46">
        <f t="shared" si="9"/>
        <v>0</v>
      </c>
      <c r="BE23" s="65"/>
      <c r="BF23" s="45">
        <f t="shared" si="10"/>
        <v>0</v>
      </c>
      <c r="BG23" s="45">
        <f t="shared" si="11"/>
        <v>0</v>
      </c>
      <c r="BH23" s="45">
        <f t="shared" si="12"/>
        <v>0</v>
      </c>
      <c r="BI23" s="3"/>
    </row>
    <row r="24" spans="2:69" x14ac:dyDescent="0.25">
      <c r="B24" s="143">
        <v>1700</v>
      </c>
      <c r="C24" s="169">
        <f t="shared" si="13"/>
        <v>4</v>
      </c>
      <c r="D24" s="170">
        <f t="shared" si="13"/>
        <v>0</v>
      </c>
      <c r="E24" s="179">
        <f t="shared" si="14"/>
        <v>4</v>
      </c>
      <c r="F24" s="184">
        <f t="shared" si="21"/>
        <v>0</v>
      </c>
      <c r="G24" s="173">
        <f t="shared" si="22"/>
        <v>0</v>
      </c>
      <c r="H24" s="185">
        <f t="shared" si="26"/>
        <v>0</v>
      </c>
      <c r="I24" s="174">
        <f t="shared" si="15"/>
        <v>0</v>
      </c>
      <c r="J24" s="175">
        <f t="shared" si="27"/>
        <v>0</v>
      </c>
      <c r="K24" s="176">
        <f t="shared" si="28"/>
        <v>0</v>
      </c>
      <c r="L24" s="177">
        <f t="shared" si="16"/>
        <v>0</v>
      </c>
      <c r="M24" s="178">
        <f t="shared" si="17"/>
        <v>0</v>
      </c>
      <c r="N24" s="206" t="e">
        <f t="shared" si="23"/>
        <v>#DIV/0!</v>
      </c>
      <c r="O24" s="178">
        <f t="shared" si="18"/>
        <v>0</v>
      </c>
      <c r="P24" s="188">
        <f t="shared" si="24"/>
        <v>0</v>
      </c>
      <c r="Q24" s="176">
        <f t="shared" si="19"/>
        <v>0</v>
      </c>
      <c r="R24" s="176">
        <v>0</v>
      </c>
      <c r="S24" s="177">
        <v>0</v>
      </c>
      <c r="T24" s="178">
        <f t="shared" si="29"/>
        <v>0</v>
      </c>
      <c r="U24" s="299" t="e">
        <f t="shared" si="25"/>
        <v>#DIV/0!</v>
      </c>
      <c r="W24" s="47">
        <v>4</v>
      </c>
      <c r="X24" s="48"/>
      <c r="Y24" s="49"/>
      <c r="Z24" s="75"/>
      <c r="AA24" s="283"/>
      <c r="AB24" s="68"/>
      <c r="AC24" s="69">
        <f t="shared" si="0"/>
        <v>0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/>
      <c r="AL24" s="75"/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1"/>
        <v>0</v>
      </c>
      <c r="AU24" s="64" t="e">
        <f t="shared" si="2"/>
        <v>#DIV/0!</v>
      </c>
      <c r="AV24" s="192">
        <f t="shared" si="3"/>
        <v>0</v>
      </c>
      <c r="AW24" s="46">
        <f t="shared" si="4"/>
        <v>0</v>
      </c>
      <c r="AX24" s="46">
        <f t="shared" si="5"/>
        <v>0</v>
      </c>
      <c r="AY24" s="46">
        <f t="shared" si="6"/>
        <v>0</v>
      </c>
      <c r="AZ24" s="192">
        <f t="shared" si="20"/>
        <v>0</v>
      </c>
      <c r="BA24" s="46">
        <f t="shared" si="7"/>
        <v>0</v>
      </c>
      <c r="BB24" s="46">
        <f t="shared" si="8"/>
        <v>0</v>
      </c>
      <c r="BC24" s="46"/>
      <c r="BD24" s="46">
        <f t="shared" si="9"/>
        <v>0</v>
      </c>
      <c r="BE24" s="65"/>
      <c r="BF24" s="45">
        <f t="shared" si="10"/>
        <v>0</v>
      </c>
      <c r="BG24" s="45">
        <f t="shared" si="11"/>
        <v>0</v>
      </c>
      <c r="BH24" s="45">
        <f t="shared" si="12"/>
        <v>0</v>
      </c>
      <c r="BI24" s="3"/>
      <c r="BJ24" s="4" t="s">
        <v>143</v>
      </c>
      <c r="BO24" s="4" t="s">
        <v>147</v>
      </c>
    </row>
    <row r="25" spans="2:69" x14ac:dyDescent="0.25">
      <c r="B25" s="143">
        <v>1800</v>
      </c>
      <c r="C25" s="169">
        <f t="shared" si="13"/>
        <v>4</v>
      </c>
      <c r="D25" s="170">
        <f t="shared" si="13"/>
        <v>0</v>
      </c>
      <c r="E25" s="179">
        <f t="shared" si="14"/>
        <v>4</v>
      </c>
      <c r="F25" s="184">
        <f t="shared" si="21"/>
        <v>0</v>
      </c>
      <c r="G25" s="173">
        <f t="shared" si="22"/>
        <v>0</v>
      </c>
      <c r="H25" s="185">
        <f t="shared" si="26"/>
        <v>0</v>
      </c>
      <c r="I25" s="174">
        <f t="shared" si="15"/>
        <v>0</v>
      </c>
      <c r="J25" s="175">
        <f t="shared" si="27"/>
        <v>0</v>
      </c>
      <c r="K25" s="176">
        <f t="shared" si="28"/>
        <v>0</v>
      </c>
      <c r="L25" s="177">
        <f t="shared" si="16"/>
        <v>0</v>
      </c>
      <c r="M25" s="178">
        <f t="shared" si="17"/>
        <v>0</v>
      </c>
      <c r="N25" s="206" t="e">
        <f t="shared" si="23"/>
        <v>#DIV/0!</v>
      </c>
      <c r="O25" s="178">
        <f t="shared" si="18"/>
        <v>0</v>
      </c>
      <c r="P25" s="188">
        <f t="shared" si="24"/>
        <v>0</v>
      </c>
      <c r="Q25" s="176">
        <f t="shared" si="19"/>
        <v>0</v>
      </c>
      <c r="R25" s="176">
        <v>0</v>
      </c>
      <c r="S25" s="177">
        <v>0</v>
      </c>
      <c r="T25" s="178">
        <f t="shared" si="29"/>
        <v>0</v>
      </c>
      <c r="U25" s="299" t="e">
        <f t="shared" si="25"/>
        <v>#DIV/0!</v>
      </c>
      <c r="W25" s="47">
        <v>4</v>
      </c>
      <c r="X25" s="48"/>
      <c r="Y25" s="49"/>
      <c r="Z25" s="75"/>
      <c r="AA25" s="283"/>
      <c r="AB25" s="68"/>
      <c r="AC25" s="69">
        <f t="shared" si="0"/>
        <v>0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/>
      <c r="AL25" s="75"/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1"/>
        <v>0</v>
      </c>
      <c r="AU25" s="64" t="e">
        <f t="shared" si="2"/>
        <v>#DIV/0!</v>
      </c>
      <c r="AV25" s="192">
        <f t="shared" si="3"/>
        <v>0</v>
      </c>
      <c r="AW25" s="46">
        <f t="shared" si="4"/>
        <v>0</v>
      </c>
      <c r="AX25" s="46">
        <f t="shared" si="5"/>
        <v>0</v>
      </c>
      <c r="AY25" s="46">
        <f t="shared" si="6"/>
        <v>0</v>
      </c>
      <c r="AZ25" s="192">
        <f t="shared" si="20"/>
        <v>0</v>
      </c>
      <c r="BA25" s="46">
        <f t="shared" si="7"/>
        <v>0</v>
      </c>
      <c r="BB25" s="46">
        <f t="shared" si="8"/>
        <v>0</v>
      </c>
      <c r="BC25" s="46"/>
      <c r="BD25" s="46">
        <f t="shared" si="9"/>
        <v>0</v>
      </c>
      <c r="BE25" s="65"/>
      <c r="BF25" s="45">
        <f t="shared" si="10"/>
        <v>0</v>
      </c>
      <c r="BG25" s="45">
        <f t="shared" si="11"/>
        <v>0</v>
      </c>
      <c r="BH25" s="45">
        <f t="shared" si="12"/>
        <v>0</v>
      </c>
      <c r="BI25" s="3"/>
      <c r="BJ25" s="10" t="s">
        <v>67</v>
      </c>
      <c r="BK25" s="11"/>
      <c r="BL25" s="12">
        <f>BL21</f>
        <v>0</v>
      </c>
      <c r="BO25" s="10" t="s">
        <v>67</v>
      </c>
      <c r="BP25" s="11"/>
      <c r="BQ25" s="12">
        <f ca="1">(INDIRECT(TEXT((DAY($A$1)-1),"0")&amp;"!Bq25"))+BL25</f>
        <v>0</v>
      </c>
    </row>
    <row r="26" spans="2:69" x14ac:dyDescent="0.25">
      <c r="B26" s="143">
        <v>1900</v>
      </c>
      <c r="C26" s="169">
        <f t="shared" si="13"/>
        <v>4</v>
      </c>
      <c r="D26" s="170">
        <f t="shared" si="13"/>
        <v>0</v>
      </c>
      <c r="E26" s="179">
        <f t="shared" si="14"/>
        <v>4</v>
      </c>
      <c r="F26" s="184">
        <f t="shared" si="21"/>
        <v>0</v>
      </c>
      <c r="G26" s="173">
        <f t="shared" si="22"/>
        <v>0</v>
      </c>
      <c r="H26" s="185">
        <f t="shared" si="26"/>
        <v>0</v>
      </c>
      <c r="I26" s="174">
        <f t="shared" si="15"/>
        <v>0</v>
      </c>
      <c r="J26" s="175">
        <f t="shared" si="27"/>
        <v>0</v>
      </c>
      <c r="K26" s="176">
        <f t="shared" si="28"/>
        <v>0</v>
      </c>
      <c r="L26" s="177">
        <f t="shared" si="16"/>
        <v>0</v>
      </c>
      <c r="M26" s="178">
        <f t="shared" si="17"/>
        <v>0</v>
      </c>
      <c r="N26" s="206" t="e">
        <f t="shared" si="23"/>
        <v>#DIV/0!</v>
      </c>
      <c r="O26" s="178">
        <f t="shared" si="18"/>
        <v>0</v>
      </c>
      <c r="P26" s="188">
        <f t="shared" si="24"/>
        <v>0</v>
      </c>
      <c r="Q26" s="176">
        <f t="shared" si="19"/>
        <v>0</v>
      </c>
      <c r="R26" s="176">
        <v>0</v>
      </c>
      <c r="S26" s="177">
        <v>0</v>
      </c>
      <c r="T26" s="178">
        <f t="shared" si="29"/>
        <v>0</v>
      </c>
      <c r="U26" s="299" t="e">
        <f t="shared" si="25"/>
        <v>#DIV/0!</v>
      </c>
      <c r="W26" s="47">
        <v>4</v>
      </c>
      <c r="X26" s="48"/>
      <c r="Y26" s="49"/>
      <c r="Z26" s="75"/>
      <c r="AA26" s="283"/>
      <c r="AB26" s="68"/>
      <c r="AC26" s="69">
        <f t="shared" si="0"/>
        <v>0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/>
      <c r="AL26" s="75"/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1"/>
        <v>0</v>
      </c>
      <c r="AU26" s="64" t="e">
        <f t="shared" si="2"/>
        <v>#DIV/0!</v>
      </c>
      <c r="AV26" s="192">
        <f t="shared" si="3"/>
        <v>0</v>
      </c>
      <c r="AW26" s="46">
        <f t="shared" si="4"/>
        <v>0</v>
      </c>
      <c r="AX26" s="46">
        <f t="shared" si="5"/>
        <v>0</v>
      </c>
      <c r="AY26" s="46">
        <f t="shared" si="6"/>
        <v>0</v>
      </c>
      <c r="AZ26" s="192">
        <f t="shared" si="20"/>
        <v>0</v>
      </c>
      <c r="BA26" s="46">
        <f t="shared" si="7"/>
        <v>0</v>
      </c>
      <c r="BB26" s="46">
        <f t="shared" si="8"/>
        <v>0</v>
      </c>
      <c r="BC26" s="46"/>
      <c r="BD26" s="46">
        <f t="shared" si="9"/>
        <v>0</v>
      </c>
      <c r="BE26" s="65"/>
      <c r="BF26" s="45">
        <f t="shared" si="10"/>
        <v>0</v>
      </c>
      <c r="BG26" s="45">
        <f t="shared" si="11"/>
        <v>0</v>
      </c>
      <c r="BH26" s="45">
        <f t="shared" si="12"/>
        <v>0</v>
      </c>
      <c r="BI26" s="3"/>
      <c r="BJ26" s="27"/>
      <c r="BK26" s="3"/>
      <c r="BL26" s="28"/>
      <c r="BO26" s="27"/>
      <c r="BP26" s="3"/>
      <c r="BQ26" s="28"/>
    </row>
    <row r="27" spans="2:69" x14ac:dyDescent="0.25">
      <c r="B27" s="143">
        <v>2000</v>
      </c>
      <c r="C27" s="169">
        <f t="shared" si="13"/>
        <v>4</v>
      </c>
      <c r="D27" s="170">
        <f t="shared" si="13"/>
        <v>0</v>
      </c>
      <c r="E27" s="179">
        <f t="shared" si="14"/>
        <v>4</v>
      </c>
      <c r="F27" s="184">
        <f t="shared" si="21"/>
        <v>0</v>
      </c>
      <c r="G27" s="173">
        <f t="shared" si="22"/>
        <v>0</v>
      </c>
      <c r="H27" s="185">
        <f t="shared" si="26"/>
        <v>0</v>
      </c>
      <c r="I27" s="174">
        <f t="shared" si="15"/>
        <v>0</v>
      </c>
      <c r="J27" s="175">
        <f t="shared" si="27"/>
        <v>0</v>
      </c>
      <c r="K27" s="176">
        <f t="shared" si="28"/>
        <v>0</v>
      </c>
      <c r="L27" s="177">
        <f t="shared" si="16"/>
        <v>0</v>
      </c>
      <c r="M27" s="178">
        <f t="shared" si="17"/>
        <v>0</v>
      </c>
      <c r="N27" s="206" t="e">
        <f t="shared" si="23"/>
        <v>#DIV/0!</v>
      </c>
      <c r="O27" s="178">
        <f t="shared" si="18"/>
        <v>0</v>
      </c>
      <c r="P27" s="188">
        <f t="shared" si="24"/>
        <v>0</v>
      </c>
      <c r="Q27" s="176">
        <f t="shared" si="19"/>
        <v>0</v>
      </c>
      <c r="R27" s="176">
        <v>0</v>
      </c>
      <c r="S27" s="177">
        <v>0</v>
      </c>
      <c r="T27" s="178">
        <f t="shared" si="29"/>
        <v>0</v>
      </c>
      <c r="U27" s="299" t="e">
        <f t="shared" si="25"/>
        <v>#DIV/0!</v>
      </c>
      <c r="W27" s="47">
        <v>4</v>
      </c>
      <c r="X27" s="48"/>
      <c r="Y27" s="49"/>
      <c r="Z27" s="75"/>
      <c r="AA27" s="283"/>
      <c r="AB27" s="68"/>
      <c r="AC27" s="69">
        <f t="shared" si="0"/>
        <v>0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/>
      <c r="AL27" s="75"/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1"/>
        <v>0</v>
      </c>
      <c r="AU27" s="64" t="e">
        <f t="shared" si="2"/>
        <v>#DIV/0!</v>
      </c>
      <c r="AV27" s="192">
        <f t="shared" si="3"/>
        <v>0</v>
      </c>
      <c r="AW27" s="46">
        <f t="shared" si="4"/>
        <v>0</v>
      </c>
      <c r="AX27" s="46">
        <f t="shared" si="5"/>
        <v>0</v>
      </c>
      <c r="AY27" s="46">
        <f t="shared" si="6"/>
        <v>0</v>
      </c>
      <c r="AZ27" s="192">
        <f t="shared" si="20"/>
        <v>0</v>
      </c>
      <c r="BA27" s="46">
        <f t="shared" si="7"/>
        <v>0</v>
      </c>
      <c r="BB27" s="46">
        <f t="shared" si="8"/>
        <v>0</v>
      </c>
      <c r="BC27" s="46"/>
      <c r="BD27" s="46">
        <f t="shared" si="9"/>
        <v>0</v>
      </c>
      <c r="BE27" s="65"/>
      <c r="BF27" s="45">
        <f t="shared" si="10"/>
        <v>0</v>
      </c>
      <c r="BG27" s="45">
        <f t="shared" si="11"/>
        <v>0</v>
      </c>
      <c r="BH27" s="45">
        <f t="shared" si="12"/>
        <v>0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 ca="1">(INDIRECT(TEXT((DAY($A$1)-1),"0")&amp;"!BK27"))+BL27</f>
        <v>0</v>
      </c>
    </row>
    <row r="28" spans="2:69" x14ac:dyDescent="0.25">
      <c r="B28" s="143">
        <v>2100</v>
      </c>
      <c r="C28" s="169">
        <f t="shared" si="13"/>
        <v>4</v>
      </c>
      <c r="D28" s="170">
        <f t="shared" si="13"/>
        <v>0</v>
      </c>
      <c r="E28" s="179">
        <f t="shared" si="14"/>
        <v>4</v>
      </c>
      <c r="F28" s="184">
        <f t="shared" si="21"/>
        <v>0</v>
      </c>
      <c r="G28" s="173">
        <f t="shared" si="22"/>
        <v>0</v>
      </c>
      <c r="H28" s="185">
        <f t="shared" si="26"/>
        <v>0</v>
      </c>
      <c r="I28" s="174">
        <f t="shared" si="15"/>
        <v>0</v>
      </c>
      <c r="J28" s="175">
        <f t="shared" si="27"/>
        <v>0</v>
      </c>
      <c r="K28" s="176">
        <f t="shared" si="28"/>
        <v>0</v>
      </c>
      <c r="L28" s="177">
        <f t="shared" si="16"/>
        <v>0</v>
      </c>
      <c r="M28" s="178">
        <f t="shared" si="17"/>
        <v>0</v>
      </c>
      <c r="N28" s="206" t="e">
        <f t="shared" si="23"/>
        <v>#DIV/0!</v>
      </c>
      <c r="O28" s="178">
        <f t="shared" si="18"/>
        <v>0</v>
      </c>
      <c r="P28" s="188">
        <f t="shared" si="24"/>
        <v>0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5"/>
        <v>#DIV/0!</v>
      </c>
      <c r="W28" s="47">
        <v>4</v>
      </c>
      <c r="X28" s="48"/>
      <c r="Y28" s="49"/>
      <c r="Z28" s="75"/>
      <c r="AA28" s="283"/>
      <c r="AB28" s="68"/>
      <c r="AC28" s="69">
        <f t="shared" si="0"/>
        <v>0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/>
      <c r="AL28" s="75"/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1"/>
        <v>0</v>
      </c>
      <c r="AU28" s="64" t="e">
        <f t="shared" si="2"/>
        <v>#DIV/0!</v>
      </c>
      <c r="AV28" s="192">
        <f t="shared" si="3"/>
        <v>0</v>
      </c>
      <c r="AW28" s="46">
        <f t="shared" si="4"/>
        <v>0</v>
      </c>
      <c r="AX28" s="46">
        <f t="shared" si="5"/>
        <v>0</v>
      </c>
      <c r="AY28" s="46">
        <f t="shared" si="6"/>
        <v>0</v>
      </c>
      <c r="AZ28" s="192">
        <f t="shared" si="20"/>
        <v>0</v>
      </c>
      <c r="BA28" s="46">
        <f t="shared" si="7"/>
        <v>0</v>
      </c>
      <c r="BB28" s="46">
        <f t="shared" si="8"/>
        <v>0</v>
      </c>
      <c r="BC28" s="46"/>
      <c r="BD28" s="46">
        <f t="shared" si="9"/>
        <v>0</v>
      </c>
      <c r="BE28" s="65"/>
      <c r="BF28" s="45">
        <f t="shared" si="10"/>
        <v>0</v>
      </c>
      <c r="BG28" s="45">
        <f t="shared" si="11"/>
        <v>0</v>
      </c>
      <c r="BH28" s="45">
        <f t="shared" si="12"/>
        <v>0</v>
      </c>
      <c r="BI28" s="3"/>
      <c r="BJ28" s="23"/>
      <c r="BK28" s="3"/>
      <c r="BL28" s="30"/>
      <c r="BO28" s="23"/>
      <c r="BP28" s="3"/>
      <c r="BQ28" s="30"/>
    </row>
    <row r="29" spans="2:69" x14ac:dyDescent="0.25">
      <c r="B29" s="143">
        <v>2200</v>
      </c>
      <c r="C29" s="169">
        <f t="shared" si="13"/>
        <v>4</v>
      </c>
      <c r="D29" s="170">
        <f t="shared" si="13"/>
        <v>0</v>
      </c>
      <c r="E29" s="179">
        <f t="shared" si="14"/>
        <v>4</v>
      </c>
      <c r="F29" s="184">
        <f t="shared" si="21"/>
        <v>0</v>
      </c>
      <c r="G29" s="173">
        <f t="shared" si="22"/>
        <v>0</v>
      </c>
      <c r="H29" s="185">
        <f t="shared" si="26"/>
        <v>0</v>
      </c>
      <c r="I29" s="174">
        <f t="shared" si="15"/>
        <v>0</v>
      </c>
      <c r="J29" s="175">
        <f t="shared" si="27"/>
        <v>0</v>
      </c>
      <c r="K29" s="176">
        <f t="shared" si="28"/>
        <v>0</v>
      </c>
      <c r="L29" s="177">
        <f t="shared" si="16"/>
        <v>0</v>
      </c>
      <c r="M29" s="178">
        <f t="shared" si="17"/>
        <v>0</v>
      </c>
      <c r="N29" s="206" t="e">
        <f t="shared" si="23"/>
        <v>#DIV/0!</v>
      </c>
      <c r="O29" s="178">
        <f t="shared" si="18"/>
        <v>0</v>
      </c>
      <c r="P29" s="188">
        <f t="shared" si="24"/>
        <v>0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5"/>
        <v>#DIV/0!</v>
      </c>
      <c r="W29" s="47">
        <v>4</v>
      </c>
      <c r="X29" s="48"/>
      <c r="Y29" s="49"/>
      <c r="Z29" s="75"/>
      <c r="AA29" s="283"/>
      <c r="AB29" s="68"/>
      <c r="AC29" s="69">
        <f t="shared" si="0"/>
        <v>0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/>
      <c r="AL29" s="75"/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1"/>
        <v>0</v>
      </c>
      <c r="AU29" s="64" t="e">
        <f t="shared" si="2"/>
        <v>#DIV/0!</v>
      </c>
      <c r="AV29" s="192">
        <f t="shared" si="3"/>
        <v>0</v>
      </c>
      <c r="AW29" s="46">
        <f t="shared" si="4"/>
        <v>0</v>
      </c>
      <c r="AX29" s="46">
        <f t="shared" si="5"/>
        <v>0</v>
      </c>
      <c r="AY29" s="46">
        <f t="shared" si="6"/>
        <v>0</v>
      </c>
      <c r="AZ29" s="192">
        <f t="shared" si="20"/>
        <v>0</v>
      </c>
      <c r="BA29" s="46">
        <f t="shared" si="7"/>
        <v>0</v>
      </c>
      <c r="BB29" s="46">
        <f t="shared" si="8"/>
        <v>0</v>
      </c>
      <c r="BC29" s="46"/>
      <c r="BD29" s="46">
        <f t="shared" si="9"/>
        <v>0</v>
      </c>
      <c r="BE29" s="65"/>
      <c r="BF29" s="45">
        <f t="shared" si="10"/>
        <v>0</v>
      </c>
      <c r="BG29" s="45">
        <f t="shared" si="11"/>
        <v>0</v>
      </c>
      <c r="BH29" s="45">
        <f t="shared" si="12"/>
        <v>0</v>
      </c>
      <c r="BI29" s="3"/>
      <c r="BJ29" s="23" t="s">
        <v>144</v>
      </c>
      <c r="BK29" s="3"/>
      <c r="BL29" s="30">
        <f>BL25-BL27</f>
        <v>0</v>
      </c>
      <c r="BO29" s="23" t="s">
        <v>144</v>
      </c>
      <c r="BP29" s="3"/>
      <c r="BQ29" s="30">
        <f ca="1">BQ25-BQ27</f>
        <v>0</v>
      </c>
    </row>
    <row r="30" spans="2:69" x14ac:dyDescent="0.25">
      <c r="B30" s="143">
        <v>2300</v>
      </c>
      <c r="C30" s="169">
        <f t="shared" si="13"/>
        <v>4</v>
      </c>
      <c r="D30" s="170">
        <f t="shared" si="13"/>
        <v>0</v>
      </c>
      <c r="E30" s="179">
        <f t="shared" si="14"/>
        <v>4</v>
      </c>
      <c r="F30" s="184">
        <f t="shared" si="21"/>
        <v>0</v>
      </c>
      <c r="G30" s="173">
        <f t="shared" si="22"/>
        <v>0</v>
      </c>
      <c r="H30" s="185">
        <f t="shared" si="26"/>
        <v>0</v>
      </c>
      <c r="I30" s="174">
        <f t="shared" si="15"/>
        <v>0</v>
      </c>
      <c r="J30" s="175">
        <f t="shared" si="27"/>
        <v>0</v>
      </c>
      <c r="K30" s="176">
        <f t="shared" si="28"/>
        <v>0</v>
      </c>
      <c r="L30" s="177">
        <f t="shared" si="16"/>
        <v>0</v>
      </c>
      <c r="M30" s="178">
        <f t="shared" si="17"/>
        <v>0</v>
      </c>
      <c r="N30" s="206" t="e">
        <f t="shared" si="23"/>
        <v>#DIV/0!</v>
      </c>
      <c r="O30" s="178">
        <f t="shared" si="18"/>
        <v>0</v>
      </c>
      <c r="P30" s="188">
        <f t="shared" si="24"/>
        <v>0</v>
      </c>
      <c r="Q30" s="176">
        <f t="shared" si="19"/>
        <v>0</v>
      </c>
      <c r="R30" s="176">
        <v>0</v>
      </c>
      <c r="S30" s="177">
        <v>0</v>
      </c>
      <c r="T30" s="178">
        <f t="shared" si="29"/>
        <v>0</v>
      </c>
      <c r="U30" s="299" t="e">
        <f t="shared" si="25"/>
        <v>#DIV/0!</v>
      </c>
      <c r="W30" s="47">
        <v>4</v>
      </c>
      <c r="X30" s="48"/>
      <c r="Y30" s="49"/>
      <c r="Z30" s="194"/>
      <c r="AA30" s="254"/>
      <c r="AB30" s="78"/>
      <c r="AC30" s="79">
        <f t="shared" si="0"/>
        <v>0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7"/>
      <c r="AL30" s="194"/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6"/>
      <c r="AT30" s="63">
        <f t="shared" si="1"/>
        <v>0</v>
      </c>
      <c r="AU30" s="64" t="e">
        <f t="shared" si="2"/>
        <v>#DIV/0!</v>
      </c>
      <c r="AV30" s="192">
        <f t="shared" si="3"/>
        <v>0</v>
      </c>
      <c r="AW30" s="46">
        <f t="shared" si="4"/>
        <v>0</v>
      </c>
      <c r="AX30" s="46">
        <f t="shared" si="5"/>
        <v>0</v>
      </c>
      <c r="AY30" s="46">
        <f t="shared" si="6"/>
        <v>0</v>
      </c>
      <c r="AZ30" s="192">
        <f t="shared" si="20"/>
        <v>0</v>
      </c>
      <c r="BA30" s="46">
        <f t="shared" si="7"/>
        <v>0</v>
      </c>
      <c r="BB30" s="46">
        <f t="shared" si="8"/>
        <v>0</v>
      </c>
      <c r="BC30" s="46"/>
      <c r="BD30" s="46">
        <f t="shared" si="9"/>
        <v>0</v>
      </c>
      <c r="BE30" s="65"/>
      <c r="BF30" s="45">
        <f t="shared" si="10"/>
        <v>0</v>
      </c>
      <c r="BG30" s="45">
        <f t="shared" si="11"/>
        <v>0</v>
      </c>
      <c r="BH30" s="45">
        <f t="shared" si="12"/>
        <v>0</v>
      </c>
      <c r="BI30" s="3"/>
      <c r="BJ30" s="23"/>
      <c r="BK30" s="3"/>
      <c r="BL30" s="30"/>
      <c r="BO30" s="23"/>
      <c r="BP30" s="3"/>
      <c r="BQ30" s="30"/>
    </row>
    <row r="31" spans="2:69" ht="13.8" thickBot="1" x14ac:dyDescent="0.3">
      <c r="B31" s="143">
        <v>2400</v>
      </c>
      <c r="C31" s="169">
        <f t="shared" si="13"/>
        <v>4</v>
      </c>
      <c r="D31" s="170">
        <f t="shared" si="13"/>
        <v>0</v>
      </c>
      <c r="E31" s="179">
        <f t="shared" si="14"/>
        <v>4</v>
      </c>
      <c r="F31" s="184">
        <f t="shared" si="21"/>
        <v>0</v>
      </c>
      <c r="G31" s="187">
        <f t="shared" si="22"/>
        <v>0</v>
      </c>
      <c r="H31" s="185">
        <f t="shared" si="26"/>
        <v>0</v>
      </c>
      <c r="I31" s="174">
        <f t="shared" si="15"/>
        <v>0</v>
      </c>
      <c r="J31" s="175">
        <f t="shared" si="27"/>
        <v>0</v>
      </c>
      <c r="K31" s="176">
        <f t="shared" si="28"/>
        <v>0</v>
      </c>
      <c r="L31" s="177">
        <f t="shared" si="16"/>
        <v>0</v>
      </c>
      <c r="M31" s="178">
        <f t="shared" si="17"/>
        <v>0</v>
      </c>
      <c r="N31" s="206" t="e">
        <f t="shared" si="23"/>
        <v>#DIV/0!</v>
      </c>
      <c r="O31" s="178">
        <f t="shared" si="18"/>
        <v>0</v>
      </c>
      <c r="P31" s="188">
        <f t="shared" si="24"/>
        <v>0</v>
      </c>
      <c r="Q31" s="176">
        <f t="shared" si="19"/>
        <v>0</v>
      </c>
      <c r="R31" s="176">
        <v>0</v>
      </c>
      <c r="S31" s="177">
        <v>0</v>
      </c>
      <c r="T31" s="178">
        <f t="shared" si="29"/>
        <v>0</v>
      </c>
      <c r="U31" s="299" t="e">
        <f t="shared" si="25"/>
        <v>#DIV/0!</v>
      </c>
      <c r="W31" s="88">
        <f>SUM(W7:W30)</f>
        <v>96</v>
      </c>
      <c r="X31" s="11"/>
      <c r="Y31" s="88">
        <f>SUM(Y7:Y30)</f>
        <v>0</v>
      </c>
      <c r="AA31" s="204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0</v>
      </c>
      <c r="AL31" s="3"/>
      <c r="AM31" s="22"/>
      <c r="AN31" s="91">
        <f>SUM(AN7:AN30)</f>
        <v>0</v>
      </c>
      <c r="AO31" s="11"/>
      <c r="AP31" s="3"/>
      <c r="AT31" s="93">
        <f>SUM(AT7:AT30)</f>
        <v>0</v>
      </c>
      <c r="AU31" s="94" t="e">
        <f t="shared" si="2"/>
        <v>#DIV/0!</v>
      </c>
      <c r="AV31" s="94">
        <f t="shared" ref="AV31:BD31" si="30">SUM(AV7:AV30)</f>
        <v>0</v>
      </c>
      <c r="AW31" s="94">
        <f t="shared" si="30"/>
        <v>0</v>
      </c>
      <c r="AX31" s="94">
        <f t="shared" si="30"/>
        <v>0</v>
      </c>
      <c r="AY31" s="94">
        <f t="shared" si="30"/>
        <v>0</v>
      </c>
      <c r="AZ31" s="94">
        <f t="shared" si="30"/>
        <v>0</v>
      </c>
      <c r="BA31" s="95">
        <f t="shared" si="30"/>
        <v>0</v>
      </c>
      <c r="BB31" s="95">
        <f t="shared" si="30"/>
        <v>0</v>
      </c>
      <c r="BC31" s="95">
        <f t="shared" si="30"/>
        <v>0</v>
      </c>
      <c r="BD31" s="95">
        <f t="shared" si="30"/>
        <v>0</v>
      </c>
      <c r="BF31" s="87">
        <f>SUM(BF7:BF30)</f>
        <v>0</v>
      </c>
      <c r="BG31" s="87">
        <f>SUM(BG7:BG30)</f>
        <v>0</v>
      </c>
      <c r="BH31" s="87">
        <f>SUM(BH7:BH30)</f>
        <v>0</v>
      </c>
      <c r="BJ31" s="23" t="s">
        <v>68</v>
      </c>
      <c r="BK31" s="3"/>
      <c r="BL31" s="28"/>
      <c r="BO31" s="23" t="s">
        <v>68</v>
      </c>
      <c r="BP31" s="3"/>
      <c r="BQ31" s="28"/>
    </row>
    <row r="32" spans="2:69" ht="13.8" thickBot="1" x14ac:dyDescent="0.3">
      <c r="B32" s="180"/>
      <c r="C32" s="181"/>
      <c r="D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 ca="1">(INDIRECT(TEXT((DAY($A$1)-1),"0")&amp;"!BQ32"))+BL32</f>
        <v>0</v>
      </c>
    </row>
    <row r="33" spans="1:69" x14ac:dyDescent="0.25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 ca="1">(INDIRECT(TEXT((DAY($A$1)-1),"0")&amp;"!BQ33"))+BL33</f>
        <v>0</v>
      </c>
    </row>
    <row r="34" spans="1:69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</row>
    <row r="35" spans="1:69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0</v>
      </c>
      <c r="BO35" s="66" t="s">
        <v>146</v>
      </c>
      <c r="BP35" s="67"/>
      <c r="BQ35" s="105">
        <f ca="1">BQ29-SUM(BQ32:BQ33)</f>
        <v>0</v>
      </c>
    </row>
    <row r="36" spans="1:69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</row>
    <row r="37" spans="1:69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</row>
    <row r="38" spans="1:69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>
        <v>2</v>
      </c>
      <c r="AT38" s="209">
        <f t="shared" ref="AT38:AT62" si="31">AT7</f>
        <v>0</v>
      </c>
      <c r="AU38" s="209">
        <f t="shared" ref="AU38:AU61" si="32">AS38-AT38</f>
        <v>2</v>
      </c>
      <c r="AV38" s="225">
        <f>IF(AND(AU38&lt;=0,AU38&gt;=-2),AU38,IF(AU38&lt;-2,-2,0))</f>
        <v>0</v>
      </c>
      <c r="AW38" s="226">
        <f>IF(AND(AU38&gt;=0,AU38&lt;=2),AU38,IF(AU38&gt;2,2,0))</f>
        <v>2</v>
      </c>
      <c r="AX38" s="222">
        <f>IF(AU38&gt;2,(AU38-2)*13.66,0)</f>
        <v>0</v>
      </c>
      <c r="AY38" s="222">
        <f>IF(AU38&lt;-2,(ABS(AU38)-2)*100,0)</f>
        <v>0</v>
      </c>
      <c r="AZ38" s="244">
        <f>AV38+AW38</f>
        <v>2</v>
      </c>
      <c r="BA38" s="246">
        <f>AX38+AY38</f>
        <v>0</v>
      </c>
      <c r="BB38" s="251"/>
      <c r="BJ38" s="4" t="s">
        <v>80</v>
      </c>
      <c r="BP38" s="4" t="s">
        <v>81</v>
      </c>
    </row>
    <row r="39" spans="1:69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0</v>
      </c>
      <c r="AH39" s="112">
        <f>AN31</f>
        <v>0</v>
      </c>
      <c r="AJ39" s="110">
        <f>AJ31</f>
        <v>0</v>
      </c>
      <c r="AK39" s="111">
        <f>AL31</f>
        <v>0</v>
      </c>
      <c r="AL39" s="214" t="e">
        <f>AVERAGE(AL7:AL30,AI7:AI30)</f>
        <v>#DIV/0!</v>
      </c>
      <c r="AM39" s="213" t="e">
        <f>AVERAGE(AO7:AO30)</f>
        <v>#DIV/0!</v>
      </c>
      <c r="AS39" s="113">
        <v>9</v>
      </c>
      <c r="AT39" s="208">
        <f t="shared" si="31"/>
        <v>0</v>
      </c>
      <c r="AU39" s="208">
        <f t="shared" si="32"/>
        <v>9</v>
      </c>
      <c r="AV39" s="227">
        <f t="shared" ref="AV39:AV61" si="33">IF(AND(AU39&lt;=0,AU39&gt;=-2),AU39,IF(AU39&lt;-2,-2,0))</f>
        <v>0</v>
      </c>
      <c r="AW39" s="228">
        <f>IF(AND(AU39&gt;=0,AU39&lt;=2),AU39,IF(AU39&gt;2,2,0))</f>
        <v>2</v>
      </c>
      <c r="AX39" s="223">
        <f>IF(AU39&gt;2,(AU39-2)*13.66,0)</f>
        <v>95.62</v>
      </c>
      <c r="AY39" s="223">
        <f>IF(AU39&lt;-2,(ABS(AU39)-2)*100,0)</f>
        <v>0</v>
      </c>
      <c r="AZ39" s="243">
        <f>AV39+AW39</f>
        <v>2</v>
      </c>
      <c r="BA39" s="247">
        <f>AX39+AY39</f>
        <v>95.62</v>
      </c>
      <c r="BJ39" s="10" t="s">
        <v>82</v>
      </c>
      <c r="BK39" s="11"/>
      <c r="BL39" s="114">
        <v>0</v>
      </c>
    </row>
    <row r="40" spans="1:69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>
        <v>17</v>
      </c>
      <c r="AT40" s="208">
        <f t="shared" si="31"/>
        <v>0</v>
      </c>
      <c r="AU40" s="208">
        <f t="shared" si="32"/>
        <v>17</v>
      </c>
      <c r="AV40" s="227">
        <f t="shared" si="33"/>
        <v>0</v>
      </c>
      <c r="AW40" s="228">
        <f>IF(AND(AU40&gt;=0,AU40&lt;=2),AU40,IF(AU40&gt;2,2,0))</f>
        <v>2</v>
      </c>
      <c r="AX40" s="223">
        <f t="shared" ref="AX40:AX61" si="34">IF(AU40&gt;2,(AU40-2)*13.66,0)</f>
        <v>204.9</v>
      </c>
      <c r="AY40" s="223">
        <f t="shared" ref="AY40:AY61" si="35">IF(AU40&lt;-2,(ABS(AU40)-2)*100,0)</f>
        <v>0</v>
      </c>
      <c r="AZ40" s="243">
        <f t="shared" ref="AZ40:AZ61" si="36">AV40+AW40</f>
        <v>2</v>
      </c>
      <c r="BA40" s="247">
        <f t="shared" ref="BA40:BA61" si="37">AX40+AY40</f>
        <v>204.9</v>
      </c>
      <c r="BJ40" s="27"/>
      <c r="BK40" s="3"/>
      <c r="BL40" s="115"/>
    </row>
    <row r="41" spans="1:69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>
        <v>11</v>
      </c>
      <c r="AT41" s="208">
        <f t="shared" si="31"/>
        <v>0</v>
      </c>
      <c r="AU41" s="208">
        <f t="shared" si="32"/>
        <v>11</v>
      </c>
      <c r="AV41" s="227">
        <f t="shared" si="33"/>
        <v>0</v>
      </c>
      <c r="AW41" s="228">
        <f t="shared" ref="AW41:AW60" si="38">IF(AND(AU41&gt;=0,AU41&lt;=2),AU41,IF(AU41&gt;2,2,0))</f>
        <v>2</v>
      </c>
      <c r="AX41" s="223">
        <f t="shared" si="34"/>
        <v>122.94</v>
      </c>
      <c r="AY41" s="223">
        <f t="shared" si="35"/>
        <v>0</v>
      </c>
      <c r="AZ41" s="243">
        <f t="shared" si="36"/>
        <v>2</v>
      </c>
      <c r="BA41" s="247">
        <f t="shared" si="37"/>
        <v>122.94</v>
      </c>
      <c r="BJ41" s="23" t="s">
        <v>83</v>
      </c>
      <c r="BK41" s="43"/>
      <c r="BL41" s="116">
        <v>0</v>
      </c>
    </row>
    <row r="42" spans="1:69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>
        <v>11</v>
      </c>
      <c r="AT42" s="208">
        <f t="shared" si="31"/>
        <v>0</v>
      </c>
      <c r="AU42" s="208">
        <f t="shared" si="32"/>
        <v>11</v>
      </c>
      <c r="AV42" s="227">
        <f t="shared" si="33"/>
        <v>0</v>
      </c>
      <c r="AW42" s="228">
        <f t="shared" si="38"/>
        <v>2</v>
      </c>
      <c r="AX42" s="223">
        <f t="shared" si="34"/>
        <v>122.94</v>
      </c>
      <c r="AY42" s="223">
        <f t="shared" si="35"/>
        <v>0</v>
      </c>
      <c r="AZ42" s="243">
        <f t="shared" si="36"/>
        <v>2</v>
      </c>
      <c r="BA42" s="247">
        <f t="shared" si="37"/>
        <v>122.94</v>
      </c>
      <c r="BJ42" s="23" t="s">
        <v>132</v>
      </c>
      <c r="BK42" s="117">
        <f ca="1">A1</f>
        <v>36952</v>
      </c>
      <c r="BL42" s="116">
        <v>0</v>
      </c>
    </row>
    <row r="43" spans="1:69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>
        <v>11</v>
      </c>
      <c r="AT43" s="208">
        <f t="shared" si="31"/>
        <v>0</v>
      </c>
      <c r="AU43" s="208">
        <f t="shared" si="32"/>
        <v>11</v>
      </c>
      <c r="AV43" s="227">
        <f t="shared" si="33"/>
        <v>0</v>
      </c>
      <c r="AW43" s="228">
        <f t="shared" si="38"/>
        <v>2</v>
      </c>
      <c r="AX43" s="223">
        <f t="shared" si="34"/>
        <v>122.94</v>
      </c>
      <c r="AY43" s="223">
        <f t="shared" si="35"/>
        <v>0</v>
      </c>
      <c r="AZ43" s="243">
        <f t="shared" si="36"/>
        <v>2</v>
      </c>
      <c r="BA43" s="247">
        <f t="shared" si="37"/>
        <v>122.94</v>
      </c>
      <c r="BJ43" s="23" t="s">
        <v>85</v>
      </c>
      <c r="BK43" s="3"/>
      <c r="BL43" s="116">
        <f>SUM(BL39:BL42)</f>
        <v>0</v>
      </c>
    </row>
    <row r="44" spans="1:69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>
        <v>11</v>
      </c>
      <c r="AT44" s="208">
        <f t="shared" si="31"/>
        <v>0</v>
      </c>
      <c r="AU44" s="208">
        <f t="shared" si="32"/>
        <v>11</v>
      </c>
      <c r="AV44" s="227">
        <f t="shared" si="33"/>
        <v>0</v>
      </c>
      <c r="AW44" s="228">
        <f t="shared" si="38"/>
        <v>2</v>
      </c>
      <c r="AX44" s="223">
        <f t="shared" si="34"/>
        <v>122.94</v>
      </c>
      <c r="AY44" s="223">
        <f t="shared" si="35"/>
        <v>0</v>
      </c>
      <c r="AZ44" s="243">
        <f t="shared" si="36"/>
        <v>2</v>
      </c>
      <c r="BA44" s="247">
        <f t="shared" si="37"/>
        <v>122.94</v>
      </c>
      <c r="BJ44" s="27"/>
      <c r="BK44" s="3"/>
      <c r="BL44" s="115"/>
    </row>
    <row r="45" spans="1:69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>
        <v>11</v>
      </c>
      <c r="AT45" s="208">
        <f t="shared" si="31"/>
        <v>0</v>
      </c>
      <c r="AU45" s="208">
        <f t="shared" si="32"/>
        <v>11</v>
      </c>
      <c r="AV45" s="227">
        <f t="shared" si="33"/>
        <v>0</v>
      </c>
      <c r="AW45" s="228">
        <f t="shared" si="38"/>
        <v>2</v>
      </c>
      <c r="AX45" s="223">
        <f t="shared" si="34"/>
        <v>122.94</v>
      </c>
      <c r="AY45" s="223">
        <f t="shared" si="35"/>
        <v>0</v>
      </c>
      <c r="AZ45" s="243">
        <f t="shared" si="36"/>
        <v>2</v>
      </c>
      <c r="BA45" s="247">
        <f t="shared" si="37"/>
        <v>122.94</v>
      </c>
      <c r="BJ45" s="23" t="s">
        <v>86</v>
      </c>
      <c r="BK45" s="43"/>
      <c r="BL45" s="116">
        <v>0</v>
      </c>
    </row>
    <row r="46" spans="1:69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5">
        <f ca="1">(INDIRECT(TEXT((DAY($A$1)-1),"0")&amp;"!AG46"))+AG39</f>
        <v>0</v>
      </c>
      <c r="AH46" s="215">
        <f ca="1">(INDIRECT(TEXT((DAY($A$1)-1),"0")&amp;"!AH46"))+AH39</f>
        <v>0</v>
      </c>
      <c r="AJ46" s="217">
        <f>AJ39</f>
        <v>0</v>
      </c>
      <c r="AK46" s="218">
        <f>AK39</f>
        <v>0</v>
      </c>
      <c r="AL46" s="216" t="e">
        <f ca="1">(INDIRECT(TEXT((DAY($A$1)-1),"0")&amp;"!AH46"))+AL39</f>
        <v>#DIV/0!</v>
      </c>
      <c r="AM46" s="231" t="e">
        <f ca="1">(INDIRECT(TEXT((DAY($A$1)-1),"0")&amp;"!Am46"))+AM39</f>
        <v>#DIV/0!</v>
      </c>
      <c r="AS46" s="113">
        <v>11</v>
      </c>
      <c r="AT46" s="208">
        <f t="shared" si="31"/>
        <v>0</v>
      </c>
      <c r="AU46" s="208">
        <f t="shared" si="32"/>
        <v>11</v>
      </c>
      <c r="AV46" s="227">
        <f t="shared" si="33"/>
        <v>0</v>
      </c>
      <c r="AW46" s="228">
        <f t="shared" si="38"/>
        <v>2</v>
      </c>
      <c r="AX46" s="223">
        <f t="shared" si="34"/>
        <v>122.94</v>
      </c>
      <c r="AY46" s="223">
        <f t="shared" si="35"/>
        <v>0</v>
      </c>
      <c r="AZ46" s="243">
        <f t="shared" si="36"/>
        <v>2</v>
      </c>
      <c r="BA46" s="247">
        <f t="shared" si="37"/>
        <v>122.94</v>
      </c>
      <c r="BJ46" s="23" t="s">
        <v>87</v>
      </c>
      <c r="BK46" s="117">
        <f ca="1">BK42</f>
        <v>36952</v>
      </c>
      <c r="BL46" s="263">
        <f>AT31*J7/1000</f>
        <v>0</v>
      </c>
    </row>
    <row r="47" spans="1:69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>
        <v>11</v>
      </c>
      <c r="AT47" s="208">
        <f t="shared" si="31"/>
        <v>0</v>
      </c>
      <c r="AU47" s="208">
        <f t="shared" si="32"/>
        <v>11</v>
      </c>
      <c r="AV47" s="227">
        <f t="shared" si="33"/>
        <v>0</v>
      </c>
      <c r="AW47" s="228">
        <f t="shared" si="38"/>
        <v>2</v>
      </c>
      <c r="AX47" s="223">
        <f t="shared" si="34"/>
        <v>122.94</v>
      </c>
      <c r="AY47" s="223">
        <f t="shared" si="35"/>
        <v>0</v>
      </c>
      <c r="AZ47" s="243">
        <f t="shared" si="36"/>
        <v>2</v>
      </c>
      <c r="BA47" s="247">
        <f t="shared" si="37"/>
        <v>122.94</v>
      </c>
      <c r="BJ47" s="23" t="s">
        <v>88</v>
      </c>
      <c r="BK47" s="43"/>
      <c r="BL47" s="116">
        <f>SUM(BL45:BL46)</f>
        <v>0</v>
      </c>
    </row>
    <row r="48" spans="1:69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>
        <v>11</v>
      </c>
      <c r="AT48" s="208">
        <f t="shared" si="31"/>
        <v>0</v>
      </c>
      <c r="AU48" s="208">
        <f t="shared" si="32"/>
        <v>11</v>
      </c>
      <c r="AV48" s="227">
        <f t="shared" si="33"/>
        <v>0</v>
      </c>
      <c r="AW48" s="228">
        <f t="shared" si="38"/>
        <v>2</v>
      </c>
      <c r="AX48" s="223">
        <f t="shared" si="34"/>
        <v>122.94</v>
      </c>
      <c r="AY48" s="223">
        <f t="shared" si="35"/>
        <v>0</v>
      </c>
      <c r="AZ48" s="243">
        <f t="shared" si="36"/>
        <v>2</v>
      </c>
      <c r="BA48" s="247">
        <f t="shared" si="37"/>
        <v>122.94</v>
      </c>
      <c r="BJ48" s="27"/>
      <c r="BK48" s="3"/>
      <c r="BL48" s="115"/>
    </row>
    <row r="49" spans="1:64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>
        <v>11</v>
      </c>
      <c r="AT49" s="208">
        <f t="shared" si="31"/>
        <v>0</v>
      </c>
      <c r="AU49" s="208">
        <f t="shared" si="32"/>
        <v>11</v>
      </c>
      <c r="AV49" s="227">
        <f t="shared" si="33"/>
        <v>0</v>
      </c>
      <c r="AW49" s="228">
        <f t="shared" si="38"/>
        <v>2</v>
      </c>
      <c r="AX49" s="223">
        <f t="shared" si="34"/>
        <v>122.94</v>
      </c>
      <c r="AY49" s="223">
        <f t="shared" si="35"/>
        <v>0</v>
      </c>
      <c r="AZ49" s="243">
        <f t="shared" si="36"/>
        <v>2</v>
      </c>
      <c r="BA49" s="247">
        <f t="shared" si="37"/>
        <v>122.94</v>
      </c>
      <c r="BJ49" s="66" t="s">
        <v>89</v>
      </c>
      <c r="BK49" s="67"/>
      <c r="BL49" s="118">
        <f>BL43-BL47</f>
        <v>0</v>
      </c>
    </row>
    <row r="50" spans="1:64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>
        <v>11</v>
      </c>
      <c r="AT50" s="208">
        <f t="shared" si="31"/>
        <v>0</v>
      </c>
      <c r="AU50" s="208">
        <f t="shared" si="32"/>
        <v>11</v>
      </c>
      <c r="AV50" s="227">
        <f t="shared" si="33"/>
        <v>0</v>
      </c>
      <c r="AW50" s="228">
        <f t="shared" si="38"/>
        <v>2</v>
      </c>
      <c r="AX50" s="223">
        <f t="shared" si="34"/>
        <v>122.94</v>
      </c>
      <c r="AY50" s="223">
        <f t="shared" si="35"/>
        <v>0</v>
      </c>
      <c r="AZ50" s="243">
        <f t="shared" si="36"/>
        <v>2</v>
      </c>
      <c r="BA50" s="247">
        <f t="shared" si="37"/>
        <v>122.94</v>
      </c>
      <c r="BJ50" s="66"/>
      <c r="BK50" s="67"/>
      <c r="BL50" s="118"/>
    </row>
    <row r="51" spans="1:64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>
        <v>11</v>
      </c>
      <c r="AT51" s="208">
        <f t="shared" si="31"/>
        <v>0</v>
      </c>
      <c r="AU51" s="208">
        <f t="shared" si="32"/>
        <v>11</v>
      </c>
      <c r="AV51" s="227">
        <f t="shared" si="33"/>
        <v>0</v>
      </c>
      <c r="AW51" s="228">
        <f t="shared" si="38"/>
        <v>2</v>
      </c>
      <c r="AX51" s="223">
        <f t="shared" si="34"/>
        <v>122.94</v>
      </c>
      <c r="AY51" s="223">
        <f t="shared" si="35"/>
        <v>0</v>
      </c>
      <c r="AZ51" s="243">
        <f t="shared" si="36"/>
        <v>2</v>
      </c>
      <c r="BA51" s="247">
        <f t="shared" si="37"/>
        <v>122.94</v>
      </c>
    </row>
    <row r="52" spans="1:64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>
        <v>11</v>
      </c>
      <c r="AT52" s="208">
        <f t="shared" si="31"/>
        <v>0</v>
      </c>
      <c r="AU52" s="208">
        <f t="shared" si="32"/>
        <v>11</v>
      </c>
      <c r="AV52" s="227">
        <f t="shared" si="33"/>
        <v>0</v>
      </c>
      <c r="AW52" s="228">
        <f t="shared" si="38"/>
        <v>2</v>
      </c>
      <c r="AX52" s="223">
        <f t="shared" si="34"/>
        <v>122.94</v>
      </c>
      <c r="AY52" s="223">
        <f t="shared" si="35"/>
        <v>0</v>
      </c>
      <c r="AZ52" s="243">
        <f t="shared" si="36"/>
        <v>2</v>
      </c>
      <c r="BA52" s="247">
        <f t="shared" si="37"/>
        <v>122.94</v>
      </c>
    </row>
    <row r="53" spans="1:64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>
        <v>11</v>
      </c>
      <c r="AT53" s="208">
        <f t="shared" si="31"/>
        <v>0</v>
      </c>
      <c r="AU53" s="208">
        <f t="shared" si="32"/>
        <v>11</v>
      </c>
      <c r="AV53" s="227">
        <f t="shared" si="33"/>
        <v>0</v>
      </c>
      <c r="AW53" s="228">
        <f t="shared" si="38"/>
        <v>2</v>
      </c>
      <c r="AX53" s="223">
        <f t="shared" si="34"/>
        <v>122.94</v>
      </c>
      <c r="AY53" s="223">
        <f t="shared" si="35"/>
        <v>0</v>
      </c>
      <c r="AZ53" s="243">
        <f t="shared" si="36"/>
        <v>2</v>
      </c>
      <c r="BA53" s="247">
        <f t="shared" si="37"/>
        <v>122.94</v>
      </c>
    </row>
    <row r="54" spans="1:64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>
        <v>11</v>
      </c>
      <c r="AT54" s="208">
        <f t="shared" si="31"/>
        <v>0</v>
      </c>
      <c r="AU54" s="208">
        <f t="shared" si="32"/>
        <v>11</v>
      </c>
      <c r="AV54" s="227">
        <f t="shared" si="33"/>
        <v>0</v>
      </c>
      <c r="AW54" s="228">
        <f t="shared" si="38"/>
        <v>2</v>
      </c>
      <c r="AX54" s="223">
        <f t="shared" si="34"/>
        <v>122.94</v>
      </c>
      <c r="AY54" s="223">
        <f t="shared" si="35"/>
        <v>0</v>
      </c>
      <c r="AZ54" s="243">
        <f t="shared" si="36"/>
        <v>2</v>
      </c>
      <c r="BA54" s="247">
        <f t="shared" si="37"/>
        <v>122.94</v>
      </c>
    </row>
    <row r="55" spans="1:64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>
        <v>11</v>
      </c>
      <c r="AT55" s="208">
        <f t="shared" si="31"/>
        <v>0</v>
      </c>
      <c r="AU55" s="208">
        <f t="shared" si="32"/>
        <v>11</v>
      </c>
      <c r="AV55" s="227">
        <f t="shared" si="33"/>
        <v>0</v>
      </c>
      <c r="AW55" s="228">
        <f t="shared" si="38"/>
        <v>2</v>
      </c>
      <c r="AX55" s="223">
        <f t="shared" si="34"/>
        <v>122.94</v>
      </c>
      <c r="AY55" s="223">
        <f t="shared" si="35"/>
        <v>0</v>
      </c>
      <c r="AZ55" s="243">
        <f t="shared" si="36"/>
        <v>2</v>
      </c>
      <c r="BA55" s="247">
        <f t="shared" si="37"/>
        <v>122.94</v>
      </c>
    </row>
    <row r="56" spans="1:64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>
        <v>11</v>
      </c>
      <c r="AT56" s="208">
        <f t="shared" si="31"/>
        <v>0</v>
      </c>
      <c r="AU56" s="208">
        <f t="shared" si="32"/>
        <v>11</v>
      </c>
      <c r="AV56" s="227">
        <f t="shared" si="33"/>
        <v>0</v>
      </c>
      <c r="AW56" s="228">
        <f t="shared" si="38"/>
        <v>2</v>
      </c>
      <c r="AX56" s="223">
        <f t="shared" si="34"/>
        <v>122.94</v>
      </c>
      <c r="AY56" s="223">
        <f t="shared" si="35"/>
        <v>0</v>
      </c>
      <c r="AZ56" s="243">
        <f t="shared" si="36"/>
        <v>2</v>
      </c>
      <c r="BA56" s="247">
        <f t="shared" si="37"/>
        <v>122.94</v>
      </c>
    </row>
    <row r="57" spans="1:64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>
        <v>11</v>
      </c>
      <c r="AT57" s="208">
        <f t="shared" si="31"/>
        <v>0</v>
      </c>
      <c r="AU57" s="208">
        <f t="shared" si="32"/>
        <v>11</v>
      </c>
      <c r="AV57" s="227">
        <f t="shared" si="33"/>
        <v>0</v>
      </c>
      <c r="AW57" s="228">
        <f t="shared" si="38"/>
        <v>2</v>
      </c>
      <c r="AX57" s="223">
        <f t="shared" si="34"/>
        <v>122.94</v>
      </c>
      <c r="AY57" s="223">
        <f t="shared" si="35"/>
        <v>0</v>
      </c>
      <c r="AZ57" s="243">
        <f t="shared" si="36"/>
        <v>2</v>
      </c>
      <c r="BA57" s="247">
        <f t="shared" si="37"/>
        <v>122.94</v>
      </c>
    </row>
    <row r="58" spans="1:64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>
        <v>11</v>
      </c>
      <c r="AT58" s="208">
        <f t="shared" si="31"/>
        <v>0</v>
      </c>
      <c r="AU58" s="208">
        <f t="shared" si="32"/>
        <v>11</v>
      </c>
      <c r="AV58" s="227">
        <f t="shared" si="33"/>
        <v>0</v>
      </c>
      <c r="AW58" s="228">
        <f t="shared" si="38"/>
        <v>2</v>
      </c>
      <c r="AX58" s="223">
        <f t="shared" si="34"/>
        <v>122.94</v>
      </c>
      <c r="AY58" s="223">
        <f t="shared" si="35"/>
        <v>0</v>
      </c>
      <c r="AZ58" s="243">
        <f t="shared" si="36"/>
        <v>2</v>
      </c>
      <c r="BA58" s="247">
        <f t="shared" si="37"/>
        <v>122.94</v>
      </c>
    </row>
    <row r="59" spans="1:64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>
        <v>13</v>
      </c>
      <c r="AT59" s="208">
        <f t="shared" si="31"/>
        <v>0</v>
      </c>
      <c r="AU59" s="208">
        <f t="shared" si="32"/>
        <v>13</v>
      </c>
      <c r="AV59" s="227">
        <f t="shared" si="33"/>
        <v>0</v>
      </c>
      <c r="AW59" s="228">
        <f t="shared" si="38"/>
        <v>2</v>
      </c>
      <c r="AX59" s="223">
        <f t="shared" si="34"/>
        <v>150.26</v>
      </c>
      <c r="AY59" s="223">
        <f t="shared" si="35"/>
        <v>0</v>
      </c>
      <c r="AZ59" s="243">
        <f t="shared" si="36"/>
        <v>2</v>
      </c>
      <c r="BA59" s="247">
        <f t="shared" si="37"/>
        <v>150.26</v>
      </c>
    </row>
    <row r="60" spans="1:64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>
        <v>11</v>
      </c>
      <c r="AT60" s="208">
        <f t="shared" si="31"/>
        <v>0</v>
      </c>
      <c r="AU60" s="208">
        <f t="shared" si="32"/>
        <v>11</v>
      </c>
      <c r="AV60" s="227">
        <f t="shared" si="33"/>
        <v>0</v>
      </c>
      <c r="AW60" s="228">
        <f t="shared" si="38"/>
        <v>2</v>
      </c>
      <c r="AX60" s="223">
        <f t="shared" si="34"/>
        <v>122.94</v>
      </c>
      <c r="AY60" s="223">
        <f t="shared" si="35"/>
        <v>0</v>
      </c>
      <c r="AZ60" s="243">
        <f t="shared" si="36"/>
        <v>2</v>
      </c>
      <c r="BA60" s="247">
        <f t="shared" si="37"/>
        <v>122.94</v>
      </c>
    </row>
    <row r="61" spans="1:64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>
        <v>11</v>
      </c>
      <c r="AT61" s="210">
        <f t="shared" si="31"/>
        <v>0</v>
      </c>
      <c r="AU61" s="210">
        <f t="shared" si="32"/>
        <v>11</v>
      </c>
      <c r="AV61" s="229">
        <f t="shared" si="33"/>
        <v>0</v>
      </c>
      <c r="AW61" s="230">
        <f>IF(AND(AU61&gt;=0,AU61&lt;=2),AU61,IF(AU61&gt;2,2,0))</f>
        <v>2</v>
      </c>
      <c r="AX61" s="224">
        <f t="shared" si="34"/>
        <v>122.94</v>
      </c>
      <c r="AY61" s="224">
        <f t="shared" si="35"/>
        <v>0</v>
      </c>
      <c r="AZ61" s="245">
        <f t="shared" si="36"/>
        <v>2</v>
      </c>
      <c r="BA61" s="248">
        <f t="shared" si="37"/>
        <v>122.94</v>
      </c>
    </row>
    <row r="62" spans="1:64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1"/>
        <v>0</v>
      </c>
    </row>
    <row r="63" spans="1:64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48</v>
      </c>
      <c r="BA63" s="249">
        <f>SUM(BA38:BA62)</f>
        <v>2909.5800000000008</v>
      </c>
    </row>
    <row r="64" spans="1:64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</row>
    <row r="65" spans="1:25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</row>
    <row r="66" spans="1:25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</row>
    <row r="67" spans="1:25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25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25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25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25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25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25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25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25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25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25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25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25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25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2">
    <mergeCell ref="F69:I69"/>
    <mergeCell ref="I109:L109"/>
    <mergeCell ref="F4:I4"/>
    <mergeCell ref="AK4:AM4"/>
    <mergeCell ref="BC1:BD1"/>
    <mergeCell ref="W3:AB3"/>
    <mergeCell ref="AD3:AL3"/>
    <mergeCell ref="BF3:BH3"/>
    <mergeCell ref="AN4:AP4"/>
    <mergeCell ref="AK5:AM5"/>
    <mergeCell ref="AN5:AP5"/>
    <mergeCell ref="AQ1:AR1"/>
  </mergeCells>
  <phoneticPr fontId="0" type="noConversion"/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45"/>
  <sheetViews>
    <sheetView topLeftCell="L1" zoomScale="75" workbookViewId="0">
      <selection activeCell="X7" sqref="X7:X30"/>
    </sheetView>
  </sheetViews>
  <sheetFormatPr defaultRowHeight="13.2" x14ac:dyDescent="0.25"/>
  <cols>
    <col min="1" max="1" width="30" customWidth="1"/>
    <col min="4" max="4" width="10.5546875" customWidth="1"/>
    <col min="5" max="5" width="12.5546875" customWidth="1"/>
    <col min="6" max="6" width="13.44140625" customWidth="1"/>
    <col min="7" max="7" width="12" customWidth="1"/>
    <col min="8" max="8" width="14.33203125" customWidth="1"/>
    <col min="9" max="9" width="15.88671875" customWidth="1"/>
    <col min="10" max="10" width="11.5546875" customWidth="1"/>
    <col min="11" max="11" width="19.5546875" customWidth="1"/>
    <col min="12" max="12" width="16.5546875" customWidth="1"/>
    <col min="13" max="13" width="18.44140625" customWidth="1"/>
    <col min="14" max="14" width="20" customWidth="1"/>
    <col min="15" max="15" width="14.5546875" customWidth="1"/>
    <col min="16" max="16" width="11.5546875" customWidth="1"/>
    <col min="17" max="17" width="12.109375" customWidth="1"/>
    <col min="18" max="19" width="12.88671875" customWidth="1"/>
    <col min="20" max="20" width="13.5546875" customWidth="1"/>
    <col min="21" max="21" width="15.109375" customWidth="1"/>
    <col min="22" max="22" width="13.109375" customWidth="1"/>
    <col min="23" max="23" width="12.5546875" customWidth="1"/>
    <col min="24" max="24" width="12.33203125" customWidth="1"/>
    <col min="25" max="25" width="13.88671875" customWidth="1"/>
    <col min="26" max="26" width="12.5546875" customWidth="1"/>
    <col min="27" max="27" width="14" customWidth="1"/>
    <col min="28" max="28" width="14.109375" customWidth="1"/>
    <col min="29" max="29" width="14.33203125" customWidth="1"/>
    <col min="30" max="30" width="15.109375" customWidth="1"/>
    <col min="31" max="31" width="13.109375" customWidth="1"/>
    <col min="32" max="32" width="12.5546875" customWidth="1"/>
    <col min="33" max="33" width="12.33203125" customWidth="1"/>
    <col min="34" max="34" width="12.6640625" customWidth="1"/>
    <col min="35" max="35" width="11" customWidth="1"/>
    <col min="36" max="36" width="15.44140625" customWidth="1"/>
    <col min="37" max="37" width="13.109375" customWidth="1"/>
    <col min="38" max="38" width="14.5546875" customWidth="1"/>
    <col min="39" max="39" width="11.44140625" customWidth="1"/>
    <col min="40" max="40" width="11.109375" customWidth="1"/>
    <col min="41" max="41" width="14.33203125" customWidth="1"/>
    <col min="42" max="42" width="14.44140625" customWidth="1"/>
    <col min="43" max="43" width="14" customWidth="1"/>
    <col min="44" max="44" width="15.6640625" bestFit="1" customWidth="1"/>
    <col min="45" max="45" width="16.88671875" customWidth="1"/>
    <col min="46" max="46" width="17.33203125" customWidth="1"/>
    <col min="47" max="47" width="16.5546875" customWidth="1"/>
    <col min="48" max="48" width="17.109375" customWidth="1"/>
    <col min="49" max="49" width="14.33203125" customWidth="1"/>
    <col min="50" max="50" width="14.88671875" customWidth="1"/>
    <col min="51" max="51" width="15.44140625" customWidth="1"/>
    <col min="52" max="52" width="14" customWidth="1"/>
    <col min="53" max="53" width="15.109375" customWidth="1"/>
    <col min="54" max="54" width="15" customWidth="1"/>
    <col min="55" max="55" width="15.6640625" customWidth="1"/>
    <col min="56" max="56" width="15.88671875" customWidth="1"/>
    <col min="57" max="58" width="15" customWidth="1"/>
    <col min="59" max="59" width="13.88671875" customWidth="1"/>
    <col min="60" max="60" width="16.5546875" customWidth="1"/>
    <col min="61" max="61" width="16.88671875" customWidth="1"/>
    <col min="62" max="62" width="20.5546875" customWidth="1"/>
    <col min="63" max="63" width="16.6640625" customWidth="1"/>
    <col min="64" max="64" width="16.44140625" customWidth="1"/>
    <col min="66" max="66" width="11" customWidth="1"/>
    <col min="67" max="67" width="17" customWidth="1"/>
    <col min="69" max="69" width="13.6640625" bestFit="1" customWidth="1"/>
  </cols>
  <sheetData>
    <row r="1" spans="1:69" ht="21" x14ac:dyDescent="0.4">
      <c r="A1" s="1">
        <f ca="1">DATE(YEAR($A$4),MONTH($A$4),DAY(RIGHT(CELL("filename",A2),1)))</f>
        <v>36951</v>
      </c>
      <c r="K1" s="2" t="s">
        <v>0</v>
      </c>
      <c r="L1" s="2"/>
      <c r="N1" s="2"/>
      <c r="AQ1" s="349">
        <f ca="1">A1</f>
        <v>36951</v>
      </c>
      <c r="AR1" s="349"/>
      <c r="BC1" s="349">
        <f ca="1">A1</f>
        <v>36951</v>
      </c>
      <c r="BD1" s="349"/>
    </row>
    <row r="2" spans="1:69" ht="13.8" thickBot="1" x14ac:dyDescent="0.3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 t="s">
        <v>90</v>
      </c>
      <c r="N2" s="122"/>
      <c r="O2" s="122" t="s">
        <v>90</v>
      </c>
      <c r="P2" s="122"/>
      <c r="Q2" s="122" t="s">
        <v>90</v>
      </c>
      <c r="R2" s="122" t="s">
        <v>90</v>
      </c>
      <c r="S2" s="122" t="s">
        <v>90</v>
      </c>
      <c r="T2" s="122" t="s">
        <v>90</v>
      </c>
      <c r="U2" s="122"/>
      <c r="AB2" s="205"/>
      <c r="BJ2" s="4" t="s">
        <v>1</v>
      </c>
      <c r="BO2" s="4" t="s">
        <v>2</v>
      </c>
    </row>
    <row r="3" spans="1:69" ht="13.8" thickBot="1" x14ac:dyDescent="0.3">
      <c r="B3" s="123" t="s">
        <v>151</v>
      </c>
      <c r="C3" s="124"/>
      <c r="D3" s="124"/>
      <c r="E3" s="124"/>
      <c r="F3" s="125"/>
      <c r="G3" s="125"/>
      <c r="H3" s="126"/>
      <c r="I3" s="126"/>
      <c r="J3" s="125"/>
      <c r="K3" s="125"/>
      <c r="L3" s="125"/>
      <c r="M3" s="127">
        <v>0</v>
      </c>
      <c r="N3" s="125"/>
      <c r="O3" s="127">
        <v>0</v>
      </c>
      <c r="P3" s="329">
        <v>22.8</v>
      </c>
      <c r="Q3" s="127">
        <v>0</v>
      </c>
      <c r="R3" s="127">
        <v>0</v>
      </c>
      <c r="S3" s="127">
        <v>0</v>
      </c>
      <c r="T3" s="127">
        <v>0</v>
      </c>
      <c r="U3" s="122"/>
      <c r="W3" s="350" t="s">
        <v>3</v>
      </c>
      <c r="X3" s="351"/>
      <c r="Y3" s="351"/>
      <c r="Z3" s="351"/>
      <c r="AA3" s="351"/>
      <c r="AB3" s="352"/>
      <c r="AD3" s="353" t="s">
        <v>4</v>
      </c>
      <c r="AE3" s="354"/>
      <c r="AF3" s="354"/>
      <c r="AG3" s="354"/>
      <c r="AH3" s="354"/>
      <c r="AI3" s="354"/>
      <c r="AJ3" s="354"/>
      <c r="AK3" s="354"/>
      <c r="AL3" s="355"/>
      <c r="AM3" s="5"/>
      <c r="AN3" s="5"/>
      <c r="AO3" s="5"/>
      <c r="AP3" s="6"/>
      <c r="AQ3" s="258"/>
      <c r="AR3" s="259"/>
      <c r="AS3" s="7" t="s">
        <v>5</v>
      </c>
      <c r="AT3" s="8"/>
      <c r="AU3" s="8"/>
      <c r="AV3" s="8"/>
      <c r="AW3" s="8"/>
      <c r="AX3" s="8"/>
      <c r="AY3" s="8"/>
      <c r="AZ3" s="8"/>
      <c r="BA3" s="8"/>
      <c r="BB3" s="8"/>
      <c r="BC3" s="9"/>
      <c r="BF3" s="357" t="s">
        <v>6</v>
      </c>
      <c r="BG3" s="357"/>
      <c r="BH3" s="357"/>
      <c r="BJ3" s="10" t="s">
        <v>7</v>
      </c>
      <c r="BK3" s="11"/>
      <c r="BL3" s="12">
        <f>BD31</f>
        <v>0</v>
      </c>
      <c r="BM3" s="4"/>
      <c r="BO3" s="10" t="s">
        <v>7</v>
      </c>
      <c r="BP3" s="11"/>
      <c r="BQ3" s="12">
        <f>BL3</f>
        <v>0</v>
      </c>
    </row>
    <row r="4" spans="1:69" ht="13.8" thickBot="1" x14ac:dyDescent="0.3">
      <c r="A4" s="13">
        <v>36951</v>
      </c>
      <c r="B4" s="128"/>
      <c r="C4" s="129"/>
      <c r="D4" s="130" t="s">
        <v>91</v>
      </c>
      <c r="E4" s="131"/>
      <c r="F4" s="339" t="s">
        <v>23</v>
      </c>
      <c r="G4" s="341"/>
      <c r="H4" s="341"/>
      <c r="I4" s="342"/>
      <c r="J4" s="132" t="s">
        <v>92</v>
      </c>
      <c r="K4" s="133"/>
      <c r="L4" s="134"/>
      <c r="M4" s="132" t="s">
        <v>93</v>
      </c>
      <c r="N4" s="133"/>
      <c r="O4" s="133"/>
      <c r="P4" s="135"/>
      <c r="Q4" s="133"/>
      <c r="R4" s="133"/>
      <c r="S4" s="134"/>
      <c r="T4" s="132"/>
      <c r="U4" s="134"/>
      <c r="W4" s="14" t="s">
        <v>17</v>
      </c>
      <c r="X4" s="14"/>
      <c r="Y4" s="14" t="s">
        <v>17</v>
      </c>
      <c r="Z4" s="56"/>
      <c r="AA4" s="201" t="s">
        <v>106</v>
      </c>
      <c r="AB4" s="14"/>
      <c r="AC4" s="15" t="s">
        <v>19</v>
      </c>
      <c r="AE4" s="17" t="s">
        <v>20</v>
      </c>
      <c r="AF4" s="17" t="s">
        <v>20</v>
      </c>
      <c r="AG4" s="17"/>
      <c r="AH4" s="18"/>
      <c r="AI4" s="11" t="s">
        <v>21</v>
      </c>
      <c r="AJ4" s="19"/>
      <c r="AK4" s="343" t="s">
        <v>21</v>
      </c>
      <c r="AL4" s="344"/>
      <c r="AM4" s="345"/>
      <c r="AN4" s="343" t="s">
        <v>105</v>
      </c>
      <c r="AO4" s="344"/>
      <c r="AP4" s="345"/>
      <c r="AQ4" s="257" t="s">
        <v>129</v>
      </c>
      <c r="AR4" s="257" t="s">
        <v>16</v>
      </c>
      <c r="AS4" s="20"/>
      <c r="AT4" s="21" t="s">
        <v>16</v>
      </c>
      <c r="AU4" s="21" t="s">
        <v>22</v>
      </c>
      <c r="AV4" s="21" t="s">
        <v>16</v>
      </c>
      <c r="AW4" s="21" t="s">
        <v>23</v>
      </c>
      <c r="AX4" s="21" t="s">
        <v>13</v>
      </c>
      <c r="AY4" s="21" t="s">
        <v>24</v>
      </c>
      <c r="AZ4" s="21" t="s">
        <v>134</v>
      </c>
      <c r="BA4" s="21" t="s">
        <v>19</v>
      </c>
      <c r="BB4" s="21" t="s">
        <v>26</v>
      </c>
      <c r="BC4" s="21" t="s">
        <v>15</v>
      </c>
      <c r="BD4" s="21" t="s">
        <v>27</v>
      </c>
      <c r="BE4" s="22"/>
      <c r="BF4" s="14" t="s">
        <v>28</v>
      </c>
      <c r="BG4" s="14" t="s">
        <v>135</v>
      </c>
      <c r="BH4" s="14" t="s">
        <v>29</v>
      </c>
      <c r="BI4" s="3"/>
      <c r="BJ4" s="23" t="s">
        <v>30</v>
      </c>
      <c r="BK4" s="3"/>
      <c r="BL4" s="24"/>
      <c r="BO4" s="23" t="s">
        <v>30</v>
      </c>
      <c r="BP4" s="3"/>
      <c r="BQ4" s="24">
        <f>BL4</f>
        <v>0</v>
      </c>
    </row>
    <row r="5" spans="1:69" x14ac:dyDescent="0.25">
      <c r="B5" s="136"/>
      <c r="C5" s="137" t="s">
        <v>9</v>
      </c>
      <c r="D5" s="137" t="s">
        <v>94</v>
      </c>
      <c r="E5" s="138"/>
      <c r="F5" s="139" t="s">
        <v>95</v>
      </c>
      <c r="G5" s="140" t="s">
        <v>10</v>
      </c>
      <c r="H5" s="140" t="s">
        <v>96</v>
      </c>
      <c r="I5" s="141" t="s">
        <v>11</v>
      </c>
      <c r="J5" s="139" t="s">
        <v>12</v>
      </c>
      <c r="K5" s="140" t="s">
        <v>13</v>
      </c>
      <c r="L5" s="141" t="s">
        <v>97</v>
      </c>
      <c r="M5" s="139" t="s">
        <v>98</v>
      </c>
      <c r="N5" s="140" t="s">
        <v>98</v>
      </c>
      <c r="O5" s="140" t="s">
        <v>99</v>
      </c>
      <c r="P5" s="140" t="s">
        <v>100</v>
      </c>
      <c r="Q5" s="140" t="s">
        <v>101</v>
      </c>
      <c r="R5" s="140" t="s">
        <v>101</v>
      </c>
      <c r="S5" s="141" t="s">
        <v>25</v>
      </c>
      <c r="T5" s="139" t="s">
        <v>102</v>
      </c>
      <c r="U5" s="142" t="s">
        <v>14</v>
      </c>
      <c r="W5" s="21" t="s">
        <v>24</v>
      </c>
      <c r="X5" s="21"/>
      <c r="Y5" s="21" t="s">
        <v>24</v>
      </c>
      <c r="Z5" s="75"/>
      <c r="AA5" s="202" t="s">
        <v>24</v>
      </c>
      <c r="AB5" s="25"/>
      <c r="AC5" s="16" t="s">
        <v>35</v>
      </c>
      <c r="AE5" s="26" t="s">
        <v>36</v>
      </c>
      <c r="AF5" s="26" t="s">
        <v>36</v>
      </c>
      <c r="AG5" s="26"/>
      <c r="AH5" s="296"/>
      <c r="AI5" s="3" t="s">
        <v>37</v>
      </c>
      <c r="AJ5" s="295"/>
      <c r="AK5" s="346" t="s">
        <v>37</v>
      </c>
      <c r="AL5" s="347"/>
      <c r="AM5" s="348"/>
      <c r="AN5" s="346" t="s">
        <v>37</v>
      </c>
      <c r="AO5" s="347"/>
      <c r="AP5" s="348"/>
      <c r="AQ5" s="255" t="s">
        <v>54</v>
      </c>
      <c r="AR5" s="255" t="s">
        <v>137</v>
      </c>
      <c r="AS5" s="20"/>
      <c r="AT5" s="21" t="s">
        <v>38</v>
      </c>
      <c r="AU5" s="21" t="s">
        <v>39</v>
      </c>
      <c r="AV5" s="21" t="s">
        <v>40</v>
      </c>
      <c r="AW5" s="21" t="s">
        <v>41</v>
      </c>
      <c r="AX5" s="21"/>
      <c r="AY5" s="21" t="s">
        <v>42</v>
      </c>
      <c r="AZ5" s="21" t="s">
        <v>43</v>
      </c>
      <c r="BA5" s="21" t="s">
        <v>35</v>
      </c>
      <c r="BB5" s="21" t="s">
        <v>44</v>
      </c>
      <c r="BC5" s="21"/>
      <c r="BD5" s="21" t="s">
        <v>45</v>
      </c>
      <c r="BE5" s="22"/>
      <c r="BF5" s="29" t="s">
        <v>136</v>
      </c>
      <c r="BG5" s="29">
        <v>0.8</v>
      </c>
      <c r="BH5" s="29">
        <v>0.2</v>
      </c>
      <c r="BI5" s="3"/>
      <c r="BJ5" s="23" t="s">
        <v>138</v>
      </c>
      <c r="BK5" s="3"/>
      <c r="BL5" s="30">
        <f>BL3-BL4</f>
        <v>0</v>
      </c>
      <c r="BO5" s="23" t="s">
        <v>138</v>
      </c>
      <c r="BP5" s="3"/>
      <c r="BQ5" s="30">
        <f>BQ3-BQ4</f>
        <v>0</v>
      </c>
    </row>
    <row r="6" spans="1:69" ht="17.25" customHeight="1" thickBot="1" x14ac:dyDescent="0.3">
      <c r="B6" s="143"/>
      <c r="C6" s="144" t="s">
        <v>47</v>
      </c>
      <c r="D6" s="144" t="s">
        <v>120</v>
      </c>
      <c r="E6" s="145" t="s">
        <v>31</v>
      </c>
      <c r="F6" s="146">
        <f>Variables!C2</f>
        <v>0</v>
      </c>
      <c r="G6" s="147">
        <v>0</v>
      </c>
      <c r="H6" s="147">
        <v>0</v>
      </c>
      <c r="I6" s="148" t="s">
        <v>32</v>
      </c>
      <c r="J6" s="149" t="s">
        <v>33</v>
      </c>
      <c r="K6" s="147">
        <v>0</v>
      </c>
      <c r="L6" s="150" t="s">
        <v>32</v>
      </c>
      <c r="M6" s="151">
        <v>0</v>
      </c>
      <c r="N6" s="152" t="s">
        <v>34</v>
      </c>
      <c r="O6" s="153">
        <v>0</v>
      </c>
      <c r="P6" s="152">
        <v>1.9E-2</v>
      </c>
      <c r="Q6" s="153">
        <v>0</v>
      </c>
      <c r="R6" s="153" t="s">
        <v>34</v>
      </c>
      <c r="S6" s="150" t="s">
        <v>103</v>
      </c>
      <c r="T6" s="154">
        <v>0</v>
      </c>
      <c r="U6" s="155" t="s">
        <v>104</v>
      </c>
      <c r="W6" s="34" t="s">
        <v>47</v>
      </c>
      <c r="X6" s="33"/>
      <c r="Y6" s="34" t="s">
        <v>47</v>
      </c>
      <c r="Z6" s="194"/>
      <c r="AA6" s="35" t="s">
        <v>47</v>
      </c>
      <c r="AB6" s="31"/>
      <c r="AC6" s="32" t="s">
        <v>51</v>
      </c>
      <c r="AD6" s="36" t="s">
        <v>46</v>
      </c>
      <c r="AE6" s="26" t="s">
        <v>52</v>
      </c>
      <c r="AF6" s="26" t="s">
        <v>53</v>
      </c>
      <c r="AG6" s="26"/>
      <c r="AH6" s="37" t="s">
        <v>52</v>
      </c>
      <c r="AI6" s="38" t="s">
        <v>54</v>
      </c>
      <c r="AJ6" s="39" t="s">
        <v>55</v>
      </c>
      <c r="AK6" s="26" t="s">
        <v>52</v>
      </c>
      <c r="AL6" s="22" t="s">
        <v>54</v>
      </c>
      <c r="AM6" s="20" t="s">
        <v>55</v>
      </c>
      <c r="AN6" s="40" t="s">
        <v>52</v>
      </c>
      <c r="AO6" s="41" t="s">
        <v>54</v>
      </c>
      <c r="AP6" s="20" t="s">
        <v>55</v>
      </c>
      <c r="AQ6" s="256"/>
      <c r="AR6" s="256" t="s">
        <v>56</v>
      </c>
      <c r="AS6" s="20"/>
      <c r="AT6" s="42" t="s">
        <v>56</v>
      </c>
      <c r="AU6" s="42" t="s">
        <v>57</v>
      </c>
      <c r="AV6" s="42" t="s">
        <v>51</v>
      </c>
      <c r="AW6" s="42" t="s">
        <v>58</v>
      </c>
      <c r="AX6" s="42" t="s">
        <v>51</v>
      </c>
      <c r="AY6" s="42" t="s">
        <v>51</v>
      </c>
      <c r="AZ6" s="42" t="s">
        <v>51</v>
      </c>
      <c r="BA6" s="42" t="s">
        <v>51</v>
      </c>
      <c r="BB6" s="42" t="s">
        <v>51</v>
      </c>
      <c r="BC6" s="42" t="s">
        <v>51</v>
      </c>
      <c r="BD6" s="42" t="s">
        <v>59</v>
      </c>
      <c r="BE6" s="3"/>
      <c r="BF6" s="31" t="s">
        <v>51</v>
      </c>
      <c r="BG6" s="31" t="s">
        <v>60</v>
      </c>
      <c r="BH6" s="31" t="s">
        <v>60</v>
      </c>
      <c r="BI6" s="43"/>
      <c r="BJ6" s="23" t="s">
        <v>30</v>
      </c>
      <c r="BK6" s="3"/>
      <c r="BL6" s="44"/>
      <c r="BM6" s="4"/>
      <c r="BN6" s="4"/>
      <c r="BO6" s="23" t="s">
        <v>30</v>
      </c>
      <c r="BP6" s="3"/>
      <c r="BQ6" s="44">
        <f>BL6</f>
        <v>0</v>
      </c>
    </row>
    <row r="7" spans="1:69" ht="13.8" thickBot="1" x14ac:dyDescent="0.3">
      <c r="B7" s="156" t="s">
        <v>46</v>
      </c>
      <c r="C7" s="157">
        <v>4</v>
      </c>
      <c r="D7" s="236">
        <v>0</v>
      </c>
      <c r="E7" s="158" t="s">
        <v>47</v>
      </c>
      <c r="F7" s="159" t="s">
        <v>48</v>
      </c>
      <c r="G7" s="160" t="s">
        <v>48</v>
      </c>
      <c r="H7" s="160" t="s">
        <v>48</v>
      </c>
      <c r="I7" s="161" t="s">
        <v>48</v>
      </c>
      <c r="J7" s="162">
        <v>0</v>
      </c>
      <c r="K7" s="163" t="s">
        <v>49</v>
      </c>
      <c r="L7" s="164" t="s">
        <v>50</v>
      </c>
      <c r="M7" s="165" t="s">
        <v>49</v>
      </c>
      <c r="N7" s="166">
        <v>0.03</v>
      </c>
      <c r="O7" s="167" t="s">
        <v>50</v>
      </c>
      <c r="P7" s="166" t="s">
        <v>50</v>
      </c>
      <c r="Q7" s="167" t="s">
        <v>50</v>
      </c>
      <c r="R7" s="166">
        <v>0</v>
      </c>
      <c r="S7" s="168">
        <v>0</v>
      </c>
      <c r="T7" s="159" t="s">
        <v>49</v>
      </c>
      <c r="U7" s="164" t="s">
        <v>49</v>
      </c>
      <c r="W7" s="47">
        <v>4</v>
      </c>
      <c r="X7" s="48"/>
      <c r="Y7" s="203"/>
      <c r="Z7" s="56"/>
      <c r="AA7" s="253"/>
      <c r="AB7" s="68"/>
      <c r="AC7" s="50">
        <f>(W7*X7)+(Y7*Z7)+(AA7*AB7)</f>
        <v>0</v>
      </c>
      <c r="AD7" s="51">
        <v>100</v>
      </c>
      <c r="AE7" s="52">
        <v>0</v>
      </c>
      <c r="AF7" s="53">
        <v>0</v>
      </c>
      <c r="AG7" s="189"/>
      <c r="AH7" s="54"/>
      <c r="AI7" s="55"/>
      <c r="AJ7" s="232"/>
      <c r="AK7" s="195"/>
      <c r="AL7" s="56"/>
      <c r="AM7" s="19"/>
      <c r="AN7" s="57"/>
      <c r="AO7" s="58"/>
      <c r="AP7" s="59"/>
      <c r="AQ7" s="59" t="e">
        <f t="array" ref="AQ7">SUM(IF(AND(AJ7&lt;&gt;"pac",AJ7&lt;&gt;""),AI7),IF(AND(AM7&lt;&gt;"pac",AM7&lt;&gt;""),AL7),IF(AND(AN7&lt;&gt;"pac",AN7&lt;&gt;""),AO7))/SUM(IF(AND(AJ7&lt;&gt;"pac",AJ7&lt;&gt;""),1),IF(AND(AM7&lt;&gt;"pac",AM7&lt;&gt;""),1),IF(AND(AN7&lt;&gt;"pac",AN7&lt;&gt;""),1))</f>
        <v>#DIV/0!</v>
      </c>
      <c r="AR7" s="59">
        <f t="array" ref="AR7">SUM(IF(AND(AJ7&lt;&gt;"pac",AJ7&lt;&gt;""),AH7),IF(AND(AM7&lt;&gt;"pac",AM7&lt;&gt;""),AK7),IF(AND(AP7&lt;&gt;"pac",AP7&lt;&gt;""),AN7))</f>
        <v>0</v>
      </c>
      <c r="AS7" s="59"/>
      <c r="AT7" s="63">
        <f t="shared" ref="AT7:AT30" si="0">SUM(AE7,AG7,AH7,AN7,AK7)</f>
        <v>0</v>
      </c>
      <c r="AU7" s="64" t="e">
        <f t="shared" ref="AU7:AU31" si="1">AV7/AT7</f>
        <v>#DIV/0!</v>
      </c>
      <c r="AV7" s="192">
        <f t="shared" ref="AV7:AV30" si="2">SUM(AE7*AF7)+(AH7*AI7)+(AN7*AO7)+(AK7*AL7)</f>
        <v>0</v>
      </c>
      <c r="AW7" s="46">
        <f t="shared" ref="AW7:AW30" si="3">AT7*(F8+G8+H8)*J8/1000</f>
        <v>0</v>
      </c>
      <c r="AX7" s="46">
        <f t="shared" ref="AX7:AX30" si="4">K8*AT7</f>
        <v>0</v>
      </c>
      <c r="AY7" s="46">
        <f t="shared" ref="AY7:AY30" si="5">L8*(AE8+AG8)</f>
        <v>0</v>
      </c>
      <c r="AZ7" s="192">
        <f>P8</f>
        <v>0</v>
      </c>
      <c r="BA7" s="46">
        <f t="shared" ref="BA7:BA30" si="6">AC7</f>
        <v>0</v>
      </c>
      <c r="BB7" s="46">
        <f t="shared" ref="BB7:BB30" si="7">T8*AT8</f>
        <v>0</v>
      </c>
      <c r="BC7" s="46"/>
      <c r="BD7" s="46">
        <f t="shared" ref="BD7:BD30" si="8">AV7-SUM(AW7:BC7)</f>
        <v>0</v>
      </c>
      <c r="BE7" s="65"/>
      <c r="BF7" s="45">
        <f t="shared" ref="BF7:BF30" si="9">BD7</f>
        <v>0</v>
      </c>
      <c r="BG7" s="45">
        <f t="shared" ref="BG7:BG30" si="10">BF7*$BG$5</f>
        <v>0</v>
      </c>
      <c r="BH7" s="45">
        <f t="shared" ref="BH7:BH30" si="11">BF7*$BH$5</f>
        <v>0</v>
      </c>
      <c r="BI7" s="3"/>
      <c r="BJ7" s="66" t="s">
        <v>139</v>
      </c>
      <c r="BK7" s="67"/>
      <c r="BL7" s="24">
        <f>BL5+BL6</f>
        <v>0</v>
      </c>
      <c r="BO7" s="66" t="s">
        <v>139</v>
      </c>
      <c r="BP7" s="67"/>
      <c r="BQ7" s="24">
        <f>BQ5+BQ6</f>
        <v>0</v>
      </c>
    </row>
    <row r="8" spans="1:69" x14ac:dyDescent="0.25">
      <c r="B8" s="143">
        <v>100</v>
      </c>
      <c r="C8" s="169">
        <f t="shared" ref="C8:C31" si="12">C7</f>
        <v>4</v>
      </c>
      <c r="D8" s="170">
        <f t="shared" ref="D8:D31" si="13">D7</f>
        <v>0</v>
      </c>
      <c r="E8" s="171">
        <f t="shared" ref="E8:E31" si="14">C8-D7</f>
        <v>4</v>
      </c>
      <c r="F8" s="184">
        <f>$F$6</f>
        <v>0</v>
      </c>
      <c r="G8" s="172">
        <f>$G$6</f>
        <v>0</v>
      </c>
      <c r="H8" s="185">
        <f>$H$6</f>
        <v>0</v>
      </c>
      <c r="I8" s="174">
        <f t="shared" ref="I8:I31" si="15">F8+G8+H8</f>
        <v>0</v>
      </c>
      <c r="J8" s="175">
        <f>$J$7</f>
        <v>0</v>
      </c>
      <c r="K8" s="176">
        <f>$K$6</f>
        <v>0</v>
      </c>
      <c r="L8" s="177">
        <f t="shared" ref="L8:L31" si="16">((I8*J8/1000)+K8)</f>
        <v>0</v>
      </c>
      <c r="M8" s="178">
        <f t="shared" ref="M8:M31" si="17">$M$68</f>
        <v>0</v>
      </c>
      <c r="N8" s="206" t="e">
        <f>$N$7*AQ7*AR7</f>
        <v>#DIV/0!</v>
      </c>
      <c r="O8" s="178">
        <f t="shared" ref="O8:O31" si="18">$O$68</f>
        <v>0</v>
      </c>
      <c r="P8" s="188">
        <f>(AT7*$P$6)*$P$3</f>
        <v>0</v>
      </c>
      <c r="Q8" s="176">
        <f t="shared" ref="Q8:Q31" si="19">$Q$68</f>
        <v>0</v>
      </c>
      <c r="R8" s="176">
        <v>0</v>
      </c>
      <c r="S8" s="177">
        <v>0</v>
      </c>
      <c r="T8" s="178">
        <f>$T$6</f>
        <v>0</v>
      </c>
      <c r="U8" s="299" t="e">
        <f>(N8/E8)+SUM(L8:M8)</f>
        <v>#DIV/0!</v>
      </c>
      <c r="W8" s="47">
        <v>4</v>
      </c>
      <c r="X8" s="48"/>
      <c r="Y8" s="49"/>
      <c r="Z8" s="75"/>
      <c r="AA8" s="283"/>
      <c r="AB8" s="68"/>
      <c r="AC8" s="69">
        <f t="shared" ref="AC8:AC30" si="20">(W8*X8)+(Y8*Z8)+(AA8*AB8)</f>
        <v>0</v>
      </c>
      <c r="AD8" s="70">
        <v>200</v>
      </c>
      <c r="AE8" s="71">
        <v>0</v>
      </c>
      <c r="AF8" s="72">
        <v>0</v>
      </c>
      <c r="AG8" s="190"/>
      <c r="AH8" s="73"/>
      <c r="AI8" s="74"/>
      <c r="AJ8" s="77"/>
      <c r="AK8" s="196"/>
      <c r="AL8" s="75"/>
      <c r="AM8" s="28"/>
      <c r="AN8" s="60"/>
      <c r="AO8" s="61"/>
      <c r="AP8" s="62"/>
      <c r="AQ8" s="62" t="e">
        <f t="array" ref="AQ8">SUM(IF(AND(AJ8&lt;&gt;"pac",AJ8&lt;&gt;""),AI8),IF(AND(AM8&lt;&gt;"pac",AM8&lt;&gt;""),AL8),IF(AND(AN8&lt;&gt;"pac",AN8&lt;&gt;""),AO8))/SUM(IF(AND(AJ8&lt;&gt;"pac",AJ8&lt;&gt;""),1),IF(AND(AM8&lt;&gt;"pac",AM8&lt;&gt;""),1),IF(AND(AN8&lt;&gt;"pac",AN8&lt;&gt;""),1))</f>
        <v>#DIV/0!</v>
      </c>
      <c r="AR8" s="62">
        <f t="array" ref="AR8">SUM(IF(AND(AJ8&lt;&gt;"pac",AJ8&lt;&gt;""),AH8),IF(AND(AM8&lt;&gt;"pac",AM8&lt;&gt;""),AK8),IF(AND(AP8&lt;&gt;"pac",AP8&lt;&gt;""),AN8))</f>
        <v>0</v>
      </c>
      <c r="AS8" s="62"/>
      <c r="AT8" s="63">
        <f t="shared" si="0"/>
        <v>0</v>
      </c>
      <c r="AU8" s="64" t="e">
        <f t="shared" si="1"/>
        <v>#DIV/0!</v>
      </c>
      <c r="AV8" s="192">
        <f t="shared" si="2"/>
        <v>0</v>
      </c>
      <c r="AW8" s="46">
        <f t="shared" si="3"/>
        <v>0</v>
      </c>
      <c r="AX8" s="46">
        <f t="shared" si="4"/>
        <v>0</v>
      </c>
      <c r="AY8" s="46">
        <f t="shared" si="5"/>
        <v>0</v>
      </c>
      <c r="AZ8" s="192">
        <f t="shared" ref="AZ8:AZ30" si="21">P9</f>
        <v>0</v>
      </c>
      <c r="BA8" s="46">
        <f t="shared" si="6"/>
        <v>0</v>
      </c>
      <c r="BB8" s="46">
        <f t="shared" si="7"/>
        <v>0</v>
      </c>
      <c r="BC8" s="46"/>
      <c r="BD8" s="46">
        <f t="shared" si="8"/>
        <v>0</v>
      </c>
      <c r="BE8" s="65"/>
      <c r="BF8" s="45">
        <f t="shared" si="9"/>
        <v>0</v>
      </c>
      <c r="BG8" s="45">
        <f t="shared" si="10"/>
        <v>0</v>
      </c>
      <c r="BH8" s="45">
        <f t="shared" si="11"/>
        <v>0</v>
      </c>
      <c r="BI8" s="3"/>
    </row>
    <row r="9" spans="1:69" x14ac:dyDescent="0.25">
      <c r="B9" s="143">
        <v>200</v>
      </c>
      <c r="C9" s="169">
        <f t="shared" si="12"/>
        <v>4</v>
      </c>
      <c r="D9" s="170">
        <f t="shared" si="13"/>
        <v>0</v>
      </c>
      <c r="E9" s="179">
        <f t="shared" si="14"/>
        <v>4</v>
      </c>
      <c r="F9" s="184">
        <f t="shared" ref="F9:F31" si="22">$F$6</f>
        <v>0</v>
      </c>
      <c r="G9" s="173">
        <f t="shared" ref="G9:G31" si="23">$G$6</f>
        <v>0</v>
      </c>
      <c r="H9" s="185">
        <f>$H$6</f>
        <v>0</v>
      </c>
      <c r="I9" s="174">
        <f t="shared" si="15"/>
        <v>0</v>
      </c>
      <c r="J9" s="175">
        <f>$J$7</f>
        <v>0</v>
      </c>
      <c r="K9" s="176">
        <f>$K$6</f>
        <v>0</v>
      </c>
      <c r="L9" s="177">
        <f t="shared" si="16"/>
        <v>0</v>
      </c>
      <c r="M9" s="178">
        <f t="shared" si="17"/>
        <v>0</v>
      </c>
      <c r="N9" s="206" t="e">
        <f t="shared" ref="N9:N31" si="24">$N$7*AQ8*AR8</f>
        <v>#DIV/0!</v>
      </c>
      <c r="O9" s="178">
        <f t="shared" si="18"/>
        <v>0</v>
      </c>
      <c r="P9" s="188">
        <f t="shared" ref="P9:P31" si="25">(AT8*$P$6)*$P$3</f>
        <v>0</v>
      </c>
      <c r="Q9" s="176">
        <f t="shared" si="19"/>
        <v>0</v>
      </c>
      <c r="R9" s="176">
        <v>0</v>
      </c>
      <c r="S9" s="177">
        <v>0</v>
      </c>
      <c r="T9" s="178">
        <f>$T$6</f>
        <v>0</v>
      </c>
      <c r="U9" s="299" t="e">
        <f t="shared" ref="U9:U31" si="26">(N9/E9)+SUM(L9:M9)</f>
        <v>#DIV/0!</v>
      </c>
      <c r="W9" s="47">
        <v>4</v>
      </c>
      <c r="X9" s="48"/>
      <c r="Y9" s="49"/>
      <c r="Z9" s="75"/>
      <c r="AA9" s="283"/>
      <c r="AB9" s="68"/>
      <c r="AC9" s="69">
        <f t="shared" si="20"/>
        <v>0</v>
      </c>
      <c r="AD9" s="70">
        <v>300</v>
      </c>
      <c r="AE9" s="71">
        <v>0</v>
      </c>
      <c r="AF9" s="72">
        <v>0</v>
      </c>
      <c r="AG9" s="190"/>
      <c r="AH9" s="73"/>
      <c r="AI9" s="74"/>
      <c r="AJ9" s="77"/>
      <c r="AK9" s="196"/>
      <c r="AL9" s="75"/>
      <c r="AM9" s="28"/>
      <c r="AN9" s="60"/>
      <c r="AO9" s="61"/>
      <c r="AP9" s="62"/>
      <c r="AQ9" s="62" t="e">
        <f t="array" ref="AQ9">SUM(IF(AND(AJ9&lt;&gt;"pac",AJ9&lt;&gt;""),AI9),IF(AND(AM9&lt;&gt;"pac",AM9&lt;&gt;""),AL9),IF(AND(AN9&lt;&gt;"pac",AN9&lt;&gt;""),AO9))/SUM(IF(AND(AJ9&lt;&gt;"pac",AJ9&lt;&gt;""),1),IF(AND(AM9&lt;&gt;"pac",AM9&lt;&gt;""),1),IF(AND(AN9&lt;&gt;"pac",AN9&lt;&gt;""),1))</f>
        <v>#DIV/0!</v>
      </c>
      <c r="AR9" s="62">
        <f t="array" ref="AR9">SUM(IF(AND(AJ9&lt;&gt;"pac",AJ9&lt;&gt;""),AH9),IF(AND(AM9&lt;&gt;"pac",AM9&lt;&gt;""),AK9),IF(AND(AP9&lt;&gt;"pac",AP9&lt;&gt;""),AN9))</f>
        <v>0</v>
      </c>
      <c r="AS9" s="62"/>
      <c r="AT9" s="63">
        <f t="shared" si="0"/>
        <v>0</v>
      </c>
      <c r="AU9" s="64" t="e">
        <f t="shared" si="1"/>
        <v>#DIV/0!</v>
      </c>
      <c r="AV9" s="192">
        <f t="shared" si="2"/>
        <v>0</v>
      </c>
      <c r="AW9" s="46">
        <f t="shared" si="3"/>
        <v>0</v>
      </c>
      <c r="AX9" s="46">
        <f t="shared" si="4"/>
        <v>0</v>
      </c>
      <c r="AY9" s="46">
        <f t="shared" si="5"/>
        <v>0</v>
      </c>
      <c r="AZ9" s="192">
        <f t="shared" si="21"/>
        <v>0</v>
      </c>
      <c r="BA9" s="46">
        <f t="shared" si="6"/>
        <v>0</v>
      </c>
      <c r="BB9" s="46">
        <f t="shared" si="7"/>
        <v>0</v>
      </c>
      <c r="BC9" s="46"/>
      <c r="BD9" s="46">
        <f t="shared" si="8"/>
        <v>0</v>
      </c>
      <c r="BE9" s="65"/>
      <c r="BF9" s="45">
        <f t="shared" si="9"/>
        <v>0</v>
      </c>
      <c r="BG9" s="45">
        <f t="shared" si="10"/>
        <v>0</v>
      </c>
      <c r="BH9" s="45">
        <f t="shared" si="11"/>
        <v>0</v>
      </c>
      <c r="BI9" s="3"/>
    </row>
    <row r="10" spans="1:69" x14ac:dyDescent="0.25">
      <c r="B10" s="143">
        <v>300</v>
      </c>
      <c r="C10" s="169">
        <f t="shared" si="12"/>
        <v>4</v>
      </c>
      <c r="D10" s="170">
        <f t="shared" si="13"/>
        <v>0</v>
      </c>
      <c r="E10" s="179">
        <f t="shared" si="14"/>
        <v>4</v>
      </c>
      <c r="F10" s="184">
        <f t="shared" si="22"/>
        <v>0</v>
      </c>
      <c r="G10" s="173">
        <f t="shared" si="23"/>
        <v>0</v>
      </c>
      <c r="H10" s="185">
        <f t="shared" ref="H10:H31" si="27">$H$6</f>
        <v>0</v>
      </c>
      <c r="I10" s="174">
        <f t="shared" si="15"/>
        <v>0</v>
      </c>
      <c r="J10" s="175">
        <f t="shared" ref="J10:J31" si="28">$J$7</f>
        <v>0</v>
      </c>
      <c r="K10" s="176">
        <f t="shared" ref="K10:K31" si="29">$K$6</f>
        <v>0</v>
      </c>
      <c r="L10" s="177">
        <f t="shared" si="16"/>
        <v>0</v>
      </c>
      <c r="M10" s="178">
        <f t="shared" si="17"/>
        <v>0</v>
      </c>
      <c r="N10" s="206" t="e">
        <f t="shared" si="24"/>
        <v>#DIV/0!</v>
      </c>
      <c r="O10" s="178">
        <f t="shared" si="18"/>
        <v>0</v>
      </c>
      <c r="P10" s="188">
        <f t="shared" si="25"/>
        <v>0</v>
      </c>
      <c r="Q10" s="176">
        <f t="shared" si="19"/>
        <v>0</v>
      </c>
      <c r="R10" s="176">
        <v>0</v>
      </c>
      <c r="S10" s="177">
        <v>0</v>
      </c>
      <c r="T10" s="178">
        <f t="shared" ref="T10:T31" si="30">$T$6</f>
        <v>0</v>
      </c>
      <c r="U10" s="299" t="e">
        <f t="shared" si="26"/>
        <v>#DIV/0!</v>
      </c>
      <c r="W10" s="47">
        <v>4</v>
      </c>
      <c r="X10" s="48"/>
      <c r="Y10" s="49"/>
      <c r="Z10" s="75"/>
      <c r="AA10" s="283"/>
      <c r="AB10" s="68"/>
      <c r="AC10" s="69">
        <f t="shared" si="20"/>
        <v>0</v>
      </c>
      <c r="AD10" s="70">
        <v>400</v>
      </c>
      <c r="AE10" s="71">
        <v>0</v>
      </c>
      <c r="AF10" s="72">
        <v>0</v>
      </c>
      <c r="AG10" s="190"/>
      <c r="AH10" s="73"/>
      <c r="AI10" s="74"/>
      <c r="AJ10" s="77"/>
      <c r="AK10" s="196"/>
      <c r="AL10" s="75"/>
      <c r="AM10" s="28"/>
      <c r="AN10" s="60"/>
      <c r="AO10" s="61"/>
      <c r="AP10" s="62"/>
      <c r="AQ10" s="62" t="e">
        <f t="array" ref="AQ10">SUM(IF(AND(AJ10&lt;&gt;"pac",AJ10&lt;&gt;""),AI10),IF(AND(AM10&lt;&gt;"pac",AM10&lt;&gt;""),AL10),IF(AND(AN10&lt;&gt;"pac",AN10&lt;&gt;""),AO10))/SUM(IF(AND(AJ10&lt;&gt;"pac",AJ10&lt;&gt;""),1),IF(AND(AM10&lt;&gt;"pac",AM10&lt;&gt;""),1),IF(AND(AN10&lt;&gt;"pac",AN10&lt;&gt;""),1))</f>
        <v>#DIV/0!</v>
      </c>
      <c r="AR10" s="62">
        <f t="array" ref="AR10">SUM(IF(AND(AJ10&lt;&gt;"pac",AJ10&lt;&gt;""),AH10),IF(AND(AM10&lt;&gt;"pac",AM10&lt;&gt;""),AK10),IF(AND(AP10&lt;&gt;"pac",AP10&lt;&gt;""),AN10))</f>
        <v>0</v>
      </c>
      <c r="AS10" s="62"/>
      <c r="AT10" s="63">
        <f t="shared" si="0"/>
        <v>0</v>
      </c>
      <c r="AU10" s="64" t="e">
        <f t="shared" si="1"/>
        <v>#DIV/0!</v>
      </c>
      <c r="AV10" s="192">
        <f t="shared" si="2"/>
        <v>0</v>
      </c>
      <c r="AW10" s="46">
        <f t="shared" si="3"/>
        <v>0</v>
      </c>
      <c r="AX10" s="46">
        <f t="shared" si="4"/>
        <v>0</v>
      </c>
      <c r="AY10" s="46">
        <f t="shared" si="5"/>
        <v>0</v>
      </c>
      <c r="AZ10" s="192">
        <f t="shared" si="21"/>
        <v>0</v>
      </c>
      <c r="BA10" s="46">
        <f t="shared" si="6"/>
        <v>0</v>
      </c>
      <c r="BB10" s="46">
        <f t="shared" si="7"/>
        <v>0</v>
      </c>
      <c r="BC10" s="46"/>
      <c r="BD10" s="46">
        <f t="shared" si="8"/>
        <v>0</v>
      </c>
      <c r="BE10" s="65"/>
      <c r="BF10" s="45">
        <f t="shared" si="9"/>
        <v>0</v>
      </c>
      <c r="BG10" s="45">
        <f t="shared" si="10"/>
        <v>0</v>
      </c>
      <c r="BH10" s="45">
        <f t="shared" si="11"/>
        <v>0</v>
      </c>
      <c r="BI10" s="3"/>
      <c r="BJ10" s="4" t="s">
        <v>140</v>
      </c>
      <c r="BO10" s="4" t="s">
        <v>149</v>
      </c>
    </row>
    <row r="11" spans="1:69" x14ac:dyDescent="0.25">
      <c r="B11" s="143">
        <v>400</v>
      </c>
      <c r="C11" s="169">
        <f t="shared" si="12"/>
        <v>4</v>
      </c>
      <c r="D11" s="170">
        <f t="shared" si="13"/>
        <v>0</v>
      </c>
      <c r="E11" s="179">
        <f t="shared" si="14"/>
        <v>4</v>
      </c>
      <c r="F11" s="184">
        <f t="shared" si="22"/>
        <v>0</v>
      </c>
      <c r="G11" s="173">
        <f t="shared" si="23"/>
        <v>0</v>
      </c>
      <c r="H11" s="185">
        <f t="shared" si="27"/>
        <v>0</v>
      </c>
      <c r="I11" s="174">
        <f t="shared" si="15"/>
        <v>0</v>
      </c>
      <c r="J11" s="175">
        <f t="shared" si="28"/>
        <v>0</v>
      </c>
      <c r="K11" s="176">
        <f t="shared" si="29"/>
        <v>0</v>
      </c>
      <c r="L11" s="177">
        <f t="shared" si="16"/>
        <v>0</v>
      </c>
      <c r="M11" s="178">
        <f t="shared" si="17"/>
        <v>0</v>
      </c>
      <c r="N11" s="206" t="e">
        <f t="shared" si="24"/>
        <v>#DIV/0!</v>
      </c>
      <c r="O11" s="178">
        <f t="shared" si="18"/>
        <v>0</v>
      </c>
      <c r="P11" s="188">
        <f t="shared" si="25"/>
        <v>0</v>
      </c>
      <c r="Q11" s="176">
        <f t="shared" si="19"/>
        <v>0</v>
      </c>
      <c r="R11" s="176">
        <v>0</v>
      </c>
      <c r="S11" s="177">
        <v>0</v>
      </c>
      <c r="T11" s="178">
        <f t="shared" si="30"/>
        <v>0</v>
      </c>
      <c r="U11" s="299" t="e">
        <f t="shared" si="26"/>
        <v>#DIV/0!</v>
      </c>
      <c r="W11" s="47">
        <v>4</v>
      </c>
      <c r="X11" s="48"/>
      <c r="Y11" s="49"/>
      <c r="Z11" s="75"/>
      <c r="AA11" s="283"/>
      <c r="AB11" s="68"/>
      <c r="AC11" s="69">
        <f t="shared" si="20"/>
        <v>0</v>
      </c>
      <c r="AD11" s="70">
        <v>500</v>
      </c>
      <c r="AE11" s="71">
        <v>0</v>
      </c>
      <c r="AF11" s="72">
        <v>0</v>
      </c>
      <c r="AG11" s="190"/>
      <c r="AH11" s="73"/>
      <c r="AI11" s="74"/>
      <c r="AJ11" s="77"/>
      <c r="AK11" s="196"/>
      <c r="AL11" s="75"/>
      <c r="AM11" s="28"/>
      <c r="AN11" s="60"/>
      <c r="AO11" s="61"/>
      <c r="AP11" s="62"/>
      <c r="AQ11" s="62" t="e">
        <f t="array" ref="AQ11">SUM(IF(AND(AJ11&lt;&gt;"pac",AJ11&lt;&gt;""),AI11),IF(AND(AM11&lt;&gt;"pac",AM11&lt;&gt;""),AL11),IF(AND(AN11&lt;&gt;"pac",AN11&lt;&gt;""),AO11))/SUM(IF(AND(AJ11&lt;&gt;"pac",AJ11&lt;&gt;""),1),IF(AND(AM11&lt;&gt;"pac",AM11&lt;&gt;""),1),IF(AND(AN11&lt;&gt;"pac",AN11&lt;&gt;""),1))</f>
        <v>#DIV/0!</v>
      </c>
      <c r="AR11" s="62">
        <f t="array" ref="AR11">SUM(IF(AND(AJ11&lt;&gt;"pac",AJ11&lt;&gt;""),AH11),IF(AND(AM11&lt;&gt;"pac",AM11&lt;&gt;""),AK11),IF(AND(AP11&lt;&gt;"pac",AP11&lt;&gt;""),AN11))</f>
        <v>0</v>
      </c>
      <c r="AS11" s="62"/>
      <c r="AT11" s="63">
        <f t="shared" si="0"/>
        <v>0</v>
      </c>
      <c r="AU11" s="64" t="e">
        <f t="shared" si="1"/>
        <v>#DIV/0!</v>
      </c>
      <c r="AV11" s="192">
        <f t="shared" si="2"/>
        <v>0</v>
      </c>
      <c r="AW11" s="46">
        <f t="shared" si="3"/>
        <v>0</v>
      </c>
      <c r="AX11" s="46">
        <f t="shared" si="4"/>
        <v>0</v>
      </c>
      <c r="AY11" s="46">
        <f t="shared" si="5"/>
        <v>0</v>
      </c>
      <c r="AZ11" s="192">
        <f t="shared" si="21"/>
        <v>0</v>
      </c>
      <c r="BA11" s="46">
        <f t="shared" si="6"/>
        <v>0</v>
      </c>
      <c r="BB11" s="46">
        <f t="shared" si="7"/>
        <v>0</v>
      </c>
      <c r="BC11" s="46"/>
      <c r="BD11" s="46">
        <f t="shared" si="8"/>
        <v>0</v>
      </c>
      <c r="BE11" s="65"/>
      <c r="BF11" s="45">
        <f t="shared" si="9"/>
        <v>0</v>
      </c>
      <c r="BG11" s="45">
        <f t="shared" si="10"/>
        <v>0</v>
      </c>
      <c r="BH11" s="45">
        <f t="shared" si="11"/>
        <v>0</v>
      </c>
      <c r="BI11" s="3"/>
      <c r="BJ11" s="10" t="s">
        <v>61</v>
      </c>
      <c r="BK11" s="11"/>
      <c r="BL11" s="12">
        <f>AV31</f>
        <v>0</v>
      </c>
      <c r="BO11" s="10" t="s">
        <v>61</v>
      </c>
      <c r="BP11" s="11"/>
      <c r="BQ11" s="12">
        <f>BL11</f>
        <v>0</v>
      </c>
    </row>
    <row r="12" spans="1:69" x14ac:dyDescent="0.25">
      <c r="B12" s="143">
        <v>500</v>
      </c>
      <c r="C12" s="169">
        <f t="shared" si="12"/>
        <v>4</v>
      </c>
      <c r="D12" s="170">
        <f t="shared" si="13"/>
        <v>0</v>
      </c>
      <c r="E12" s="179">
        <f t="shared" si="14"/>
        <v>4</v>
      </c>
      <c r="F12" s="184">
        <f t="shared" si="22"/>
        <v>0</v>
      </c>
      <c r="G12" s="173">
        <f t="shared" si="23"/>
        <v>0</v>
      </c>
      <c r="H12" s="185">
        <f t="shared" si="27"/>
        <v>0</v>
      </c>
      <c r="I12" s="174">
        <f t="shared" si="15"/>
        <v>0</v>
      </c>
      <c r="J12" s="175">
        <f t="shared" si="28"/>
        <v>0</v>
      </c>
      <c r="K12" s="176">
        <f t="shared" si="29"/>
        <v>0</v>
      </c>
      <c r="L12" s="177">
        <f t="shared" si="16"/>
        <v>0</v>
      </c>
      <c r="M12" s="178">
        <f t="shared" si="17"/>
        <v>0</v>
      </c>
      <c r="N12" s="206" t="e">
        <f t="shared" si="24"/>
        <v>#DIV/0!</v>
      </c>
      <c r="O12" s="178">
        <f t="shared" si="18"/>
        <v>0</v>
      </c>
      <c r="P12" s="188">
        <f t="shared" si="25"/>
        <v>0</v>
      </c>
      <c r="Q12" s="176">
        <f t="shared" si="19"/>
        <v>0</v>
      </c>
      <c r="R12" s="176">
        <v>0</v>
      </c>
      <c r="S12" s="177">
        <v>0</v>
      </c>
      <c r="T12" s="178">
        <f t="shared" si="30"/>
        <v>0</v>
      </c>
      <c r="U12" s="299" t="e">
        <f t="shared" si="26"/>
        <v>#DIV/0!</v>
      </c>
      <c r="W12" s="47">
        <v>4</v>
      </c>
      <c r="X12" s="48"/>
      <c r="Y12" s="49"/>
      <c r="Z12" s="75"/>
      <c r="AA12" s="283"/>
      <c r="AB12" s="68"/>
      <c r="AC12" s="69">
        <f t="shared" si="20"/>
        <v>0</v>
      </c>
      <c r="AD12" s="70">
        <v>600</v>
      </c>
      <c r="AE12" s="71">
        <v>0</v>
      </c>
      <c r="AF12" s="72">
        <v>0</v>
      </c>
      <c r="AG12" s="190"/>
      <c r="AH12" s="73"/>
      <c r="AI12" s="74"/>
      <c r="AJ12" s="77"/>
      <c r="AK12" s="196"/>
      <c r="AL12" s="75"/>
      <c r="AM12" s="28"/>
      <c r="AN12" s="60"/>
      <c r="AO12" s="61"/>
      <c r="AP12" s="62"/>
      <c r="AQ12" s="62" t="e">
        <f t="array" ref="AQ12">SUM(IF(AND(AJ12&lt;&gt;"pac",AJ12&lt;&gt;""),AI12),IF(AND(AM12&lt;&gt;"pac",AM12&lt;&gt;""),AL12),IF(AND(AN12&lt;&gt;"pac",AN12&lt;&gt;""),AO12))/SUM(IF(AND(AJ12&lt;&gt;"pac",AJ12&lt;&gt;""),1),IF(AND(AM12&lt;&gt;"pac",AM12&lt;&gt;""),1),IF(AND(AN12&lt;&gt;"pac",AN12&lt;&gt;""),1))</f>
        <v>#DIV/0!</v>
      </c>
      <c r="AR12" s="62">
        <f t="array" ref="AR12">SUM(IF(AND(AJ12&lt;&gt;"pac",AJ12&lt;&gt;""),AH12),IF(AND(AM12&lt;&gt;"pac",AM12&lt;&gt;""),AK12),IF(AND(AP12&lt;&gt;"pac",AP12&lt;&gt;""),AN12))</f>
        <v>0</v>
      </c>
      <c r="AS12" s="62"/>
      <c r="AT12" s="63">
        <f t="shared" si="0"/>
        <v>0</v>
      </c>
      <c r="AU12" s="64" t="e">
        <f t="shared" si="1"/>
        <v>#DIV/0!</v>
      </c>
      <c r="AV12" s="192">
        <f t="shared" si="2"/>
        <v>0</v>
      </c>
      <c r="AW12" s="46">
        <f t="shared" si="3"/>
        <v>0</v>
      </c>
      <c r="AX12" s="46">
        <f t="shared" si="4"/>
        <v>0</v>
      </c>
      <c r="AY12" s="46">
        <f t="shared" si="5"/>
        <v>0</v>
      </c>
      <c r="AZ12" s="192">
        <f t="shared" si="21"/>
        <v>0</v>
      </c>
      <c r="BA12" s="46">
        <f t="shared" si="6"/>
        <v>0</v>
      </c>
      <c r="BB12" s="46">
        <f t="shared" si="7"/>
        <v>0</v>
      </c>
      <c r="BC12" s="46"/>
      <c r="BD12" s="46">
        <f t="shared" si="8"/>
        <v>0</v>
      </c>
      <c r="BE12" s="65"/>
      <c r="BF12" s="45">
        <f t="shared" si="9"/>
        <v>0</v>
      </c>
      <c r="BG12" s="45">
        <f t="shared" si="10"/>
        <v>0</v>
      </c>
      <c r="BH12" s="45">
        <f t="shared" si="11"/>
        <v>0</v>
      </c>
      <c r="BI12" s="3"/>
      <c r="BJ12" s="23" t="s">
        <v>62</v>
      </c>
      <c r="BK12" s="3"/>
      <c r="BL12" s="30"/>
      <c r="BO12" s="23" t="s">
        <v>62</v>
      </c>
      <c r="BP12" s="3"/>
      <c r="BQ12" s="30"/>
    </row>
    <row r="13" spans="1:69" x14ac:dyDescent="0.25">
      <c r="B13" s="143">
        <v>600</v>
      </c>
      <c r="C13" s="169">
        <f t="shared" si="12"/>
        <v>4</v>
      </c>
      <c r="D13" s="170">
        <f t="shared" si="13"/>
        <v>0</v>
      </c>
      <c r="E13" s="179">
        <f t="shared" si="14"/>
        <v>4</v>
      </c>
      <c r="F13" s="184">
        <f t="shared" si="22"/>
        <v>0</v>
      </c>
      <c r="G13" s="173">
        <f t="shared" si="23"/>
        <v>0</v>
      </c>
      <c r="H13" s="185">
        <f t="shared" si="27"/>
        <v>0</v>
      </c>
      <c r="I13" s="174">
        <f t="shared" si="15"/>
        <v>0</v>
      </c>
      <c r="J13" s="175">
        <f t="shared" si="28"/>
        <v>0</v>
      </c>
      <c r="K13" s="176">
        <f t="shared" si="29"/>
        <v>0</v>
      </c>
      <c r="L13" s="177">
        <f t="shared" si="16"/>
        <v>0</v>
      </c>
      <c r="M13" s="178">
        <f t="shared" si="17"/>
        <v>0</v>
      </c>
      <c r="N13" s="206" t="e">
        <f t="shared" si="24"/>
        <v>#DIV/0!</v>
      </c>
      <c r="O13" s="178">
        <f t="shared" si="18"/>
        <v>0</v>
      </c>
      <c r="P13" s="188">
        <f t="shared" si="25"/>
        <v>0</v>
      </c>
      <c r="Q13" s="176">
        <f t="shared" si="19"/>
        <v>0</v>
      </c>
      <c r="R13" s="176">
        <v>0</v>
      </c>
      <c r="S13" s="177">
        <v>0</v>
      </c>
      <c r="T13" s="178">
        <f t="shared" si="30"/>
        <v>0</v>
      </c>
      <c r="U13" s="299" t="e">
        <f t="shared" si="26"/>
        <v>#DIV/0!</v>
      </c>
      <c r="W13" s="47">
        <v>4</v>
      </c>
      <c r="X13" s="48"/>
      <c r="Y13" s="49"/>
      <c r="Z13" s="75"/>
      <c r="AA13" s="283"/>
      <c r="AB13" s="68"/>
      <c r="AC13" s="69">
        <f t="shared" si="20"/>
        <v>0</v>
      </c>
      <c r="AD13" s="70">
        <v>700</v>
      </c>
      <c r="AE13" s="71">
        <v>0</v>
      </c>
      <c r="AF13" s="72">
        <v>0</v>
      </c>
      <c r="AG13" s="190"/>
      <c r="AH13" s="73"/>
      <c r="AI13" s="74"/>
      <c r="AJ13" s="77"/>
      <c r="AK13" s="196"/>
      <c r="AL13" s="75"/>
      <c r="AM13" s="28"/>
      <c r="AN13" s="60"/>
      <c r="AO13" s="61"/>
      <c r="AP13" s="62"/>
      <c r="AQ13" s="62" t="e">
        <f t="array" ref="AQ13">SUM(IF(AND(AJ13&lt;&gt;"pac",AJ13&lt;&gt;""),AI13),IF(AND(AM13&lt;&gt;"pac",AM13&lt;&gt;""),AL13),IF(AND(AN13&lt;&gt;"pac",AN13&lt;&gt;""),AO13))/SUM(IF(AND(AJ13&lt;&gt;"pac",AJ13&lt;&gt;""),1),IF(AND(AM13&lt;&gt;"pac",AM13&lt;&gt;""),1),IF(AND(AN13&lt;&gt;"pac",AN13&lt;&gt;""),1))</f>
        <v>#DIV/0!</v>
      </c>
      <c r="AR13" s="62">
        <f t="array" ref="AR13">SUM(IF(AND(AJ13&lt;&gt;"pac",AJ13&lt;&gt;""),AH13),IF(AND(AM13&lt;&gt;"pac",AM13&lt;&gt;""),AK13),IF(AND(AP13&lt;&gt;"pac",AP13&lt;&gt;""),AN13))</f>
        <v>0</v>
      </c>
      <c r="AS13" s="62"/>
      <c r="AT13" s="63">
        <f t="shared" si="0"/>
        <v>0</v>
      </c>
      <c r="AU13" s="64" t="e">
        <f t="shared" si="1"/>
        <v>#DIV/0!</v>
      </c>
      <c r="AV13" s="192">
        <f t="shared" si="2"/>
        <v>0</v>
      </c>
      <c r="AW13" s="46">
        <f t="shared" si="3"/>
        <v>0</v>
      </c>
      <c r="AX13" s="46">
        <f t="shared" si="4"/>
        <v>0</v>
      </c>
      <c r="AY13" s="46">
        <f t="shared" si="5"/>
        <v>0</v>
      </c>
      <c r="AZ13" s="192">
        <f t="shared" si="21"/>
        <v>0</v>
      </c>
      <c r="BA13" s="46">
        <f t="shared" si="6"/>
        <v>0</v>
      </c>
      <c r="BB13" s="46">
        <f t="shared" si="7"/>
        <v>0</v>
      </c>
      <c r="BC13" s="46"/>
      <c r="BD13" s="46">
        <f t="shared" si="8"/>
        <v>0</v>
      </c>
      <c r="BE13" s="65"/>
      <c r="BF13" s="45">
        <f t="shared" si="9"/>
        <v>0</v>
      </c>
      <c r="BG13" s="45">
        <f t="shared" si="10"/>
        <v>0</v>
      </c>
      <c r="BH13" s="45">
        <f t="shared" si="11"/>
        <v>0</v>
      </c>
      <c r="BI13" s="3"/>
      <c r="BJ13" s="23" t="s">
        <v>63</v>
      </c>
      <c r="BK13" s="3"/>
      <c r="BL13" s="30">
        <f>AY31+BA31</f>
        <v>0</v>
      </c>
      <c r="BO13" s="23" t="s">
        <v>63</v>
      </c>
      <c r="BP13" s="3"/>
      <c r="BQ13" s="30">
        <f t="shared" ref="BQ13:BQ19" si="31">BL13</f>
        <v>0</v>
      </c>
    </row>
    <row r="14" spans="1:69" x14ac:dyDescent="0.25">
      <c r="B14" s="143">
        <v>700</v>
      </c>
      <c r="C14" s="169">
        <f t="shared" si="12"/>
        <v>4</v>
      </c>
      <c r="D14" s="170">
        <f t="shared" si="13"/>
        <v>0</v>
      </c>
      <c r="E14" s="179">
        <f t="shared" si="14"/>
        <v>4</v>
      </c>
      <c r="F14" s="184">
        <f t="shared" si="22"/>
        <v>0</v>
      </c>
      <c r="G14" s="173">
        <f t="shared" si="23"/>
        <v>0</v>
      </c>
      <c r="H14" s="185">
        <f t="shared" si="27"/>
        <v>0</v>
      </c>
      <c r="I14" s="174">
        <f t="shared" si="15"/>
        <v>0</v>
      </c>
      <c r="J14" s="175">
        <f t="shared" si="28"/>
        <v>0</v>
      </c>
      <c r="K14" s="176">
        <f t="shared" si="29"/>
        <v>0</v>
      </c>
      <c r="L14" s="177">
        <f t="shared" si="16"/>
        <v>0</v>
      </c>
      <c r="M14" s="178">
        <f t="shared" si="17"/>
        <v>0</v>
      </c>
      <c r="N14" s="206" t="e">
        <f t="shared" si="24"/>
        <v>#DIV/0!</v>
      </c>
      <c r="O14" s="178">
        <f t="shared" si="18"/>
        <v>0</v>
      </c>
      <c r="P14" s="188">
        <f t="shared" si="25"/>
        <v>0</v>
      </c>
      <c r="Q14" s="176">
        <f t="shared" si="19"/>
        <v>0</v>
      </c>
      <c r="R14" s="176">
        <v>0</v>
      </c>
      <c r="S14" s="177">
        <v>0</v>
      </c>
      <c r="T14" s="178">
        <f t="shared" si="30"/>
        <v>0</v>
      </c>
      <c r="U14" s="299" t="e">
        <f t="shared" si="26"/>
        <v>#DIV/0!</v>
      </c>
      <c r="W14" s="47">
        <v>4</v>
      </c>
      <c r="X14" s="48"/>
      <c r="Y14" s="49"/>
      <c r="Z14" s="75"/>
      <c r="AA14" s="283"/>
      <c r="AB14" s="68"/>
      <c r="AC14" s="69">
        <f t="shared" si="20"/>
        <v>0</v>
      </c>
      <c r="AD14" s="70">
        <v>800</v>
      </c>
      <c r="AE14" s="71">
        <v>0</v>
      </c>
      <c r="AF14" s="72">
        <v>0</v>
      </c>
      <c r="AG14" s="190"/>
      <c r="AH14" s="73"/>
      <c r="AI14" s="74"/>
      <c r="AJ14" s="77"/>
      <c r="AK14" s="196"/>
      <c r="AL14" s="75"/>
      <c r="AM14" s="28"/>
      <c r="AN14" s="60"/>
      <c r="AO14" s="61"/>
      <c r="AP14" s="62"/>
      <c r="AQ14" s="62" t="e">
        <f t="array" ref="AQ14">SUM(IF(AND(AJ14&lt;&gt;"pac",AJ14&lt;&gt;""),AI14),IF(AND(AM14&lt;&gt;"pac",AM14&lt;&gt;""),AL14),IF(AND(AN14&lt;&gt;"pac",AN14&lt;&gt;""),AO14))/SUM(IF(AND(AJ14&lt;&gt;"pac",AJ14&lt;&gt;""),1),IF(AND(AM14&lt;&gt;"pac",AM14&lt;&gt;""),1),IF(AND(AN14&lt;&gt;"pac",AN14&lt;&gt;""),1))</f>
        <v>#DIV/0!</v>
      </c>
      <c r="AR14" s="62">
        <f t="array" ref="AR14">SUM(IF(AND(AJ14&lt;&gt;"pac",AJ14&lt;&gt;""),AH14),IF(AND(AM14&lt;&gt;"pac",AM14&lt;&gt;""),AK14),IF(AND(AP14&lt;&gt;"pac",AP14&lt;&gt;""),AN14))</f>
        <v>0</v>
      </c>
      <c r="AS14" s="62"/>
      <c r="AT14" s="63">
        <f t="shared" si="0"/>
        <v>0</v>
      </c>
      <c r="AU14" s="64" t="e">
        <f t="shared" si="1"/>
        <v>#DIV/0!</v>
      </c>
      <c r="AV14" s="192">
        <f t="shared" si="2"/>
        <v>0</v>
      </c>
      <c r="AW14" s="46">
        <f t="shared" si="3"/>
        <v>0</v>
      </c>
      <c r="AX14" s="46">
        <f t="shared" si="4"/>
        <v>0</v>
      </c>
      <c r="AY14" s="46">
        <f t="shared" si="5"/>
        <v>0</v>
      </c>
      <c r="AZ14" s="192">
        <f t="shared" si="21"/>
        <v>0</v>
      </c>
      <c r="BA14" s="46">
        <f t="shared" si="6"/>
        <v>0</v>
      </c>
      <c r="BB14" s="46">
        <f t="shared" si="7"/>
        <v>0</v>
      </c>
      <c r="BC14" s="46"/>
      <c r="BD14" s="46">
        <f t="shared" si="8"/>
        <v>0</v>
      </c>
      <c r="BE14" s="65"/>
      <c r="BF14" s="45">
        <f t="shared" si="9"/>
        <v>0</v>
      </c>
      <c r="BG14" s="45">
        <f t="shared" si="10"/>
        <v>0</v>
      </c>
      <c r="BH14" s="45">
        <f t="shared" si="11"/>
        <v>0</v>
      </c>
      <c r="BI14" s="3"/>
      <c r="BJ14" s="23" t="s">
        <v>34</v>
      </c>
      <c r="BK14" s="3"/>
      <c r="BL14" s="30">
        <f>AZ31</f>
        <v>0</v>
      </c>
      <c r="BO14" s="23" t="s">
        <v>34</v>
      </c>
      <c r="BP14" s="3"/>
      <c r="BQ14" s="30">
        <f>BL14</f>
        <v>0</v>
      </c>
    </row>
    <row r="15" spans="1:69" ht="16.8" x14ac:dyDescent="0.55000000000000004">
      <c r="B15" s="143">
        <v>800</v>
      </c>
      <c r="C15" s="169">
        <f t="shared" si="12"/>
        <v>4</v>
      </c>
      <c r="D15" s="170">
        <f t="shared" si="13"/>
        <v>0</v>
      </c>
      <c r="E15" s="179">
        <f t="shared" si="14"/>
        <v>4</v>
      </c>
      <c r="F15" s="184">
        <f t="shared" si="22"/>
        <v>0</v>
      </c>
      <c r="G15" s="173">
        <f t="shared" si="23"/>
        <v>0</v>
      </c>
      <c r="H15" s="185">
        <f t="shared" si="27"/>
        <v>0</v>
      </c>
      <c r="I15" s="174">
        <f t="shared" si="15"/>
        <v>0</v>
      </c>
      <c r="J15" s="175">
        <f t="shared" si="28"/>
        <v>0</v>
      </c>
      <c r="K15" s="176">
        <f t="shared" si="29"/>
        <v>0</v>
      </c>
      <c r="L15" s="177">
        <f t="shared" si="16"/>
        <v>0</v>
      </c>
      <c r="M15" s="178">
        <f t="shared" si="17"/>
        <v>0</v>
      </c>
      <c r="N15" s="206" t="e">
        <f t="shared" si="24"/>
        <v>#DIV/0!</v>
      </c>
      <c r="O15" s="178">
        <f t="shared" si="18"/>
        <v>0</v>
      </c>
      <c r="P15" s="188">
        <f t="shared" si="25"/>
        <v>0</v>
      </c>
      <c r="Q15" s="176">
        <f t="shared" si="19"/>
        <v>0</v>
      </c>
      <c r="R15" s="176">
        <v>0</v>
      </c>
      <c r="S15" s="177">
        <v>0</v>
      </c>
      <c r="T15" s="178">
        <f t="shared" si="30"/>
        <v>0</v>
      </c>
      <c r="U15" s="299" t="e">
        <f t="shared" si="26"/>
        <v>#DIV/0!</v>
      </c>
      <c r="W15" s="47">
        <v>4</v>
      </c>
      <c r="X15" s="48"/>
      <c r="Y15" s="49"/>
      <c r="Z15" s="75"/>
      <c r="AA15" s="283"/>
      <c r="AB15" s="68"/>
      <c r="AC15" s="69">
        <f t="shared" si="20"/>
        <v>0</v>
      </c>
      <c r="AD15" s="70">
        <v>900</v>
      </c>
      <c r="AE15" s="71">
        <v>0</v>
      </c>
      <c r="AF15" s="72">
        <v>0</v>
      </c>
      <c r="AG15" s="190"/>
      <c r="AH15" s="73"/>
      <c r="AI15" s="74"/>
      <c r="AJ15" s="77"/>
      <c r="AK15" s="196"/>
      <c r="AL15" s="75"/>
      <c r="AM15" s="28"/>
      <c r="AN15" s="60"/>
      <c r="AO15" s="61"/>
      <c r="AP15" s="62"/>
      <c r="AQ15" s="62" t="e">
        <f t="array" ref="AQ15">SUM(IF(AND(AJ15&lt;&gt;"pac",AJ15&lt;&gt;""),AI15),IF(AND(AM15&lt;&gt;"pac",AM15&lt;&gt;""),AL15),IF(AND(AN15&lt;&gt;"pac",AN15&lt;&gt;""),AO15))/SUM(IF(AND(AJ15&lt;&gt;"pac",AJ15&lt;&gt;""),1),IF(AND(AM15&lt;&gt;"pac",AM15&lt;&gt;""),1),IF(AND(AN15&lt;&gt;"pac",AN15&lt;&gt;""),1))</f>
        <v>#DIV/0!</v>
      </c>
      <c r="AR15" s="62">
        <f t="array" ref="AR15">SUM(IF(AND(AJ15&lt;&gt;"pac",AJ15&lt;&gt;""),AH15),IF(AND(AM15&lt;&gt;"pac",AM15&lt;&gt;""),AK15),IF(AND(AP15&lt;&gt;"pac",AP15&lt;&gt;""),AN15))</f>
        <v>0</v>
      </c>
      <c r="AS15" s="62"/>
      <c r="AT15" s="63">
        <f t="shared" si="0"/>
        <v>0</v>
      </c>
      <c r="AU15" s="64" t="e">
        <f t="shared" si="1"/>
        <v>#DIV/0!</v>
      </c>
      <c r="AV15" s="192">
        <f t="shared" si="2"/>
        <v>0</v>
      </c>
      <c r="AW15" s="46">
        <f t="shared" si="3"/>
        <v>0</v>
      </c>
      <c r="AX15" s="46">
        <f t="shared" si="4"/>
        <v>0</v>
      </c>
      <c r="AY15" s="46">
        <f t="shared" si="5"/>
        <v>0</v>
      </c>
      <c r="AZ15" s="192">
        <f t="shared" si="21"/>
        <v>0</v>
      </c>
      <c r="BA15" s="46">
        <f t="shared" si="6"/>
        <v>0</v>
      </c>
      <c r="BB15" s="46">
        <f t="shared" si="7"/>
        <v>0</v>
      </c>
      <c r="BC15" s="46"/>
      <c r="BD15" s="46">
        <f t="shared" si="8"/>
        <v>0</v>
      </c>
      <c r="BE15" s="65"/>
      <c r="BF15" s="45">
        <f t="shared" si="9"/>
        <v>0</v>
      </c>
      <c r="BG15" s="45">
        <f t="shared" si="10"/>
        <v>0</v>
      </c>
      <c r="BH15" s="45">
        <f t="shared" si="11"/>
        <v>0</v>
      </c>
      <c r="BI15" s="3"/>
      <c r="BJ15" s="23" t="s">
        <v>64</v>
      </c>
      <c r="BK15" s="3"/>
      <c r="BL15" s="76">
        <f>BC31</f>
        <v>0</v>
      </c>
      <c r="BO15" s="23" t="s">
        <v>64</v>
      </c>
      <c r="BP15" s="3"/>
      <c r="BQ15" s="76">
        <f t="shared" si="31"/>
        <v>0</v>
      </c>
    </row>
    <row r="16" spans="1:69" x14ac:dyDescent="0.25">
      <c r="B16" s="143">
        <v>900</v>
      </c>
      <c r="C16" s="169">
        <f t="shared" si="12"/>
        <v>4</v>
      </c>
      <c r="D16" s="170">
        <f t="shared" si="13"/>
        <v>0</v>
      </c>
      <c r="E16" s="179">
        <f t="shared" si="14"/>
        <v>4</v>
      </c>
      <c r="F16" s="184">
        <f t="shared" si="22"/>
        <v>0</v>
      </c>
      <c r="G16" s="173">
        <f t="shared" si="23"/>
        <v>0</v>
      </c>
      <c r="H16" s="185">
        <f t="shared" si="27"/>
        <v>0</v>
      </c>
      <c r="I16" s="174">
        <f t="shared" si="15"/>
        <v>0</v>
      </c>
      <c r="J16" s="175">
        <f t="shared" si="28"/>
        <v>0</v>
      </c>
      <c r="K16" s="176">
        <f t="shared" si="29"/>
        <v>0</v>
      </c>
      <c r="L16" s="177">
        <f t="shared" si="16"/>
        <v>0</v>
      </c>
      <c r="M16" s="178">
        <f t="shared" si="17"/>
        <v>0</v>
      </c>
      <c r="N16" s="206" t="e">
        <f t="shared" si="24"/>
        <v>#DIV/0!</v>
      </c>
      <c r="O16" s="178">
        <f t="shared" si="18"/>
        <v>0</v>
      </c>
      <c r="P16" s="188">
        <f t="shared" si="25"/>
        <v>0</v>
      </c>
      <c r="Q16" s="176">
        <f t="shared" si="19"/>
        <v>0</v>
      </c>
      <c r="R16" s="176">
        <v>0</v>
      </c>
      <c r="S16" s="177">
        <v>0</v>
      </c>
      <c r="T16" s="178">
        <f t="shared" si="30"/>
        <v>0</v>
      </c>
      <c r="U16" s="299" t="e">
        <f t="shared" si="26"/>
        <v>#DIV/0!</v>
      </c>
      <c r="W16" s="47">
        <v>4</v>
      </c>
      <c r="X16" s="48"/>
      <c r="Y16" s="49"/>
      <c r="Z16" s="75"/>
      <c r="AA16" s="283"/>
      <c r="AB16" s="68"/>
      <c r="AC16" s="69">
        <f t="shared" si="20"/>
        <v>0</v>
      </c>
      <c r="AD16" s="70">
        <v>1000</v>
      </c>
      <c r="AE16" s="71">
        <v>0</v>
      </c>
      <c r="AF16" s="72">
        <v>0</v>
      </c>
      <c r="AG16" s="190"/>
      <c r="AH16" s="73"/>
      <c r="AI16" s="74"/>
      <c r="AJ16" s="77"/>
      <c r="AK16" s="196"/>
      <c r="AL16" s="75"/>
      <c r="AM16" s="28"/>
      <c r="AN16" s="60"/>
      <c r="AO16" s="61"/>
      <c r="AP16" s="62"/>
      <c r="AQ16" s="62" t="e">
        <f t="array" ref="AQ16">SUM(IF(AND(AJ16&lt;&gt;"pac",AJ16&lt;&gt;""),AI16),IF(AND(AM16&lt;&gt;"pac",AM16&lt;&gt;""),AL16),IF(AND(AN16&lt;&gt;"pac",AN16&lt;&gt;""),AO16))/SUM(IF(AND(AJ16&lt;&gt;"pac",AJ16&lt;&gt;""),1),IF(AND(AM16&lt;&gt;"pac",AM16&lt;&gt;""),1),IF(AND(AN16&lt;&gt;"pac",AN16&lt;&gt;""),1))</f>
        <v>#DIV/0!</v>
      </c>
      <c r="AR16" s="62">
        <f t="array" ref="AR16">SUM(IF(AND(AJ16&lt;&gt;"pac",AJ16&lt;&gt;""),AH16),IF(AND(AM16&lt;&gt;"pac",AM16&lt;&gt;""),AK16),IF(AND(AP16&lt;&gt;"pac",AP16&lt;&gt;""),AN16))</f>
        <v>0</v>
      </c>
      <c r="AS16" s="62"/>
      <c r="AT16" s="63">
        <f t="shared" si="0"/>
        <v>0</v>
      </c>
      <c r="AU16" s="64" t="e">
        <f t="shared" si="1"/>
        <v>#DIV/0!</v>
      </c>
      <c r="AV16" s="192">
        <f t="shared" si="2"/>
        <v>0</v>
      </c>
      <c r="AW16" s="46">
        <f t="shared" si="3"/>
        <v>0</v>
      </c>
      <c r="AX16" s="46">
        <f t="shared" si="4"/>
        <v>0</v>
      </c>
      <c r="AY16" s="46">
        <f t="shared" si="5"/>
        <v>0</v>
      </c>
      <c r="AZ16" s="192">
        <f t="shared" si="21"/>
        <v>0</v>
      </c>
      <c r="BA16" s="46">
        <f t="shared" si="6"/>
        <v>0</v>
      </c>
      <c r="BB16" s="46">
        <f t="shared" si="7"/>
        <v>0</v>
      </c>
      <c r="BC16" s="46"/>
      <c r="BD16" s="46">
        <f t="shared" si="8"/>
        <v>0</v>
      </c>
      <c r="BE16" s="65"/>
      <c r="BF16" s="45">
        <f t="shared" si="9"/>
        <v>0</v>
      </c>
      <c r="BG16" s="45">
        <f t="shared" si="10"/>
        <v>0</v>
      </c>
      <c r="BH16" s="45">
        <f t="shared" si="11"/>
        <v>0</v>
      </c>
      <c r="BI16" s="3"/>
      <c r="BJ16" s="23" t="s">
        <v>65</v>
      </c>
      <c r="BK16" s="3"/>
      <c r="BL16" s="30">
        <f>SUM(BL13:BL15)</f>
        <v>0</v>
      </c>
      <c r="BO16" s="23" t="s">
        <v>65</v>
      </c>
      <c r="BP16" s="3"/>
      <c r="BQ16" s="30">
        <f t="shared" si="31"/>
        <v>0</v>
      </c>
    </row>
    <row r="17" spans="2:69" x14ac:dyDescent="0.25">
      <c r="B17" s="143">
        <v>1000</v>
      </c>
      <c r="C17" s="169">
        <f t="shared" si="12"/>
        <v>4</v>
      </c>
      <c r="D17" s="170">
        <f t="shared" si="13"/>
        <v>0</v>
      </c>
      <c r="E17" s="179">
        <f t="shared" si="14"/>
        <v>4</v>
      </c>
      <c r="F17" s="184">
        <f t="shared" si="22"/>
        <v>0</v>
      </c>
      <c r="G17" s="173">
        <f t="shared" si="23"/>
        <v>0</v>
      </c>
      <c r="H17" s="185">
        <f t="shared" si="27"/>
        <v>0</v>
      </c>
      <c r="I17" s="174">
        <f t="shared" si="15"/>
        <v>0</v>
      </c>
      <c r="J17" s="175">
        <f t="shared" si="28"/>
        <v>0</v>
      </c>
      <c r="K17" s="176">
        <f t="shared" si="29"/>
        <v>0</v>
      </c>
      <c r="L17" s="177">
        <f t="shared" si="16"/>
        <v>0</v>
      </c>
      <c r="M17" s="178">
        <f t="shared" si="17"/>
        <v>0</v>
      </c>
      <c r="N17" s="206" t="e">
        <f t="shared" si="24"/>
        <v>#DIV/0!</v>
      </c>
      <c r="O17" s="178">
        <f t="shared" si="18"/>
        <v>0</v>
      </c>
      <c r="P17" s="188">
        <f t="shared" si="25"/>
        <v>0</v>
      </c>
      <c r="Q17" s="176">
        <f t="shared" si="19"/>
        <v>0</v>
      </c>
      <c r="R17" s="176">
        <v>0</v>
      </c>
      <c r="S17" s="177">
        <v>0</v>
      </c>
      <c r="T17" s="178">
        <f t="shared" si="30"/>
        <v>0</v>
      </c>
      <c r="U17" s="299" t="e">
        <f t="shared" si="26"/>
        <v>#DIV/0!</v>
      </c>
      <c r="W17" s="47">
        <v>4</v>
      </c>
      <c r="X17" s="48"/>
      <c r="Y17" s="49"/>
      <c r="Z17" s="75"/>
      <c r="AA17" s="283"/>
      <c r="AB17" s="68"/>
      <c r="AC17" s="69">
        <f t="shared" si="20"/>
        <v>0</v>
      </c>
      <c r="AD17" s="70">
        <v>1100</v>
      </c>
      <c r="AE17" s="71">
        <v>0</v>
      </c>
      <c r="AF17" s="72">
        <v>0</v>
      </c>
      <c r="AG17" s="190"/>
      <c r="AH17" s="73"/>
      <c r="AI17" s="74"/>
      <c r="AJ17" s="77"/>
      <c r="AK17" s="196"/>
      <c r="AL17" s="75"/>
      <c r="AM17" s="28"/>
      <c r="AN17" s="60"/>
      <c r="AO17" s="61"/>
      <c r="AP17" s="62"/>
      <c r="AQ17" s="62" t="e">
        <f t="array" ref="AQ17">SUM(IF(AND(AJ17&lt;&gt;"pac",AJ17&lt;&gt;""),AI17),IF(AND(AM17&lt;&gt;"pac",AM17&lt;&gt;""),AL17),IF(AND(AN17&lt;&gt;"pac",AN17&lt;&gt;""),AO17))/SUM(IF(AND(AJ17&lt;&gt;"pac",AJ17&lt;&gt;""),1),IF(AND(AM17&lt;&gt;"pac",AM17&lt;&gt;""),1),IF(AND(AN17&lt;&gt;"pac",AN17&lt;&gt;""),1))</f>
        <v>#DIV/0!</v>
      </c>
      <c r="AR17" s="62">
        <f t="array" ref="AR17">SUM(IF(AND(AJ17&lt;&gt;"pac",AJ17&lt;&gt;""),AH17),IF(AND(AM17&lt;&gt;"pac",AM17&lt;&gt;""),AK17),IF(AND(AP17&lt;&gt;"pac",AP17&lt;&gt;""),AN17))</f>
        <v>0</v>
      </c>
      <c r="AS17" s="62"/>
      <c r="AT17" s="63">
        <f t="shared" si="0"/>
        <v>0</v>
      </c>
      <c r="AU17" s="64" t="e">
        <f t="shared" si="1"/>
        <v>#DIV/0!</v>
      </c>
      <c r="AV17" s="192">
        <f t="shared" si="2"/>
        <v>0</v>
      </c>
      <c r="AW17" s="46">
        <f t="shared" si="3"/>
        <v>0</v>
      </c>
      <c r="AX17" s="46">
        <f t="shared" si="4"/>
        <v>0</v>
      </c>
      <c r="AY17" s="46">
        <f t="shared" si="5"/>
        <v>0</v>
      </c>
      <c r="AZ17" s="192">
        <f t="shared" si="21"/>
        <v>0</v>
      </c>
      <c r="BA17" s="46">
        <f t="shared" si="6"/>
        <v>0</v>
      </c>
      <c r="BB17" s="46">
        <f t="shared" si="7"/>
        <v>0</v>
      </c>
      <c r="BC17" s="46"/>
      <c r="BD17" s="46">
        <f t="shared" si="8"/>
        <v>0</v>
      </c>
      <c r="BE17" s="65"/>
      <c r="BF17" s="45">
        <f t="shared" si="9"/>
        <v>0</v>
      </c>
      <c r="BG17" s="45">
        <f t="shared" si="10"/>
        <v>0</v>
      </c>
      <c r="BH17" s="45">
        <f t="shared" si="11"/>
        <v>0</v>
      </c>
      <c r="BI17" s="3"/>
      <c r="BJ17" s="27"/>
      <c r="BK17" s="3"/>
      <c r="BL17" s="28"/>
      <c r="BO17" s="27"/>
      <c r="BP17" s="3"/>
      <c r="BQ17" s="28"/>
    </row>
    <row r="18" spans="2:69" x14ac:dyDescent="0.25">
      <c r="B18" s="143">
        <v>1100</v>
      </c>
      <c r="C18" s="169">
        <f t="shared" si="12"/>
        <v>4</v>
      </c>
      <c r="D18" s="170">
        <f t="shared" si="13"/>
        <v>0</v>
      </c>
      <c r="E18" s="179">
        <f t="shared" si="14"/>
        <v>4</v>
      </c>
      <c r="F18" s="184">
        <f t="shared" si="22"/>
        <v>0</v>
      </c>
      <c r="G18" s="173">
        <f t="shared" si="23"/>
        <v>0</v>
      </c>
      <c r="H18" s="185">
        <f t="shared" si="27"/>
        <v>0</v>
      </c>
      <c r="I18" s="174">
        <f t="shared" si="15"/>
        <v>0</v>
      </c>
      <c r="J18" s="175">
        <f t="shared" si="28"/>
        <v>0</v>
      </c>
      <c r="K18" s="176">
        <f t="shared" si="29"/>
        <v>0</v>
      </c>
      <c r="L18" s="177">
        <f t="shared" si="16"/>
        <v>0</v>
      </c>
      <c r="M18" s="178">
        <f t="shared" si="17"/>
        <v>0</v>
      </c>
      <c r="N18" s="206" t="e">
        <f t="shared" si="24"/>
        <v>#DIV/0!</v>
      </c>
      <c r="O18" s="178">
        <f t="shared" si="18"/>
        <v>0</v>
      </c>
      <c r="P18" s="188">
        <f t="shared" si="25"/>
        <v>0</v>
      </c>
      <c r="Q18" s="176">
        <f t="shared" si="19"/>
        <v>0</v>
      </c>
      <c r="R18" s="176">
        <v>0</v>
      </c>
      <c r="S18" s="177">
        <v>0</v>
      </c>
      <c r="T18" s="178">
        <f t="shared" si="30"/>
        <v>0</v>
      </c>
      <c r="U18" s="299" t="e">
        <f t="shared" si="26"/>
        <v>#DIV/0!</v>
      </c>
      <c r="W18" s="47">
        <v>4</v>
      </c>
      <c r="X18" s="48"/>
      <c r="Y18" s="49"/>
      <c r="Z18" s="75"/>
      <c r="AA18" s="283"/>
      <c r="AB18" s="68"/>
      <c r="AC18" s="69">
        <f t="shared" si="20"/>
        <v>0</v>
      </c>
      <c r="AD18" s="70">
        <v>1200</v>
      </c>
      <c r="AE18" s="71">
        <v>0</v>
      </c>
      <c r="AF18" s="72">
        <v>0</v>
      </c>
      <c r="AG18" s="190"/>
      <c r="AH18" s="73"/>
      <c r="AI18" s="74"/>
      <c r="AJ18" s="77"/>
      <c r="AK18" s="196"/>
      <c r="AL18" s="75"/>
      <c r="AM18" s="28"/>
      <c r="AN18" s="60"/>
      <c r="AO18" s="61"/>
      <c r="AP18" s="62"/>
      <c r="AQ18" s="62" t="e">
        <f t="array" ref="AQ18">SUM(IF(AND(AJ18&lt;&gt;"pac",AJ18&lt;&gt;""),AI18),IF(AND(AM18&lt;&gt;"pac",AM18&lt;&gt;""),AL18),IF(AND(AN18&lt;&gt;"pac",AN18&lt;&gt;""),AO18))/SUM(IF(AND(AJ18&lt;&gt;"pac",AJ18&lt;&gt;""),1),IF(AND(AM18&lt;&gt;"pac",AM18&lt;&gt;""),1),IF(AND(AN18&lt;&gt;"pac",AN18&lt;&gt;""),1))</f>
        <v>#DIV/0!</v>
      </c>
      <c r="AR18" s="62">
        <f t="array" ref="AR18">SUM(IF(AND(AJ18&lt;&gt;"pac",AJ18&lt;&gt;""),AH18),IF(AND(AM18&lt;&gt;"pac",AM18&lt;&gt;""),AK18),IF(AND(AP18&lt;&gt;"pac",AP18&lt;&gt;""),AN18))</f>
        <v>0</v>
      </c>
      <c r="AS18" s="62"/>
      <c r="AT18" s="63">
        <f t="shared" si="0"/>
        <v>0</v>
      </c>
      <c r="AU18" s="64" t="e">
        <f t="shared" si="1"/>
        <v>#DIV/0!</v>
      </c>
      <c r="AV18" s="192">
        <f t="shared" si="2"/>
        <v>0</v>
      </c>
      <c r="AW18" s="46">
        <f t="shared" si="3"/>
        <v>0</v>
      </c>
      <c r="AX18" s="46">
        <f t="shared" si="4"/>
        <v>0</v>
      </c>
      <c r="AY18" s="46">
        <f t="shared" si="5"/>
        <v>0</v>
      </c>
      <c r="AZ18" s="192">
        <f t="shared" si="21"/>
        <v>0</v>
      </c>
      <c r="BA18" s="46">
        <f t="shared" si="6"/>
        <v>0</v>
      </c>
      <c r="BB18" s="46">
        <f t="shared" si="7"/>
        <v>0</v>
      </c>
      <c r="BC18" s="46"/>
      <c r="BD18" s="46">
        <f t="shared" si="8"/>
        <v>0</v>
      </c>
      <c r="BE18" s="65"/>
      <c r="BF18" s="45">
        <f t="shared" si="9"/>
        <v>0</v>
      </c>
      <c r="BG18" s="45">
        <f t="shared" si="10"/>
        <v>0</v>
      </c>
      <c r="BH18" s="45">
        <f t="shared" si="11"/>
        <v>0</v>
      </c>
      <c r="BI18" s="3"/>
      <c r="BJ18" s="23" t="s">
        <v>141</v>
      </c>
      <c r="BK18" s="3"/>
      <c r="BL18" s="30">
        <f>BH31</f>
        <v>0</v>
      </c>
      <c r="BO18" s="23" t="s">
        <v>141</v>
      </c>
      <c r="BP18" s="3"/>
      <c r="BQ18" s="30">
        <f t="shared" si="31"/>
        <v>0</v>
      </c>
    </row>
    <row r="19" spans="2:69" x14ac:dyDescent="0.25">
      <c r="B19" s="143">
        <v>1200</v>
      </c>
      <c r="C19" s="169">
        <f t="shared" si="12"/>
        <v>4</v>
      </c>
      <c r="D19" s="170">
        <f t="shared" si="13"/>
        <v>0</v>
      </c>
      <c r="E19" s="179">
        <f t="shared" si="14"/>
        <v>4</v>
      </c>
      <c r="F19" s="184">
        <f t="shared" si="22"/>
        <v>0</v>
      </c>
      <c r="G19" s="173">
        <f t="shared" si="23"/>
        <v>0</v>
      </c>
      <c r="H19" s="185">
        <f t="shared" si="27"/>
        <v>0</v>
      </c>
      <c r="I19" s="174">
        <f t="shared" si="15"/>
        <v>0</v>
      </c>
      <c r="J19" s="175">
        <f t="shared" si="28"/>
        <v>0</v>
      </c>
      <c r="K19" s="176">
        <f t="shared" si="29"/>
        <v>0</v>
      </c>
      <c r="L19" s="177">
        <f t="shared" si="16"/>
        <v>0</v>
      </c>
      <c r="M19" s="178">
        <f t="shared" si="17"/>
        <v>0</v>
      </c>
      <c r="N19" s="206" t="e">
        <f t="shared" si="24"/>
        <v>#DIV/0!</v>
      </c>
      <c r="O19" s="178">
        <f t="shared" si="18"/>
        <v>0</v>
      </c>
      <c r="P19" s="188">
        <f t="shared" si="25"/>
        <v>0</v>
      </c>
      <c r="Q19" s="176">
        <f t="shared" si="19"/>
        <v>0</v>
      </c>
      <c r="R19" s="176">
        <v>0</v>
      </c>
      <c r="S19" s="177">
        <v>0</v>
      </c>
      <c r="T19" s="178">
        <f t="shared" si="30"/>
        <v>0</v>
      </c>
      <c r="U19" s="299" t="e">
        <f t="shared" si="26"/>
        <v>#DIV/0!</v>
      </c>
      <c r="W19" s="47">
        <v>4</v>
      </c>
      <c r="X19" s="48"/>
      <c r="Y19" s="49"/>
      <c r="Z19" s="75"/>
      <c r="AA19" s="283"/>
      <c r="AB19" s="68"/>
      <c r="AC19" s="69">
        <f t="shared" si="20"/>
        <v>0</v>
      </c>
      <c r="AD19" s="70">
        <v>1300</v>
      </c>
      <c r="AE19" s="71">
        <v>0</v>
      </c>
      <c r="AF19" s="72">
        <v>0</v>
      </c>
      <c r="AG19" s="190"/>
      <c r="AH19" s="73"/>
      <c r="AI19" s="74"/>
      <c r="AJ19" s="77"/>
      <c r="AK19" s="196"/>
      <c r="AL19" s="75"/>
      <c r="AM19" s="28"/>
      <c r="AN19" s="60"/>
      <c r="AO19" s="61"/>
      <c r="AP19" s="62"/>
      <c r="AQ19" s="62" t="e">
        <f t="array" ref="AQ19">SUM(IF(AND(AJ19&lt;&gt;"pac",AJ19&lt;&gt;""),AI19),IF(AND(AM19&lt;&gt;"pac",AM19&lt;&gt;""),AL19),IF(AND(AN19&lt;&gt;"pac",AN19&lt;&gt;""),AO19))/SUM(IF(AND(AJ19&lt;&gt;"pac",AJ19&lt;&gt;""),1),IF(AND(AM19&lt;&gt;"pac",AM19&lt;&gt;""),1),IF(AND(AN19&lt;&gt;"pac",AN19&lt;&gt;""),1))</f>
        <v>#DIV/0!</v>
      </c>
      <c r="AR19" s="62">
        <f t="array" ref="AR19">SUM(IF(AND(AJ19&lt;&gt;"pac",AJ19&lt;&gt;""),AH19),IF(AND(AM19&lt;&gt;"pac",AM19&lt;&gt;""),AK19),IF(AND(AP19&lt;&gt;"pac",AP19&lt;&gt;""),AN19))</f>
        <v>0</v>
      </c>
      <c r="AS19" s="62"/>
      <c r="AT19" s="63">
        <f t="shared" si="0"/>
        <v>0</v>
      </c>
      <c r="AU19" s="64" t="e">
        <f t="shared" si="1"/>
        <v>#DIV/0!</v>
      </c>
      <c r="AV19" s="192">
        <f t="shared" si="2"/>
        <v>0</v>
      </c>
      <c r="AW19" s="46">
        <f t="shared" si="3"/>
        <v>0</v>
      </c>
      <c r="AX19" s="46">
        <f t="shared" si="4"/>
        <v>0</v>
      </c>
      <c r="AY19" s="46">
        <f t="shared" si="5"/>
        <v>0</v>
      </c>
      <c r="AZ19" s="192">
        <f t="shared" si="21"/>
        <v>0</v>
      </c>
      <c r="BA19" s="46">
        <f t="shared" si="6"/>
        <v>0</v>
      </c>
      <c r="BB19" s="46">
        <f t="shared" si="7"/>
        <v>0</v>
      </c>
      <c r="BC19" s="46"/>
      <c r="BD19" s="46">
        <f t="shared" si="8"/>
        <v>0</v>
      </c>
      <c r="BE19" s="65"/>
      <c r="BF19" s="45">
        <f t="shared" si="9"/>
        <v>0</v>
      </c>
      <c r="BG19" s="45">
        <f t="shared" si="10"/>
        <v>0</v>
      </c>
      <c r="BH19" s="45">
        <f t="shared" si="11"/>
        <v>0</v>
      </c>
      <c r="BI19" s="3"/>
      <c r="BJ19" s="23" t="s">
        <v>66</v>
      </c>
      <c r="BK19" s="3"/>
      <c r="BL19" s="30">
        <f>BB31</f>
        <v>0</v>
      </c>
      <c r="BO19" s="23" t="s">
        <v>66</v>
      </c>
      <c r="BP19" s="3"/>
      <c r="BQ19" s="30">
        <f t="shared" si="31"/>
        <v>0</v>
      </c>
    </row>
    <row r="20" spans="2:69" x14ac:dyDescent="0.25">
      <c r="B20" s="143">
        <v>1300</v>
      </c>
      <c r="C20" s="169">
        <f t="shared" si="12"/>
        <v>4</v>
      </c>
      <c r="D20" s="170">
        <f t="shared" si="13"/>
        <v>0</v>
      </c>
      <c r="E20" s="179">
        <f t="shared" si="14"/>
        <v>4</v>
      </c>
      <c r="F20" s="184">
        <f t="shared" si="22"/>
        <v>0</v>
      </c>
      <c r="G20" s="173">
        <f t="shared" si="23"/>
        <v>0</v>
      </c>
      <c r="H20" s="185">
        <f t="shared" si="27"/>
        <v>0</v>
      </c>
      <c r="I20" s="174">
        <f t="shared" si="15"/>
        <v>0</v>
      </c>
      <c r="J20" s="175">
        <f t="shared" si="28"/>
        <v>0</v>
      </c>
      <c r="K20" s="176">
        <f t="shared" si="29"/>
        <v>0</v>
      </c>
      <c r="L20" s="177">
        <f t="shared" si="16"/>
        <v>0</v>
      </c>
      <c r="M20" s="178">
        <f t="shared" si="17"/>
        <v>0</v>
      </c>
      <c r="N20" s="206" t="e">
        <f t="shared" si="24"/>
        <v>#DIV/0!</v>
      </c>
      <c r="O20" s="178">
        <f t="shared" si="18"/>
        <v>0</v>
      </c>
      <c r="P20" s="188">
        <f t="shared" si="25"/>
        <v>0</v>
      </c>
      <c r="Q20" s="176">
        <f t="shared" si="19"/>
        <v>0</v>
      </c>
      <c r="R20" s="176">
        <v>0</v>
      </c>
      <c r="S20" s="177">
        <v>0</v>
      </c>
      <c r="T20" s="178">
        <f t="shared" si="30"/>
        <v>0</v>
      </c>
      <c r="U20" s="299" t="e">
        <f t="shared" si="26"/>
        <v>#DIV/0!</v>
      </c>
      <c r="W20" s="47">
        <v>4</v>
      </c>
      <c r="X20" s="48"/>
      <c r="Y20" s="49"/>
      <c r="Z20" s="75"/>
      <c r="AA20" s="283"/>
      <c r="AB20" s="68"/>
      <c r="AC20" s="69">
        <f t="shared" si="20"/>
        <v>0</v>
      </c>
      <c r="AD20" s="70">
        <v>1400</v>
      </c>
      <c r="AE20" s="71">
        <v>0</v>
      </c>
      <c r="AF20" s="72">
        <v>0</v>
      </c>
      <c r="AG20" s="190"/>
      <c r="AH20" s="73"/>
      <c r="AI20" s="74"/>
      <c r="AJ20" s="77"/>
      <c r="AK20" s="196"/>
      <c r="AL20" s="75"/>
      <c r="AM20" s="28"/>
      <c r="AN20" s="60"/>
      <c r="AO20" s="61"/>
      <c r="AP20" s="62"/>
      <c r="AQ20" s="62" t="e">
        <f t="array" ref="AQ20">SUM(IF(AND(AJ20&lt;&gt;"pac",AJ20&lt;&gt;""),AI20),IF(AND(AM20&lt;&gt;"pac",AM20&lt;&gt;""),AL20),IF(AND(AN20&lt;&gt;"pac",AN20&lt;&gt;""),AO20))/SUM(IF(AND(AJ20&lt;&gt;"pac",AJ20&lt;&gt;""),1),IF(AND(AM20&lt;&gt;"pac",AM20&lt;&gt;""),1),IF(AND(AN20&lt;&gt;"pac",AN20&lt;&gt;""),1))</f>
        <v>#DIV/0!</v>
      </c>
      <c r="AR20" s="62">
        <f t="array" ref="AR20">SUM(IF(AND(AJ20&lt;&gt;"pac",AJ20&lt;&gt;""),AH20),IF(AND(AM20&lt;&gt;"pac",AM20&lt;&gt;""),AK20),IF(AND(AP20&lt;&gt;"pac",AP20&lt;&gt;""),AN20))</f>
        <v>0</v>
      </c>
      <c r="AS20" s="62"/>
      <c r="AT20" s="63">
        <f t="shared" si="0"/>
        <v>0</v>
      </c>
      <c r="AU20" s="64" t="e">
        <f t="shared" si="1"/>
        <v>#DIV/0!</v>
      </c>
      <c r="AV20" s="192">
        <f t="shared" si="2"/>
        <v>0</v>
      </c>
      <c r="AW20" s="46">
        <f t="shared" si="3"/>
        <v>0</v>
      </c>
      <c r="AX20" s="46">
        <f t="shared" si="4"/>
        <v>0</v>
      </c>
      <c r="AY20" s="46">
        <f t="shared" si="5"/>
        <v>0</v>
      </c>
      <c r="AZ20" s="192">
        <f t="shared" si="21"/>
        <v>0</v>
      </c>
      <c r="BA20" s="46">
        <f t="shared" si="6"/>
        <v>0</v>
      </c>
      <c r="BB20" s="46">
        <f t="shared" si="7"/>
        <v>0</v>
      </c>
      <c r="BC20" s="46"/>
      <c r="BD20" s="46">
        <f t="shared" si="8"/>
        <v>0</v>
      </c>
      <c r="BE20" s="65"/>
      <c r="BF20" s="45">
        <f t="shared" si="9"/>
        <v>0</v>
      </c>
      <c r="BG20" s="45">
        <f t="shared" si="10"/>
        <v>0</v>
      </c>
      <c r="BH20" s="45">
        <f t="shared" si="11"/>
        <v>0</v>
      </c>
      <c r="BI20" s="3"/>
      <c r="BJ20" s="23" t="s">
        <v>30</v>
      </c>
      <c r="BK20" s="3"/>
      <c r="BL20" s="30">
        <f>BL6</f>
        <v>0</v>
      </c>
      <c r="BO20" s="27"/>
      <c r="BP20" s="3"/>
      <c r="BQ20" s="28"/>
    </row>
    <row r="21" spans="2:69" x14ac:dyDescent="0.25">
      <c r="B21" s="143">
        <v>1400</v>
      </c>
      <c r="C21" s="169">
        <f t="shared" si="12"/>
        <v>4</v>
      </c>
      <c r="D21" s="170">
        <f t="shared" si="13"/>
        <v>0</v>
      </c>
      <c r="E21" s="179">
        <f t="shared" si="14"/>
        <v>4</v>
      </c>
      <c r="F21" s="184">
        <f t="shared" si="22"/>
        <v>0</v>
      </c>
      <c r="G21" s="173">
        <f t="shared" si="23"/>
        <v>0</v>
      </c>
      <c r="H21" s="185">
        <f t="shared" si="27"/>
        <v>0</v>
      </c>
      <c r="I21" s="174">
        <f t="shared" si="15"/>
        <v>0</v>
      </c>
      <c r="J21" s="175">
        <f t="shared" si="28"/>
        <v>0</v>
      </c>
      <c r="K21" s="176">
        <f t="shared" si="29"/>
        <v>0</v>
      </c>
      <c r="L21" s="177">
        <f t="shared" si="16"/>
        <v>0</v>
      </c>
      <c r="M21" s="178">
        <f t="shared" si="17"/>
        <v>0</v>
      </c>
      <c r="N21" s="206" t="e">
        <f t="shared" si="24"/>
        <v>#DIV/0!</v>
      </c>
      <c r="O21" s="178">
        <f t="shared" si="18"/>
        <v>0</v>
      </c>
      <c r="P21" s="188">
        <f t="shared" si="25"/>
        <v>0</v>
      </c>
      <c r="Q21" s="176">
        <f t="shared" si="19"/>
        <v>0</v>
      </c>
      <c r="R21" s="176">
        <v>0</v>
      </c>
      <c r="S21" s="177">
        <v>0</v>
      </c>
      <c r="T21" s="178">
        <f t="shared" si="30"/>
        <v>0</v>
      </c>
      <c r="U21" s="299" t="e">
        <f t="shared" si="26"/>
        <v>#DIV/0!</v>
      </c>
      <c r="W21" s="47">
        <v>4</v>
      </c>
      <c r="X21" s="48"/>
      <c r="Y21" s="49"/>
      <c r="Z21" s="75"/>
      <c r="AA21" s="283"/>
      <c r="AB21" s="68"/>
      <c r="AC21" s="69">
        <f t="shared" si="20"/>
        <v>0</v>
      </c>
      <c r="AD21" s="70">
        <v>1500</v>
      </c>
      <c r="AE21" s="71">
        <v>0</v>
      </c>
      <c r="AF21" s="72">
        <v>0</v>
      </c>
      <c r="AG21" s="190"/>
      <c r="AH21" s="73"/>
      <c r="AI21" s="74"/>
      <c r="AJ21" s="77"/>
      <c r="AK21" s="196"/>
      <c r="AL21" s="75"/>
      <c r="AM21" s="28"/>
      <c r="AN21" s="60"/>
      <c r="AO21" s="61"/>
      <c r="AP21" s="62"/>
      <c r="AQ21" s="62" t="e">
        <f t="array" ref="AQ21">SUM(IF(AND(AJ21&lt;&gt;"pac",AJ21&lt;&gt;""),AI21),IF(AND(AM21&lt;&gt;"pac",AM21&lt;&gt;""),AL21),IF(AND(AN21&lt;&gt;"pac",AN21&lt;&gt;""),AO21))/SUM(IF(AND(AJ21&lt;&gt;"pac",AJ21&lt;&gt;""),1),IF(AND(AM21&lt;&gt;"pac",AM21&lt;&gt;""),1),IF(AND(AN21&lt;&gt;"pac",AN21&lt;&gt;""),1))</f>
        <v>#DIV/0!</v>
      </c>
      <c r="AR21" s="62">
        <f t="array" ref="AR21">SUM(IF(AND(AJ21&lt;&gt;"pac",AJ21&lt;&gt;""),AH21),IF(AND(AM21&lt;&gt;"pac",AM21&lt;&gt;""),AK21),IF(AND(AP21&lt;&gt;"pac",AP21&lt;&gt;""),AN21))</f>
        <v>0</v>
      </c>
      <c r="AS21" s="62"/>
      <c r="AT21" s="63">
        <f t="shared" si="0"/>
        <v>0</v>
      </c>
      <c r="AU21" s="64" t="e">
        <f t="shared" si="1"/>
        <v>#DIV/0!</v>
      </c>
      <c r="AV21" s="192">
        <f t="shared" si="2"/>
        <v>0</v>
      </c>
      <c r="AW21" s="46">
        <f t="shared" si="3"/>
        <v>0</v>
      </c>
      <c r="AX21" s="46">
        <f t="shared" si="4"/>
        <v>0</v>
      </c>
      <c r="AY21" s="46">
        <f t="shared" si="5"/>
        <v>0</v>
      </c>
      <c r="AZ21" s="192">
        <f t="shared" si="21"/>
        <v>0</v>
      </c>
      <c r="BA21" s="46">
        <f t="shared" si="6"/>
        <v>0</v>
      </c>
      <c r="BB21" s="46">
        <f t="shared" si="7"/>
        <v>0</v>
      </c>
      <c r="BC21" s="46"/>
      <c r="BD21" s="46">
        <f t="shared" si="8"/>
        <v>0</v>
      </c>
      <c r="BE21" s="65"/>
      <c r="BF21" s="45">
        <f t="shared" si="9"/>
        <v>0</v>
      </c>
      <c r="BG21" s="45">
        <f t="shared" si="10"/>
        <v>0</v>
      </c>
      <c r="BH21" s="45">
        <f t="shared" si="11"/>
        <v>0</v>
      </c>
      <c r="BI21" s="3"/>
      <c r="BJ21" s="66" t="s">
        <v>142</v>
      </c>
      <c r="BK21" s="67"/>
      <c r="BL21" s="24">
        <f>BL11-BL16-BL18-BL19+BL20</f>
        <v>0</v>
      </c>
      <c r="BO21" s="66" t="s">
        <v>148</v>
      </c>
      <c r="BP21" s="67"/>
      <c r="BQ21" s="24">
        <f>BQ11-BQ16-BQ18-BQ19</f>
        <v>0</v>
      </c>
    </row>
    <row r="22" spans="2:69" x14ac:dyDescent="0.25">
      <c r="B22" s="143">
        <v>1500</v>
      </c>
      <c r="C22" s="169">
        <f t="shared" si="12"/>
        <v>4</v>
      </c>
      <c r="D22" s="170">
        <f t="shared" si="13"/>
        <v>0</v>
      </c>
      <c r="E22" s="179">
        <f t="shared" si="14"/>
        <v>4</v>
      </c>
      <c r="F22" s="184">
        <f t="shared" si="22"/>
        <v>0</v>
      </c>
      <c r="G22" s="173">
        <f t="shared" si="23"/>
        <v>0</v>
      </c>
      <c r="H22" s="185">
        <f t="shared" si="27"/>
        <v>0</v>
      </c>
      <c r="I22" s="174">
        <f t="shared" si="15"/>
        <v>0</v>
      </c>
      <c r="J22" s="175">
        <f t="shared" si="28"/>
        <v>0</v>
      </c>
      <c r="K22" s="176">
        <f t="shared" si="29"/>
        <v>0</v>
      </c>
      <c r="L22" s="177">
        <f t="shared" si="16"/>
        <v>0</v>
      </c>
      <c r="M22" s="178">
        <f t="shared" si="17"/>
        <v>0</v>
      </c>
      <c r="N22" s="206" t="e">
        <f t="shared" si="24"/>
        <v>#DIV/0!</v>
      </c>
      <c r="O22" s="178">
        <f t="shared" si="18"/>
        <v>0</v>
      </c>
      <c r="P22" s="188">
        <f t="shared" si="25"/>
        <v>0</v>
      </c>
      <c r="Q22" s="176">
        <f t="shared" si="19"/>
        <v>0</v>
      </c>
      <c r="R22" s="176">
        <v>0</v>
      </c>
      <c r="S22" s="177">
        <v>0</v>
      </c>
      <c r="T22" s="178">
        <f t="shared" si="30"/>
        <v>0</v>
      </c>
      <c r="U22" s="299" t="e">
        <f t="shared" si="26"/>
        <v>#DIV/0!</v>
      </c>
      <c r="W22" s="47">
        <v>4</v>
      </c>
      <c r="X22" s="48"/>
      <c r="Y22" s="49"/>
      <c r="Z22" s="75"/>
      <c r="AA22" s="283"/>
      <c r="AB22" s="68"/>
      <c r="AC22" s="69">
        <f t="shared" si="20"/>
        <v>0</v>
      </c>
      <c r="AD22" s="70">
        <v>1600</v>
      </c>
      <c r="AE22" s="71">
        <v>0</v>
      </c>
      <c r="AF22" s="72">
        <v>0</v>
      </c>
      <c r="AG22" s="190"/>
      <c r="AH22" s="73"/>
      <c r="AI22" s="74"/>
      <c r="AJ22" s="77"/>
      <c r="AK22" s="196"/>
      <c r="AL22" s="75"/>
      <c r="AM22" s="28"/>
      <c r="AN22" s="60"/>
      <c r="AO22" s="61"/>
      <c r="AP22" s="62"/>
      <c r="AQ22" s="62" t="e">
        <f t="array" ref="AQ22">SUM(IF(AND(AJ22&lt;&gt;"pac",AJ22&lt;&gt;""),AI22),IF(AND(AM22&lt;&gt;"pac",AM22&lt;&gt;""),AL22),IF(AND(AN22&lt;&gt;"pac",AN22&lt;&gt;""),AO22))/SUM(IF(AND(AJ22&lt;&gt;"pac",AJ22&lt;&gt;""),1),IF(AND(AM22&lt;&gt;"pac",AM22&lt;&gt;""),1),IF(AND(AN22&lt;&gt;"pac",AN22&lt;&gt;""),1))</f>
        <v>#DIV/0!</v>
      </c>
      <c r="AR22" s="62">
        <f t="array" ref="AR22">SUM(IF(AND(AJ22&lt;&gt;"pac",AJ22&lt;&gt;""),AH22),IF(AND(AM22&lt;&gt;"pac",AM22&lt;&gt;""),AK22),IF(AND(AP22&lt;&gt;"pac",AP22&lt;&gt;""),AN22))</f>
        <v>0</v>
      </c>
      <c r="AS22" s="62"/>
      <c r="AT22" s="63">
        <f t="shared" si="0"/>
        <v>0</v>
      </c>
      <c r="AU22" s="64" t="e">
        <f t="shared" si="1"/>
        <v>#DIV/0!</v>
      </c>
      <c r="AV22" s="192">
        <f t="shared" si="2"/>
        <v>0</v>
      </c>
      <c r="AW22" s="46">
        <f t="shared" si="3"/>
        <v>0</v>
      </c>
      <c r="AX22" s="46">
        <f t="shared" si="4"/>
        <v>0</v>
      </c>
      <c r="AY22" s="46">
        <f t="shared" si="5"/>
        <v>0</v>
      </c>
      <c r="AZ22" s="192">
        <f t="shared" si="21"/>
        <v>0</v>
      </c>
      <c r="BA22" s="46">
        <f t="shared" si="6"/>
        <v>0</v>
      </c>
      <c r="BB22" s="46">
        <f t="shared" si="7"/>
        <v>0</v>
      </c>
      <c r="BC22" s="46"/>
      <c r="BD22" s="46">
        <f t="shared" si="8"/>
        <v>0</v>
      </c>
      <c r="BE22" s="65"/>
      <c r="BF22" s="45">
        <f t="shared" si="9"/>
        <v>0</v>
      </c>
      <c r="BG22" s="45">
        <f t="shared" si="10"/>
        <v>0</v>
      </c>
      <c r="BH22" s="45">
        <f t="shared" si="11"/>
        <v>0</v>
      </c>
      <c r="BI22" s="3"/>
    </row>
    <row r="23" spans="2:69" x14ac:dyDescent="0.25">
      <c r="B23" s="143">
        <v>1600</v>
      </c>
      <c r="C23" s="169">
        <f t="shared" si="12"/>
        <v>4</v>
      </c>
      <c r="D23" s="170">
        <f t="shared" si="13"/>
        <v>0</v>
      </c>
      <c r="E23" s="179">
        <f t="shared" si="14"/>
        <v>4</v>
      </c>
      <c r="F23" s="184">
        <f t="shared" si="22"/>
        <v>0</v>
      </c>
      <c r="G23" s="173">
        <f t="shared" si="23"/>
        <v>0</v>
      </c>
      <c r="H23" s="185">
        <f t="shared" si="27"/>
        <v>0</v>
      </c>
      <c r="I23" s="174">
        <f t="shared" si="15"/>
        <v>0</v>
      </c>
      <c r="J23" s="175">
        <f t="shared" si="28"/>
        <v>0</v>
      </c>
      <c r="K23" s="176">
        <f t="shared" si="29"/>
        <v>0</v>
      </c>
      <c r="L23" s="177">
        <f t="shared" si="16"/>
        <v>0</v>
      </c>
      <c r="M23" s="178">
        <f t="shared" si="17"/>
        <v>0</v>
      </c>
      <c r="N23" s="206" t="e">
        <f t="shared" si="24"/>
        <v>#DIV/0!</v>
      </c>
      <c r="O23" s="178">
        <f t="shared" si="18"/>
        <v>0</v>
      </c>
      <c r="P23" s="188">
        <f t="shared" si="25"/>
        <v>0</v>
      </c>
      <c r="Q23" s="176">
        <f t="shared" si="19"/>
        <v>0</v>
      </c>
      <c r="R23" s="176">
        <v>0</v>
      </c>
      <c r="S23" s="177">
        <v>0</v>
      </c>
      <c r="T23" s="178">
        <f t="shared" si="30"/>
        <v>0</v>
      </c>
      <c r="U23" s="299" t="e">
        <f t="shared" si="26"/>
        <v>#DIV/0!</v>
      </c>
      <c r="W23" s="47">
        <v>4</v>
      </c>
      <c r="X23" s="48"/>
      <c r="Y23" s="49"/>
      <c r="Z23" s="75"/>
      <c r="AA23" s="283"/>
      <c r="AB23" s="68"/>
      <c r="AC23" s="69">
        <f t="shared" si="20"/>
        <v>0</v>
      </c>
      <c r="AD23" s="70">
        <v>1700</v>
      </c>
      <c r="AE23" s="71">
        <v>0</v>
      </c>
      <c r="AF23" s="72">
        <v>0</v>
      </c>
      <c r="AG23" s="190"/>
      <c r="AH23" s="73"/>
      <c r="AI23" s="74"/>
      <c r="AJ23" s="77"/>
      <c r="AK23" s="196"/>
      <c r="AL23" s="75"/>
      <c r="AM23" s="28"/>
      <c r="AN23" s="60"/>
      <c r="AO23" s="61"/>
      <c r="AP23" s="62"/>
      <c r="AQ23" s="62" t="e">
        <f t="array" ref="AQ23">SUM(IF(AND(AJ23&lt;&gt;"pac",AJ23&lt;&gt;""),AI23),IF(AND(AM23&lt;&gt;"pac",AM23&lt;&gt;""),AL23),IF(AND(AN23&lt;&gt;"pac",AN23&lt;&gt;""),AO23))/SUM(IF(AND(AJ23&lt;&gt;"pac",AJ23&lt;&gt;""),1),IF(AND(AM23&lt;&gt;"pac",AM23&lt;&gt;""),1),IF(AND(AN23&lt;&gt;"pac",AN23&lt;&gt;""),1))</f>
        <v>#DIV/0!</v>
      </c>
      <c r="AR23" s="62">
        <f t="array" ref="AR23">SUM(IF(AND(AJ23&lt;&gt;"pac",AJ23&lt;&gt;""),AH23),IF(AND(AM23&lt;&gt;"pac",AM23&lt;&gt;""),AK23),IF(AND(AP23&lt;&gt;"pac",AP23&lt;&gt;""),AN23))</f>
        <v>0</v>
      </c>
      <c r="AS23" s="62"/>
      <c r="AT23" s="63">
        <f t="shared" si="0"/>
        <v>0</v>
      </c>
      <c r="AU23" s="64" t="e">
        <f t="shared" si="1"/>
        <v>#DIV/0!</v>
      </c>
      <c r="AV23" s="192">
        <f t="shared" si="2"/>
        <v>0</v>
      </c>
      <c r="AW23" s="46">
        <f t="shared" si="3"/>
        <v>0</v>
      </c>
      <c r="AX23" s="46">
        <f t="shared" si="4"/>
        <v>0</v>
      </c>
      <c r="AY23" s="46">
        <f t="shared" si="5"/>
        <v>0</v>
      </c>
      <c r="AZ23" s="192">
        <f t="shared" si="21"/>
        <v>0</v>
      </c>
      <c r="BA23" s="46">
        <f t="shared" si="6"/>
        <v>0</v>
      </c>
      <c r="BB23" s="46">
        <f t="shared" si="7"/>
        <v>0</v>
      </c>
      <c r="BC23" s="46"/>
      <c r="BD23" s="46">
        <f t="shared" si="8"/>
        <v>0</v>
      </c>
      <c r="BE23" s="65"/>
      <c r="BF23" s="45">
        <f t="shared" si="9"/>
        <v>0</v>
      </c>
      <c r="BG23" s="45">
        <f t="shared" si="10"/>
        <v>0</v>
      </c>
      <c r="BH23" s="45">
        <f t="shared" si="11"/>
        <v>0</v>
      </c>
      <c r="BI23" s="3"/>
    </row>
    <row r="24" spans="2:69" x14ac:dyDescent="0.25">
      <c r="B24" s="143">
        <v>1700</v>
      </c>
      <c r="C24" s="169">
        <f t="shared" si="12"/>
        <v>4</v>
      </c>
      <c r="D24" s="170">
        <f t="shared" si="13"/>
        <v>0</v>
      </c>
      <c r="E24" s="179">
        <f t="shared" si="14"/>
        <v>4</v>
      </c>
      <c r="F24" s="184">
        <f t="shared" si="22"/>
        <v>0</v>
      </c>
      <c r="G24" s="173">
        <f t="shared" si="23"/>
        <v>0</v>
      </c>
      <c r="H24" s="185">
        <f t="shared" si="27"/>
        <v>0</v>
      </c>
      <c r="I24" s="174">
        <f t="shared" si="15"/>
        <v>0</v>
      </c>
      <c r="J24" s="175">
        <f t="shared" si="28"/>
        <v>0</v>
      </c>
      <c r="K24" s="176">
        <f t="shared" si="29"/>
        <v>0</v>
      </c>
      <c r="L24" s="177">
        <f t="shared" si="16"/>
        <v>0</v>
      </c>
      <c r="M24" s="178">
        <f t="shared" si="17"/>
        <v>0</v>
      </c>
      <c r="N24" s="206" t="e">
        <f t="shared" si="24"/>
        <v>#DIV/0!</v>
      </c>
      <c r="O24" s="178">
        <f t="shared" si="18"/>
        <v>0</v>
      </c>
      <c r="P24" s="188">
        <f t="shared" si="25"/>
        <v>0</v>
      </c>
      <c r="Q24" s="176">
        <f t="shared" si="19"/>
        <v>0</v>
      </c>
      <c r="R24" s="176">
        <v>0</v>
      </c>
      <c r="S24" s="177">
        <v>0</v>
      </c>
      <c r="T24" s="178">
        <f t="shared" si="30"/>
        <v>0</v>
      </c>
      <c r="U24" s="299" t="e">
        <f t="shared" si="26"/>
        <v>#DIV/0!</v>
      </c>
      <c r="W24" s="47">
        <v>4</v>
      </c>
      <c r="X24" s="48"/>
      <c r="Y24" s="49"/>
      <c r="Z24" s="75"/>
      <c r="AA24" s="283"/>
      <c r="AB24" s="68"/>
      <c r="AC24" s="69">
        <f t="shared" si="20"/>
        <v>0</v>
      </c>
      <c r="AD24" s="70">
        <v>1800</v>
      </c>
      <c r="AE24" s="71">
        <v>0</v>
      </c>
      <c r="AF24" s="72">
        <v>0</v>
      </c>
      <c r="AG24" s="190"/>
      <c r="AH24" s="73"/>
      <c r="AI24" s="74"/>
      <c r="AJ24" s="77"/>
      <c r="AK24" s="196"/>
      <c r="AL24" s="75"/>
      <c r="AM24" s="28"/>
      <c r="AN24" s="60"/>
      <c r="AO24" s="61"/>
      <c r="AP24" s="62"/>
      <c r="AQ24" s="62" t="e">
        <f t="array" ref="AQ24">SUM(IF(AND(AJ24&lt;&gt;"pac",AJ24&lt;&gt;""),AI24),IF(AND(AM24&lt;&gt;"pac",AM24&lt;&gt;""),AL24),IF(AND(AN24&lt;&gt;"pac",AN24&lt;&gt;""),AO24))/SUM(IF(AND(AJ24&lt;&gt;"pac",AJ24&lt;&gt;""),1),IF(AND(AM24&lt;&gt;"pac",AM24&lt;&gt;""),1),IF(AND(AN24&lt;&gt;"pac",AN24&lt;&gt;""),1))</f>
        <v>#DIV/0!</v>
      </c>
      <c r="AR24" s="62">
        <f t="array" ref="AR24">SUM(IF(AND(AJ24&lt;&gt;"pac",AJ24&lt;&gt;""),AH24),IF(AND(AM24&lt;&gt;"pac",AM24&lt;&gt;""),AK24),IF(AND(AP24&lt;&gt;"pac",AP24&lt;&gt;""),AN24))</f>
        <v>0</v>
      </c>
      <c r="AS24" s="62"/>
      <c r="AT24" s="63">
        <f t="shared" si="0"/>
        <v>0</v>
      </c>
      <c r="AU24" s="64" t="e">
        <f t="shared" si="1"/>
        <v>#DIV/0!</v>
      </c>
      <c r="AV24" s="192">
        <f t="shared" si="2"/>
        <v>0</v>
      </c>
      <c r="AW24" s="46">
        <f t="shared" si="3"/>
        <v>0</v>
      </c>
      <c r="AX24" s="46">
        <f t="shared" si="4"/>
        <v>0</v>
      </c>
      <c r="AY24" s="46">
        <f t="shared" si="5"/>
        <v>0</v>
      </c>
      <c r="AZ24" s="192">
        <f t="shared" si="21"/>
        <v>0</v>
      </c>
      <c r="BA24" s="46">
        <f t="shared" si="6"/>
        <v>0</v>
      </c>
      <c r="BB24" s="46">
        <f t="shared" si="7"/>
        <v>0</v>
      </c>
      <c r="BC24" s="46"/>
      <c r="BD24" s="46">
        <f t="shared" si="8"/>
        <v>0</v>
      </c>
      <c r="BE24" s="65"/>
      <c r="BF24" s="45">
        <f t="shared" si="9"/>
        <v>0</v>
      </c>
      <c r="BG24" s="45">
        <f t="shared" si="10"/>
        <v>0</v>
      </c>
      <c r="BH24" s="45">
        <f t="shared" si="11"/>
        <v>0</v>
      </c>
      <c r="BI24" s="3"/>
      <c r="BJ24" s="4" t="s">
        <v>143</v>
      </c>
      <c r="BO24" s="4" t="s">
        <v>147</v>
      </c>
    </row>
    <row r="25" spans="2:69" x14ac:dyDescent="0.25">
      <c r="B25" s="143">
        <v>1800</v>
      </c>
      <c r="C25" s="169">
        <f t="shared" si="12"/>
        <v>4</v>
      </c>
      <c r="D25" s="170">
        <f t="shared" si="13"/>
        <v>0</v>
      </c>
      <c r="E25" s="179">
        <f t="shared" si="14"/>
        <v>4</v>
      </c>
      <c r="F25" s="184">
        <f t="shared" si="22"/>
        <v>0</v>
      </c>
      <c r="G25" s="173">
        <f t="shared" si="23"/>
        <v>0</v>
      </c>
      <c r="H25" s="185">
        <f t="shared" si="27"/>
        <v>0</v>
      </c>
      <c r="I25" s="174">
        <f t="shared" si="15"/>
        <v>0</v>
      </c>
      <c r="J25" s="175">
        <f t="shared" si="28"/>
        <v>0</v>
      </c>
      <c r="K25" s="176">
        <f t="shared" si="29"/>
        <v>0</v>
      </c>
      <c r="L25" s="177">
        <f t="shared" si="16"/>
        <v>0</v>
      </c>
      <c r="M25" s="178">
        <f t="shared" si="17"/>
        <v>0</v>
      </c>
      <c r="N25" s="206" t="e">
        <f t="shared" si="24"/>
        <v>#DIV/0!</v>
      </c>
      <c r="O25" s="178">
        <f t="shared" si="18"/>
        <v>0</v>
      </c>
      <c r="P25" s="188">
        <f t="shared" si="25"/>
        <v>0</v>
      </c>
      <c r="Q25" s="176">
        <f t="shared" si="19"/>
        <v>0</v>
      </c>
      <c r="R25" s="176">
        <v>0</v>
      </c>
      <c r="S25" s="177">
        <v>0</v>
      </c>
      <c r="T25" s="178">
        <f t="shared" si="30"/>
        <v>0</v>
      </c>
      <c r="U25" s="299" t="e">
        <f t="shared" si="26"/>
        <v>#DIV/0!</v>
      </c>
      <c r="W25" s="47">
        <v>4</v>
      </c>
      <c r="X25" s="48"/>
      <c r="Y25" s="49"/>
      <c r="Z25" s="75"/>
      <c r="AA25" s="283"/>
      <c r="AB25" s="68"/>
      <c r="AC25" s="69">
        <f t="shared" si="20"/>
        <v>0</v>
      </c>
      <c r="AD25" s="70">
        <v>1900</v>
      </c>
      <c r="AE25" s="71">
        <v>0</v>
      </c>
      <c r="AF25" s="72">
        <v>0</v>
      </c>
      <c r="AG25" s="190"/>
      <c r="AH25" s="73"/>
      <c r="AI25" s="74"/>
      <c r="AJ25" s="77"/>
      <c r="AK25" s="196"/>
      <c r="AL25" s="75"/>
      <c r="AM25" s="28"/>
      <c r="AN25" s="60"/>
      <c r="AO25" s="61"/>
      <c r="AP25" s="62"/>
      <c r="AQ25" s="62" t="e">
        <f t="array" ref="AQ25">SUM(IF(AND(AJ25&lt;&gt;"pac",AJ25&lt;&gt;""),AI25),IF(AND(AM25&lt;&gt;"pac",AM25&lt;&gt;""),AL25),IF(AND(AN25&lt;&gt;"pac",AN25&lt;&gt;""),AO25))/SUM(IF(AND(AJ25&lt;&gt;"pac",AJ25&lt;&gt;""),1),IF(AND(AM25&lt;&gt;"pac",AM25&lt;&gt;""),1),IF(AND(AN25&lt;&gt;"pac",AN25&lt;&gt;""),1))</f>
        <v>#DIV/0!</v>
      </c>
      <c r="AR25" s="62">
        <f t="array" ref="AR25">SUM(IF(AND(AJ25&lt;&gt;"pac",AJ25&lt;&gt;""),AH25),IF(AND(AM25&lt;&gt;"pac",AM25&lt;&gt;""),AK25),IF(AND(AP25&lt;&gt;"pac",AP25&lt;&gt;""),AN25))</f>
        <v>0</v>
      </c>
      <c r="AS25" s="62"/>
      <c r="AT25" s="63">
        <f t="shared" si="0"/>
        <v>0</v>
      </c>
      <c r="AU25" s="64" t="e">
        <f t="shared" si="1"/>
        <v>#DIV/0!</v>
      </c>
      <c r="AV25" s="192">
        <f t="shared" si="2"/>
        <v>0</v>
      </c>
      <c r="AW25" s="46">
        <f t="shared" si="3"/>
        <v>0</v>
      </c>
      <c r="AX25" s="46">
        <f t="shared" si="4"/>
        <v>0</v>
      </c>
      <c r="AY25" s="46">
        <f t="shared" si="5"/>
        <v>0</v>
      </c>
      <c r="AZ25" s="192">
        <f t="shared" si="21"/>
        <v>0</v>
      </c>
      <c r="BA25" s="46">
        <f t="shared" si="6"/>
        <v>0</v>
      </c>
      <c r="BB25" s="46">
        <f t="shared" si="7"/>
        <v>0</v>
      </c>
      <c r="BC25" s="46"/>
      <c r="BD25" s="46">
        <f t="shared" si="8"/>
        <v>0</v>
      </c>
      <c r="BE25" s="65"/>
      <c r="BF25" s="45">
        <f t="shared" si="9"/>
        <v>0</v>
      </c>
      <c r="BG25" s="45">
        <f t="shared" si="10"/>
        <v>0</v>
      </c>
      <c r="BH25" s="45">
        <f t="shared" si="11"/>
        <v>0</v>
      </c>
      <c r="BI25" s="3"/>
      <c r="BJ25" s="10" t="s">
        <v>67</v>
      </c>
      <c r="BK25" s="11"/>
      <c r="BL25" s="12">
        <f>BL21</f>
        <v>0</v>
      </c>
      <c r="BO25" s="10" t="s">
        <v>67</v>
      </c>
      <c r="BP25" s="11"/>
      <c r="BQ25" s="12">
        <f>BQ21</f>
        <v>0</v>
      </c>
    </row>
    <row r="26" spans="2:69" x14ac:dyDescent="0.25">
      <c r="B26" s="143">
        <v>1900</v>
      </c>
      <c r="C26" s="169">
        <f t="shared" si="12"/>
        <v>4</v>
      </c>
      <c r="D26" s="170">
        <f t="shared" si="13"/>
        <v>0</v>
      </c>
      <c r="E26" s="179">
        <f t="shared" si="14"/>
        <v>4</v>
      </c>
      <c r="F26" s="184">
        <f t="shared" si="22"/>
        <v>0</v>
      </c>
      <c r="G26" s="173">
        <f t="shared" si="23"/>
        <v>0</v>
      </c>
      <c r="H26" s="185">
        <f t="shared" si="27"/>
        <v>0</v>
      </c>
      <c r="I26" s="174">
        <f t="shared" si="15"/>
        <v>0</v>
      </c>
      <c r="J26" s="175">
        <f t="shared" si="28"/>
        <v>0</v>
      </c>
      <c r="K26" s="176">
        <f t="shared" si="29"/>
        <v>0</v>
      </c>
      <c r="L26" s="177">
        <f t="shared" si="16"/>
        <v>0</v>
      </c>
      <c r="M26" s="178">
        <f t="shared" si="17"/>
        <v>0</v>
      </c>
      <c r="N26" s="206" t="e">
        <f t="shared" si="24"/>
        <v>#DIV/0!</v>
      </c>
      <c r="O26" s="178">
        <f t="shared" si="18"/>
        <v>0</v>
      </c>
      <c r="P26" s="188">
        <f t="shared" si="25"/>
        <v>0</v>
      </c>
      <c r="Q26" s="176">
        <f t="shared" si="19"/>
        <v>0</v>
      </c>
      <c r="R26" s="176">
        <v>0</v>
      </c>
      <c r="S26" s="177">
        <v>0</v>
      </c>
      <c r="T26" s="178">
        <f t="shared" si="30"/>
        <v>0</v>
      </c>
      <c r="U26" s="299" t="e">
        <f t="shared" si="26"/>
        <v>#DIV/0!</v>
      </c>
      <c r="W26" s="47">
        <v>4</v>
      </c>
      <c r="X26" s="48"/>
      <c r="Y26" s="49"/>
      <c r="Z26" s="75"/>
      <c r="AA26" s="283"/>
      <c r="AB26" s="68"/>
      <c r="AC26" s="69">
        <f t="shared" si="20"/>
        <v>0</v>
      </c>
      <c r="AD26" s="70">
        <v>2000</v>
      </c>
      <c r="AE26" s="71">
        <v>0</v>
      </c>
      <c r="AF26" s="72">
        <v>0</v>
      </c>
      <c r="AG26" s="190"/>
      <c r="AH26" s="73"/>
      <c r="AI26" s="74"/>
      <c r="AJ26" s="77"/>
      <c r="AK26" s="196"/>
      <c r="AL26" s="75"/>
      <c r="AM26" s="28"/>
      <c r="AN26" s="60"/>
      <c r="AO26" s="61"/>
      <c r="AP26" s="62"/>
      <c r="AQ26" s="62" t="e">
        <f t="array" ref="AQ26">SUM(IF(AND(AJ26&lt;&gt;"pac",AJ26&lt;&gt;""),AI26),IF(AND(AM26&lt;&gt;"pac",AM26&lt;&gt;""),AL26),IF(AND(AN26&lt;&gt;"pac",AN26&lt;&gt;""),AO26))/SUM(IF(AND(AJ26&lt;&gt;"pac",AJ26&lt;&gt;""),1),IF(AND(AM26&lt;&gt;"pac",AM26&lt;&gt;""),1),IF(AND(AN26&lt;&gt;"pac",AN26&lt;&gt;""),1))</f>
        <v>#DIV/0!</v>
      </c>
      <c r="AR26" s="62">
        <f t="array" ref="AR26">SUM(IF(AND(AJ26&lt;&gt;"pac",AJ26&lt;&gt;""),AH26),IF(AND(AM26&lt;&gt;"pac",AM26&lt;&gt;""),AK26),IF(AND(AP26&lt;&gt;"pac",AP26&lt;&gt;""),AN26))</f>
        <v>0</v>
      </c>
      <c r="AS26" s="62"/>
      <c r="AT26" s="63">
        <f t="shared" si="0"/>
        <v>0</v>
      </c>
      <c r="AU26" s="64" t="e">
        <f t="shared" si="1"/>
        <v>#DIV/0!</v>
      </c>
      <c r="AV26" s="192">
        <f t="shared" si="2"/>
        <v>0</v>
      </c>
      <c r="AW26" s="46">
        <f t="shared" si="3"/>
        <v>0</v>
      </c>
      <c r="AX26" s="46">
        <f t="shared" si="4"/>
        <v>0</v>
      </c>
      <c r="AY26" s="46">
        <f t="shared" si="5"/>
        <v>0</v>
      </c>
      <c r="AZ26" s="192">
        <f t="shared" si="21"/>
        <v>0</v>
      </c>
      <c r="BA26" s="46">
        <f t="shared" si="6"/>
        <v>0</v>
      </c>
      <c r="BB26" s="46">
        <f t="shared" si="7"/>
        <v>0</v>
      </c>
      <c r="BC26" s="46"/>
      <c r="BD26" s="46">
        <f t="shared" si="8"/>
        <v>0</v>
      </c>
      <c r="BE26" s="65"/>
      <c r="BF26" s="45">
        <f t="shared" si="9"/>
        <v>0</v>
      </c>
      <c r="BG26" s="45">
        <f t="shared" si="10"/>
        <v>0</v>
      </c>
      <c r="BH26" s="45">
        <f t="shared" si="11"/>
        <v>0</v>
      </c>
      <c r="BI26" s="3"/>
      <c r="BJ26" s="27"/>
      <c r="BK26" s="3"/>
      <c r="BL26" s="28"/>
      <c r="BO26" s="27"/>
      <c r="BP26" s="3"/>
      <c r="BQ26" s="28"/>
    </row>
    <row r="27" spans="2:69" x14ac:dyDescent="0.25">
      <c r="B27" s="143">
        <v>2000</v>
      </c>
      <c r="C27" s="169">
        <f t="shared" si="12"/>
        <v>4</v>
      </c>
      <c r="D27" s="170">
        <f t="shared" si="13"/>
        <v>0</v>
      </c>
      <c r="E27" s="179">
        <f t="shared" si="14"/>
        <v>4</v>
      </c>
      <c r="F27" s="184">
        <f t="shared" si="22"/>
        <v>0</v>
      </c>
      <c r="G27" s="173">
        <f t="shared" si="23"/>
        <v>0</v>
      </c>
      <c r="H27" s="185">
        <f t="shared" si="27"/>
        <v>0</v>
      </c>
      <c r="I27" s="174">
        <f t="shared" si="15"/>
        <v>0</v>
      </c>
      <c r="J27" s="175">
        <f t="shared" si="28"/>
        <v>0</v>
      </c>
      <c r="K27" s="176">
        <f t="shared" si="29"/>
        <v>0</v>
      </c>
      <c r="L27" s="177">
        <f t="shared" si="16"/>
        <v>0</v>
      </c>
      <c r="M27" s="178">
        <f t="shared" si="17"/>
        <v>0</v>
      </c>
      <c r="N27" s="206" t="e">
        <f t="shared" si="24"/>
        <v>#DIV/0!</v>
      </c>
      <c r="O27" s="178">
        <f t="shared" si="18"/>
        <v>0</v>
      </c>
      <c r="P27" s="188">
        <f t="shared" si="25"/>
        <v>0</v>
      </c>
      <c r="Q27" s="176">
        <f t="shared" si="19"/>
        <v>0</v>
      </c>
      <c r="R27" s="176">
        <v>0</v>
      </c>
      <c r="S27" s="177">
        <v>0</v>
      </c>
      <c r="T27" s="178">
        <f t="shared" si="30"/>
        <v>0</v>
      </c>
      <c r="U27" s="299" t="e">
        <f t="shared" si="26"/>
        <v>#DIV/0!</v>
      </c>
      <c r="W27" s="47">
        <v>4</v>
      </c>
      <c r="X27" s="48"/>
      <c r="Y27" s="49"/>
      <c r="Z27" s="75"/>
      <c r="AA27" s="283"/>
      <c r="AB27" s="68"/>
      <c r="AC27" s="69">
        <f t="shared" si="20"/>
        <v>0</v>
      </c>
      <c r="AD27" s="70">
        <v>2100</v>
      </c>
      <c r="AE27" s="71">
        <v>0</v>
      </c>
      <c r="AF27" s="72">
        <v>0</v>
      </c>
      <c r="AG27" s="190"/>
      <c r="AH27" s="73"/>
      <c r="AI27" s="74"/>
      <c r="AJ27" s="77"/>
      <c r="AK27" s="196"/>
      <c r="AL27" s="75"/>
      <c r="AM27" s="28"/>
      <c r="AN27" s="60"/>
      <c r="AO27" s="61"/>
      <c r="AP27" s="62"/>
      <c r="AQ27" s="62" t="e">
        <f t="array" ref="AQ27">SUM(IF(AND(AJ27&lt;&gt;"pac",AJ27&lt;&gt;""),AI27),IF(AND(AM27&lt;&gt;"pac",AM27&lt;&gt;""),AL27),IF(AND(AN27&lt;&gt;"pac",AN27&lt;&gt;""),AO27))/SUM(IF(AND(AJ27&lt;&gt;"pac",AJ27&lt;&gt;""),1),IF(AND(AM27&lt;&gt;"pac",AM27&lt;&gt;""),1),IF(AND(AN27&lt;&gt;"pac",AN27&lt;&gt;""),1))</f>
        <v>#DIV/0!</v>
      </c>
      <c r="AR27" s="62">
        <f t="array" ref="AR27">SUM(IF(AND(AJ27&lt;&gt;"pac",AJ27&lt;&gt;""),AH27),IF(AND(AM27&lt;&gt;"pac",AM27&lt;&gt;""),AK27),IF(AND(AP27&lt;&gt;"pac",AP27&lt;&gt;""),AN27))</f>
        <v>0</v>
      </c>
      <c r="AS27" s="62"/>
      <c r="AT27" s="63">
        <f t="shared" si="0"/>
        <v>0</v>
      </c>
      <c r="AU27" s="64" t="e">
        <f t="shared" si="1"/>
        <v>#DIV/0!</v>
      </c>
      <c r="AV27" s="192">
        <f t="shared" si="2"/>
        <v>0</v>
      </c>
      <c r="AW27" s="46">
        <f t="shared" si="3"/>
        <v>0</v>
      </c>
      <c r="AX27" s="46">
        <f t="shared" si="4"/>
        <v>0</v>
      </c>
      <c r="AY27" s="46">
        <f t="shared" si="5"/>
        <v>0</v>
      </c>
      <c r="AZ27" s="192">
        <f t="shared" si="21"/>
        <v>0</v>
      </c>
      <c r="BA27" s="46">
        <f t="shared" si="6"/>
        <v>0</v>
      </c>
      <c r="BB27" s="46">
        <f t="shared" si="7"/>
        <v>0</v>
      </c>
      <c r="BC27" s="46"/>
      <c r="BD27" s="46">
        <f t="shared" si="8"/>
        <v>0</v>
      </c>
      <c r="BE27" s="65"/>
      <c r="BF27" s="45">
        <f t="shared" si="9"/>
        <v>0</v>
      </c>
      <c r="BG27" s="45">
        <f t="shared" si="10"/>
        <v>0</v>
      </c>
      <c r="BH27" s="45">
        <f t="shared" si="11"/>
        <v>0</v>
      </c>
      <c r="BI27" s="3"/>
      <c r="BJ27" s="23" t="s">
        <v>30</v>
      </c>
      <c r="BK27" s="3"/>
      <c r="BL27" s="30">
        <f>BL4</f>
        <v>0</v>
      </c>
      <c r="BO27" s="23" t="s">
        <v>30</v>
      </c>
      <c r="BP27" s="3"/>
      <c r="BQ27" s="30">
        <f>BL27</f>
        <v>0</v>
      </c>
    </row>
    <row r="28" spans="2:69" x14ac:dyDescent="0.25">
      <c r="B28" s="143">
        <v>2100</v>
      </c>
      <c r="C28" s="169">
        <f t="shared" si="12"/>
        <v>4</v>
      </c>
      <c r="D28" s="170">
        <f t="shared" si="13"/>
        <v>0</v>
      </c>
      <c r="E28" s="179">
        <f t="shared" si="14"/>
        <v>4</v>
      </c>
      <c r="F28" s="184">
        <f t="shared" si="22"/>
        <v>0</v>
      </c>
      <c r="G28" s="173">
        <f t="shared" si="23"/>
        <v>0</v>
      </c>
      <c r="H28" s="185">
        <f t="shared" si="27"/>
        <v>0</v>
      </c>
      <c r="I28" s="174">
        <f t="shared" si="15"/>
        <v>0</v>
      </c>
      <c r="J28" s="175">
        <f t="shared" si="28"/>
        <v>0</v>
      </c>
      <c r="K28" s="176">
        <f t="shared" si="29"/>
        <v>0</v>
      </c>
      <c r="L28" s="177">
        <f t="shared" si="16"/>
        <v>0</v>
      </c>
      <c r="M28" s="178">
        <f t="shared" si="17"/>
        <v>0</v>
      </c>
      <c r="N28" s="206" t="e">
        <f t="shared" si="24"/>
        <v>#DIV/0!</v>
      </c>
      <c r="O28" s="178">
        <f t="shared" si="18"/>
        <v>0</v>
      </c>
      <c r="P28" s="188">
        <f t="shared" si="25"/>
        <v>0</v>
      </c>
      <c r="Q28" s="176">
        <f t="shared" si="19"/>
        <v>0</v>
      </c>
      <c r="R28" s="176">
        <v>0</v>
      </c>
      <c r="S28" s="177">
        <v>0</v>
      </c>
      <c r="T28" s="178">
        <v>0</v>
      </c>
      <c r="U28" s="299" t="e">
        <f t="shared" si="26"/>
        <v>#DIV/0!</v>
      </c>
      <c r="W28" s="47">
        <v>4</v>
      </c>
      <c r="X28" s="48"/>
      <c r="Y28" s="49"/>
      <c r="Z28" s="75"/>
      <c r="AA28" s="283"/>
      <c r="AB28" s="68"/>
      <c r="AC28" s="69">
        <f t="shared" si="20"/>
        <v>0</v>
      </c>
      <c r="AD28" s="70">
        <v>2200</v>
      </c>
      <c r="AE28" s="71">
        <v>0</v>
      </c>
      <c r="AF28" s="72">
        <v>0</v>
      </c>
      <c r="AG28" s="190"/>
      <c r="AH28" s="73"/>
      <c r="AI28" s="74"/>
      <c r="AJ28" s="77"/>
      <c r="AK28" s="196"/>
      <c r="AL28" s="75"/>
      <c r="AM28" s="28"/>
      <c r="AN28" s="60"/>
      <c r="AO28" s="61"/>
      <c r="AP28" s="62"/>
      <c r="AQ28" s="62" t="e">
        <f t="array" ref="AQ28">SUM(IF(AND(AJ28&lt;&gt;"pac",AJ28&lt;&gt;""),AI28),IF(AND(AM28&lt;&gt;"pac",AM28&lt;&gt;""),AL28),IF(AND(AN28&lt;&gt;"pac",AN28&lt;&gt;""),AO28))/SUM(IF(AND(AJ28&lt;&gt;"pac",AJ28&lt;&gt;""),1),IF(AND(AM28&lt;&gt;"pac",AM28&lt;&gt;""),1),IF(AND(AN28&lt;&gt;"pac",AN28&lt;&gt;""),1))</f>
        <v>#DIV/0!</v>
      </c>
      <c r="AR28" s="62">
        <f t="array" ref="AR28">SUM(IF(AND(AJ28&lt;&gt;"pac",AJ28&lt;&gt;""),AH28),IF(AND(AM28&lt;&gt;"pac",AM28&lt;&gt;""),AK28),IF(AND(AP28&lt;&gt;"pac",AP28&lt;&gt;""),AN28))</f>
        <v>0</v>
      </c>
      <c r="AS28" s="62"/>
      <c r="AT28" s="63">
        <f t="shared" si="0"/>
        <v>0</v>
      </c>
      <c r="AU28" s="64" t="e">
        <f t="shared" si="1"/>
        <v>#DIV/0!</v>
      </c>
      <c r="AV28" s="192">
        <f t="shared" si="2"/>
        <v>0</v>
      </c>
      <c r="AW28" s="46">
        <f t="shared" si="3"/>
        <v>0</v>
      </c>
      <c r="AX28" s="46">
        <f t="shared" si="4"/>
        <v>0</v>
      </c>
      <c r="AY28" s="46">
        <f t="shared" si="5"/>
        <v>0</v>
      </c>
      <c r="AZ28" s="192">
        <f t="shared" si="21"/>
        <v>0</v>
      </c>
      <c r="BA28" s="46">
        <f t="shared" si="6"/>
        <v>0</v>
      </c>
      <c r="BB28" s="46">
        <f t="shared" si="7"/>
        <v>0</v>
      </c>
      <c r="BC28" s="46"/>
      <c r="BD28" s="46">
        <f t="shared" si="8"/>
        <v>0</v>
      </c>
      <c r="BE28" s="65"/>
      <c r="BF28" s="45">
        <f t="shared" si="9"/>
        <v>0</v>
      </c>
      <c r="BG28" s="45">
        <f t="shared" si="10"/>
        <v>0</v>
      </c>
      <c r="BH28" s="45">
        <f t="shared" si="11"/>
        <v>0</v>
      </c>
      <c r="BI28" s="3"/>
      <c r="BJ28" s="23"/>
      <c r="BK28" s="3"/>
      <c r="BL28" s="30"/>
      <c r="BO28" s="23"/>
      <c r="BP28" s="3"/>
      <c r="BQ28" s="30"/>
    </row>
    <row r="29" spans="2:69" x14ac:dyDescent="0.25">
      <c r="B29" s="143">
        <v>2200</v>
      </c>
      <c r="C29" s="169">
        <f t="shared" si="12"/>
        <v>4</v>
      </c>
      <c r="D29" s="170">
        <f t="shared" si="13"/>
        <v>0</v>
      </c>
      <c r="E29" s="179">
        <f t="shared" si="14"/>
        <v>4</v>
      </c>
      <c r="F29" s="184">
        <f t="shared" si="22"/>
        <v>0</v>
      </c>
      <c r="G29" s="173">
        <f t="shared" si="23"/>
        <v>0</v>
      </c>
      <c r="H29" s="185">
        <f t="shared" si="27"/>
        <v>0</v>
      </c>
      <c r="I29" s="174">
        <f t="shared" si="15"/>
        <v>0</v>
      </c>
      <c r="J29" s="175">
        <f t="shared" si="28"/>
        <v>0</v>
      </c>
      <c r="K29" s="176">
        <f t="shared" si="29"/>
        <v>0</v>
      </c>
      <c r="L29" s="177">
        <f t="shared" si="16"/>
        <v>0</v>
      </c>
      <c r="M29" s="178">
        <f t="shared" si="17"/>
        <v>0</v>
      </c>
      <c r="N29" s="206" t="e">
        <f t="shared" si="24"/>
        <v>#DIV/0!</v>
      </c>
      <c r="O29" s="178">
        <f t="shared" si="18"/>
        <v>0</v>
      </c>
      <c r="P29" s="188">
        <f t="shared" si="25"/>
        <v>0</v>
      </c>
      <c r="Q29" s="176">
        <f t="shared" si="19"/>
        <v>0</v>
      </c>
      <c r="R29" s="176">
        <v>0</v>
      </c>
      <c r="S29" s="177">
        <v>0</v>
      </c>
      <c r="T29" s="178">
        <v>0</v>
      </c>
      <c r="U29" s="299" t="e">
        <f t="shared" si="26"/>
        <v>#DIV/0!</v>
      </c>
      <c r="W29" s="47">
        <v>4</v>
      </c>
      <c r="X29" s="48"/>
      <c r="Y29" s="49"/>
      <c r="Z29" s="75"/>
      <c r="AA29" s="283"/>
      <c r="AB29" s="68"/>
      <c r="AC29" s="69">
        <f t="shared" si="20"/>
        <v>0</v>
      </c>
      <c r="AD29" s="70">
        <v>2300</v>
      </c>
      <c r="AE29" s="71">
        <v>0</v>
      </c>
      <c r="AF29" s="72">
        <v>0</v>
      </c>
      <c r="AG29" s="190"/>
      <c r="AH29" s="73"/>
      <c r="AI29" s="74"/>
      <c r="AJ29" s="77"/>
      <c r="AK29" s="196"/>
      <c r="AL29" s="75"/>
      <c r="AM29" s="28"/>
      <c r="AN29" s="60"/>
      <c r="AO29" s="61"/>
      <c r="AP29" s="62"/>
      <c r="AQ29" s="62" t="e">
        <f t="array" ref="AQ29">SUM(IF(AND(AJ29&lt;&gt;"pac",AJ29&lt;&gt;""),AI29),IF(AND(AM29&lt;&gt;"pac",AM29&lt;&gt;""),AL29),IF(AND(AN29&lt;&gt;"pac",AN29&lt;&gt;""),AO29))/SUM(IF(AND(AJ29&lt;&gt;"pac",AJ29&lt;&gt;""),1),IF(AND(AM29&lt;&gt;"pac",AM29&lt;&gt;""),1),IF(AND(AN29&lt;&gt;"pac",AN29&lt;&gt;""),1))</f>
        <v>#DIV/0!</v>
      </c>
      <c r="AR29" s="62">
        <f t="array" ref="AR29">SUM(IF(AND(AJ29&lt;&gt;"pac",AJ29&lt;&gt;""),AH29),IF(AND(AM29&lt;&gt;"pac",AM29&lt;&gt;""),AK29),IF(AND(AP29&lt;&gt;"pac",AP29&lt;&gt;""),AN29))</f>
        <v>0</v>
      </c>
      <c r="AS29" s="62"/>
      <c r="AT29" s="63">
        <f t="shared" si="0"/>
        <v>0</v>
      </c>
      <c r="AU29" s="64" t="e">
        <f t="shared" si="1"/>
        <v>#DIV/0!</v>
      </c>
      <c r="AV29" s="192">
        <f t="shared" si="2"/>
        <v>0</v>
      </c>
      <c r="AW29" s="46">
        <f t="shared" si="3"/>
        <v>0</v>
      </c>
      <c r="AX29" s="46">
        <f t="shared" si="4"/>
        <v>0</v>
      </c>
      <c r="AY29" s="46">
        <f t="shared" si="5"/>
        <v>0</v>
      </c>
      <c r="AZ29" s="192">
        <f t="shared" si="21"/>
        <v>0</v>
      </c>
      <c r="BA29" s="46">
        <f t="shared" si="6"/>
        <v>0</v>
      </c>
      <c r="BB29" s="46">
        <f t="shared" si="7"/>
        <v>0</v>
      </c>
      <c r="BC29" s="46"/>
      <c r="BD29" s="46">
        <f t="shared" si="8"/>
        <v>0</v>
      </c>
      <c r="BE29" s="65"/>
      <c r="BF29" s="45">
        <f t="shared" si="9"/>
        <v>0</v>
      </c>
      <c r="BG29" s="45">
        <f t="shared" si="10"/>
        <v>0</v>
      </c>
      <c r="BH29" s="45">
        <f t="shared" si="11"/>
        <v>0</v>
      </c>
      <c r="BI29" s="3"/>
      <c r="BJ29" s="23" t="s">
        <v>144</v>
      </c>
      <c r="BK29" s="3"/>
      <c r="BL29" s="30">
        <f>BL25-BL27</f>
        <v>0</v>
      </c>
      <c r="BO29" s="23" t="s">
        <v>144</v>
      </c>
      <c r="BP29" s="3"/>
      <c r="BQ29" s="30">
        <f>BQ25-BQ27</f>
        <v>0</v>
      </c>
    </row>
    <row r="30" spans="2:69" x14ac:dyDescent="0.25">
      <c r="B30" s="143">
        <v>2300</v>
      </c>
      <c r="C30" s="169">
        <f t="shared" si="12"/>
        <v>4</v>
      </c>
      <c r="D30" s="170">
        <f t="shared" si="13"/>
        <v>0</v>
      </c>
      <c r="E30" s="179">
        <f t="shared" si="14"/>
        <v>4</v>
      </c>
      <c r="F30" s="184">
        <f t="shared" si="22"/>
        <v>0</v>
      </c>
      <c r="G30" s="173">
        <f t="shared" si="23"/>
        <v>0</v>
      </c>
      <c r="H30" s="185">
        <f t="shared" si="27"/>
        <v>0</v>
      </c>
      <c r="I30" s="174">
        <f t="shared" si="15"/>
        <v>0</v>
      </c>
      <c r="J30" s="175">
        <f t="shared" si="28"/>
        <v>0</v>
      </c>
      <c r="K30" s="176">
        <f t="shared" si="29"/>
        <v>0</v>
      </c>
      <c r="L30" s="177">
        <f t="shared" si="16"/>
        <v>0</v>
      </c>
      <c r="M30" s="178">
        <f t="shared" si="17"/>
        <v>0</v>
      </c>
      <c r="N30" s="206" t="e">
        <f t="shared" si="24"/>
        <v>#DIV/0!</v>
      </c>
      <c r="O30" s="178">
        <f t="shared" si="18"/>
        <v>0</v>
      </c>
      <c r="P30" s="188">
        <f t="shared" si="25"/>
        <v>0</v>
      </c>
      <c r="Q30" s="176">
        <f t="shared" si="19"/>
        <v>0</v>
      </c>
      <c r="R30" s="176">
        <v>0</v>
      </c>
      <c r="S30" s="177">
        <v>0</v>
      </c>
      <c r="T30" s="178">
        <f t="shared" si="30"/>
        <v>0</v>
      </c>
      <c r="U30" s="299" t="e">
        <f t="shared" si="26"/>
        <v>#DIV/0!</v>
      </c>
      <c r="W30" s="47">
        <v>4</v>
      </c>
      <c r="X30" s="48"/>
      <c r="Y30" s="49"/>
      <c r="Z30" s="194"/>
      <c r="AA30" s="254"/>
      <c r="AB30" s="78"/>
      <c r="AC30" s="79">
        <f t="shared" si="20"/>
        <v>0</v>
      </c>
      <c r="AD30" s="80">
        <v>2400</v>
      </c>
      <c r="AE30" s="81">
        <v>0</v>
      </c>
      <c r="AF30" s="82">
        <v>0</v>
      </c>
      <c r="AG30" s="191"/>
      <c r="AH30" s="73"/>
      <c r="AI30" s="74"/>
      <c r="AJ30" s="77"/>
      <c r="AK30" s="197"/>
      <c r="AL30" s="194"/>
      <c r="AM30" s="193"/>
      <c r="AN30" s="60"/>
      <c r="AO30" s="61"/>
      <c r="AP30" s="85"/>
      <c r="AQ30" s="85" t="e">
        <f t="array" ref="AQ30">SUM(IF(AND(AJ30&lt;&gt;"pac",AJ30&lt;&gt;""),AI30),IF(AND(AM30&lt;&gt;"pac",AM30&lt;&gt;""),AL30),IF(AND(AN30&lt;&gt;"pac",AN30&lt;&gt;""),AO30))/SUM(IF(AND(AJ30&lt;&gt;"pac",AJ30&lt;&gt;""),1),IF(AND(AM30&lt;&gt;"pac",AM30&lt;&gt;""),1),IF(AND(AN30&lt;&gt;"pac",AN30&lt;&gt;""),1))</f>
        <v>#DIV/0!</v>
      </c>
      <c r="AR30" s="85">
        <f t="array" ref="AR30">SUM(IF(AND(AJ30&lt;&gt;"pac",AJ30&lt;&gt;""),AH30),IF(AND(AM30&lt;&gt;"pac",AM30&lt;&gt;""),AK30),IF(AND(AP30&lt;&gt;"pac",AP30&lt;&gt;""),AN30))</f>
        <v>0</v>
      </c>
      <c r="AS30" s="85"/>
      <c r="AT30" s="63">
        <f t="shared" si="0"/>
        <v>0</v>
      </c>
      <c r="AU30" s="64" t="e">
        <f t="shared" si="1"/>
        <v>#DIV/0!</v>
      </c>
      <c r="AV30" s="192">
        <f t="shared" si="2"/>
        <v>0</v>
      </c>
      <c r="AW30" s="46">
        <f t="shared" si="3"/>
        <v>0</v>
      </c>
      <c r="AX30" s="46">
        <f t="shared" si="4"/>
        <v>0</v>
      </c>
      <c r="AY30" s="46">
        <f t="shared" si="5"/>
        <v>0</v>
      </c>
      <c r="AZ30" s="192">
        <f t="shared" si="21"/>
        <v>0</v>
      </c>
      <c r="BA30" s="46">
        <f t="shared" si="6"/>
        <v>0</v>
      </c>
      <c r="BB30" s="46">
        <f t="shared" si="7"/>
        <v>0</v>
      </c>
      <c r="BC30" s="46"/>
      <c r="BD30" s="46">
        <f t="shared" si="8"/>
        <v>0</v>
      </c>
      <c r="BE30" s="65"/>
      <c r="BF30" s="45">
        <f t="shared" si="9"/>
        <v>0</v>
      </c>
      <c r="BG30" s="45">
        <f t="shared" si="10"/>
        <v>0</v>
      </c>
      <c r="BH30" s="45">
        <f t="shared" si="11"/>
        <v>0</v>
      </c>
      <c r="BI30" s="3"/>
      <c r="BJ30" s="23"/>
      <c r="BK30" s="3"/>
      <c r="BL30" s="30"/>
      <c r="BO30" s="23"/>
      <c r="BP30" s="3"/>
      <c r="BQ30" s="30"/>
    </row>
    <row r="31" spans="2:69" ht="13.8" thickBot="1" x14ac:dyDescent="0.3">
      <c r="B31" s="143">
        <v>2400</v>
      </c>
      <c r="C31" s="169">
        <f t="shared" si="12"/>
        <v>4</v>
      </c>
      <c r="D31" s="170">
        <f t="shared" si="13"/>
        <v>0</v>
      </c>
      <c r="E31" s="179">
        <f t="shared" si="14"/>
        <v>4</v>
      </c>
      <c r="F31" s="184">
        <f t="shared" si="22"/>
        <v>0</v>
      </c>
      <c r="G31" s="187">
        <f t="shared" si="23"/>
        <v>0</v>
      </c>
      <c r="H31" s="185">
        <f t="shared" si="27"/>
        <v>0</v>
      </c>
      <c r="I31" s="174">
        <f t="shared" si="15"/>
        <v>0</v>
      </c>
      <c r="J31" s="175">
        <f t="shared" si="28"/>
        <v>0</v>
      </c>
      <c r="K31" s="176">
        <f t="shared" si="29"/>
        <v>0</v>
      </c>
      <c r="L31" s="177">
        <f t="shared" si="16"/>
        <v>0</v>
      </c>
      <c r="M31" s="178">
        <f t="shared" si="17"/>
        <v>0</v>
      </c>
      <c r="N31" s="206" t="e">
        <f t="shared" si="24"/>
        <v>#DIV/0!</v>
      </c>
      <c r="O31" s="178">
        <f t="shared" si="18"/>
        <v>0</v>
      </c>
      <c r="P31" s="188">
        <f t="shared" si="25"/>
        <v>0</v>
      </c>
      <c r="Q31" s="176">
        <f t="shared" si="19"/>
        <v>0</v>
      </c>
      <c r="R31" s="176">
        <v>0</v>
      </c>
      <c r="S31" s="177">
        <v>0</v>
      </c>
      <c r="T31" s="178">
        <f t="shared" si="30"/>
        <v>0</v>
      </c>
      <c r="U31" s="299" t="e">
        <f t="shared" si="26"/>
        <v>#DIV/0!</v>
      </c>
      <c r="W31" s="88">
        <f>SUM(W7:W30)</f>
        <v>96</v>
      </c>
      <c r="X31" s="11"/>
      <c r="Y31" s="88">
        <f>SUM(Y7:Y30)</f>
        <v>0</v>
      </c>
      <c r="AA31" s="204">
        <f>SUM(AA7:AA30)</f>
        <v>0</v>
      </c>
      <c r="AB31" s="89"/>
      <c r="AD31" s="22"/>
      <c r="AE31" s="90">
        <f>SUM(AE7:AE30)</f>
        <v>0</v>
      </c>
      <c r="AF31" s="22"/>
      <c r="AG31" s="92"/>
      <c r="AH31" s="221">
        <f>SUM(AH7:AH30)</f>
        <v>0</v>
      </c>
      <c r="AI31" s="92"/>
      <c r="AJ31" s="22"/>
      <c r="AK31" s="84">
        <f>SUM(AK7:AK30)</f>
        <v>0</v>
      </c>
      <c r="AL31" s="3"/>
      <c r="AM31" s="22"/>
      <c r="AN31" s="91">
        <f>SUM(AN7:AN30)</f>
        <v>0</v>
      </c>
      <c r="AO31" s="11"/>
      <c r="AP31" s="3"/>
      <c r="AT31" s="93">
        <f>SUM(AT7:AT30)</f>
        <v>0</v>
      </c>
      <c r="AU31" s="94" t="e">
        <f t="shared" si="1"/>
        <v>#DIV/0!</v>
      </c>
      <c r="AV31" s="94">
        <f t="shared" ref="AV31:BD31" si="32">SUM(AV7:AV30)</f>
        <v>0</v>
      </c>
      <c r="AW31" s="94">
        <f t="shared" si="32"/>
        <v>0</v>
      </c>
      <c r="AX31" s="94">
        <f t="shared" si="32"/>
        <v>0</v>
      </c>
      <c r="AY31" s="94">
        <f t="shared" si="32"/>
        <v>0</v>
      </c>
      <c r="AZ31" s="94">
        <f t="shared" si="32"/>
        <v>0</v>
      </c>
      <c r="BA31" s="95">
        <f t="shared" si="32"/>
        <v>0</v>
      </c>
      <c r="BB31" s="95">
        <f t="shared" si="32"/>
        <v>0</v>
      </c>
      <c r="BC31" s="95">
        <f t="shared" si="32"/>
        <v>0</v>
      </c>
      <c r="BD31" s="95">
        <f t="shared" si="32"/>
        <v>0</v>
      </c>
      <c r="BF31" s="87">
        <f>SUM(BF7:BF30)</f>
        <v>0</v>
      </c>
      <c r="BG31" s="87">
        <f>SUM(BG7:BG30)</f>
        <v>0</v>
      </c>
      <c r="BH31" s="87">
        <f>SUM(BH7:BH30)</f>
        <v>0</v>
      </c>
      <c r="BJ31" s="23" t="s">
        <v>68</v>
      </c>
      <c r="BK31" s="3"/>
      <c r="BL31" s="28"/>
      <c r="BO31" s="23" t="s">
        <v>68</v>
      </c>
      <c r="BP31" s="3"/>
      <c r="BQ31" s="28"/>
    </row>
    <row r="32" spans="2:69" ht="13.8" thickBot="1" x14ac:dyDescent="0.3">
      <c r="B32" s="180"/>
      <c r="C32" s="181"/>
      <c r="E32" s="182">
        <f>SUM(E8:E31)</f>
        <v>96</v>
      </c>
      <c r="F32" s="183"/>
      <c r="G32" s="186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BJ32" s="23" t="s">
        <v>69</v>
      </c>
      <c r="BK32" s="3"/>
      <c r="BL32" s="96">
        <f>AW31</f>
        <v>0</v>
      </c>
      <c r="BO32" s="23" t="s">
        <v>69</v>
      </c>
      <c r="BP32" s="3"/>
      <c r="BQ32" s="97">
        <f>BL32</f>
        <v>0</v>
      </c>
    </row>
    <row r="33" spans="1:69" x14ac:dyDescent="0.25">
      <c r="P33" s="3"/>
      <c r="V33" s="3"/>
      <c r="AI33" s="98"/>
      <c r="AJ33" s="98"/>
      <c r="AK33" s="99"/>
      <c r="BJ33" s="23" t="s">
        <v>70</v>
      </c>
      <c r="BK33" s="3"/>
      <c r="BL33" s="97">
        <f>AX31</f>
        <v>0</v>
      </c>
      <c r="BO33" s="23" t="s">
        <v>70</v>
      </c>
      <c r="BP33" s="3"/>
      <c r="BQ33" s="97">
        <f>BL33</f>
        <v>0</v>
      </c>
    </row>
    <row r="34" spans="1:69" ht="13.8" thickBot="1" x14ac:dyDescent="0.3">
      <c r="P34" s="3"/>
      <c r="AC34" s="100"/>
      <c r="AI34" s="99"/>
      <c r="AJ34" s="99"/>
      <c r="AK34" s="99"/>
      <c r="BJ34" s="23"/>
      <c r="BK34" s="3"/>
      <c r="BL34" s="28"/>
      <c r="BO34" s="27"/>
      <c r="BP34" s="3"/>
      <c r="BQ34" s="101"/>
    </row>
    <row r="35" spans="1:69" x14ac:dyDescent="0.25">
      <c r="P35" s="3"/>
      <c r="AE35" s="102" t="s">
        <v>71</v>
      </c>
      <c r="AF35" s="103" t="s">
        <v>72</v>
      </c>
      <c r="AG35" s="103"/>
      <c r="AH35" s="104"/>
      <c r="AJ35" s="102" t="s">
        <v>71</v>
      </c>
      <c r="AK35" s="103" t="s">
        <v>114</v>
      </c>
      <c r="AL35" s="103"/>
      <c r="AM35" s="104"/>
      <c r="BJ35" s="66" t="s">
        <v>145</v>
      </c>
      <c r="BK35" s="67"/>
      <c r="BL35" s="105">
        <f>BL25-BL27-BL32-BL33</f>
        <v>0</v>
      </c>
      <c r="BO35" s="66" t="s">
        <v>146</v>
      </c>
      <c r="BP35" s="67"/>
      <c r="BQ35" s="105">
        <f>BQ29-SUM(BQ32:BQ33)</f>
        <v>0</v>
      </c>
    </row>
    <row r="36" spans="1:69" x14ac:dyDescent="0.25">
      <c r="P36" s="3"/>
      <c r="AE36" s="106"/>
      <c r="AF36" s="3"/>
      <c r="AG36" s="3" t="s">
        <v>112</v>
      </c>
      <c r="AH36" s="107" t="s">
        <v>75</v>
      </c>
      <c r="AJ36" s="106"/>
      <c r="AK36" s="3"/>
      <c r="AL36" s="3" t="s">
        <v>112</v>
      </c>
      <c r="AM36" s="107" t="s">
        <v>75</v>
      </c>
      <c r="AV36" s="108" t="s">
        <v>109</v>
      </c>
      <c r="AW36" s="108" t="s">
        <v>111</v>
      </c>
      <c r="AX36" s="108" t="s">
        <v>117</v>
      </c>
      <c r="AY36" s="108" t="s">
        <v>119</v>
      </c>
      <c r="AZ36" s="108" t="s">
        <v>126</v>
      </c>
      <c r="BA36" s="108" t="s">
        <v>14</v>
      </c>
      <c r="BF36" s="43"/>
      <c r="BG36" s="3"/>
      <c r="BH36" s="89"/>
      <c r="BJ36" s="43"/>
      <c r="BK36" s="3"/>
      <c r="BL36" s="89"/>
      <c r="BO36" s="43"/>
      <c r="BP36" s="3"/>
      <c r="BQ36" s="89"/>
    </row>
    <row r="37" spans="1:69" ht="16.2" thickBot="1" x14ac:dyDescent="0.35">
      <c r="A37" s="270"/>
      <c r="B37" s="270"/>
      <c r="C37" s="270"/>
      <c r="D37" s="270"/>
      <c r="E37" s="270"/>
      <c r="F37" s="270"/>
      <c r="G37" s="270"/>
      <c r="H37" s="301"/>
      <c r="I37" s="301"/>
      <c r="J37" s="301"/>
      <c r="K37" s="301"/>
      <c r="L37" s="270"/>
      <c r="M37" s="270"/>
      <c r="N37" s="270"/>
      <c r="O37" s="270"/>
      <c r="P37" s="274"/>
      <c r="Q37" s="270"/>
      <c r="R37" s="270"/>
      <c r="S37" s="270"/>
      <c r="T37" s="270"/>
      <c r="U37" s="270"/>
      <c r="V37" s="270"/>
      <c r="W37" s="270"/>
      <c r="X37" s="270"/>
      <c r="Y37" s="270"/>
      <c r="AE37" s="106" t="s">
        <v>73</v>
      </c>
      <c r="AF37" s="3"/>
      <c r="AG37" s="3" t="s">
        <v>113</v>
      </c>
      <c r="AH37" s="107" t="s">
        <v>8</v>
      </c>
      <c r="AJ37" s="106" t="s">
        <v>73</v>
      </c>
      <c r="AK37" s="3"/>
      <c r="AL37" s="3" t="s">
        <v>116</v>
      </c>
      <c r="AM37" s="107" t="s">
        <v>115</v>
      </c>
      <c r="AS37" s="108" t="s">
        <v>76</v>
      </c>
      <c r="AT37" s="108" t="s">
        <v>77</v>
      </c>
      <c r="AU37" s="108" t="s">
        <v>107</v>
      </c>
      <c r="AV37" s="108" t="s">
        <v>110</v>
      </c>
      <c r="AW37" s="108" t="s">
        <v>110</v>
      </c>
      <c r="AX37" s="108" t="s">
        <v>118</v>
      </c>
      <c r="AY37" s="108" t="s">
        <v>118</v>
      </c>
      <c r="AZ37" s="108" t="s">
        <v>127</v>
      </c>
      <c r="BA37" t="s">
        <v>108</v>
      </c>
    </row>
    <row r="38" spans="1:69" x14ac:dyDescent="0.25">
      <c r="A38" s="270"/>
      <c r="B38" s="270"/>
      <c r="C38" s="27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AE38" s="106" t="s">
        <v>78</v>
      </c>
      <c r="AF38" s="3"/>
      <c r="AG38" s="3" t="s">
        <v>79</v>
      </c>
      <c r="AH38" s="107" t="s">
        <v>79</v>
      </c>
      <c r="AJ38" s="106" t="s">
        <v>78</v>
      </c>
      <c r="AK38" s="3"/>
      <c r="AL38" s="3" t="s">
        <v>50</v>
      </c>
      <c r="AM38" s="107" t="s">
        <v>49</v>
      </c>
      <c r="AS38" s="109">
        <v>2</v>
      </c>
      <c r="AT38" s="209">
        <f t="shared" ref="AT38:AT62" si="33">AT7</f>
        <v>0</v>
      </c>
      <c r="AU38" s="209">
        <f t="shared" ref="AU38:AU61" si="34">AS38-AT38</f>
        <v>2</v>
      </c>
      <c r="AV38" s="225">
        <f>IF(AND(AU38&lt;=0,AU38&gt;=-2),AU38,IF(AU38&lt;-2,-2,0))</f>
        <v>0</v>
      </c>
      <c r="AW38" s="226">
        <f>IF(AND(AU38&gt;=0,AU38&lt;=2),AU38,IF(AU38&gt;2,2,0))</f>
        <v>2</v>
      </c>
      <c r="AX38" s="222">
        <f>IF(AU38&gt;2,(AU38-2)*13.66,0)</f>
        <v>0</v>
      </c>
      <c r="AY38" s="222">
        <f>IF(AU38&lt;-2,(ABS(AU38)-2)*100,0)</f>
        <v>0</v>
      </c>
      <c r="AZ38" s="244">
        <f>AV38+AW38</f>
        <v>2</v>
      </c>
      <c r="BA38" s="246">
        <f>AX38+AY38</f>
        <v>0</v>
      </c>
      <c r="BB38" s="251"/>
      <c r="BJ38" s="4" t="s">
        <v>80</v>
      </c>
      <c r="BP38" s="4" t="s">
        <v>81</v>
      </c>
    </row>
    <row r="39" spans="1:69" ht="13.8" thickBot="1" x14ac:dyDescent="0.3">
      <c r="A39" s="270"/>
      <c r="B39" s="270"/>
      <c r="C39" s="270"/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AE39" s="110">
        <f>AE31</f>
        <v>0</v>
      </c>
      <c r="AF39" s="111">
        <f>AG31</f>
        <v>0</v>
      </c>
      <c r="AG39" s="111">
        <f>AH31+AK31</f>
        <v>0</v>
      </c>
      <c r="AH39" s="112">
        <f>AN31</f>
        <v>0</v>
      </c>
      <c r="AJ39" s="110">
        <f>AJ31</f>
        <v>0</v>
      </c>
      <c r="AK39" s="111">
        <f>AL31</f>
        <v>0</v>
      </c>
      <c r="AL39" s="214" t="e">
        <f>AVERAGE(AL7:AL30,AI7:AI30)</f>
        <v>#DIV/0!</v>
      </c>
      <c r="AM39" s="213" t="e">
        <f>AVERAGE(AO7:AO30)</f>
        <v>#DIV/0!</v>
      </c>
      <c r="AS39" s="113">
        <v>9</v>
      </c>
      <c r="AT39" s="208">
        <f t="shared" si="33"/>
        <v>0</v>
      </c>
      <c r="AU39" s="208">
        <f t="shared" si="34"/>
        <v>9</v>
      </c>
      <c r="AV39" s="227">
        <f t="shared" ref="AV39:AV61" si="35">IF(AND(AU39&lt;=0,AU39&gt;=-2),AU39,IF(AU39&lt;-2,-2,0))</f>
        <v>0</v>
      </c>
      <c r="AW39" s="228">
        <f>IF(AND(AU39&gt;=0,AU39&lt;=2),AU39,IF(AU39&gt;2,2,0))</f>
        <v>2</v>
      </c>
      <c r="AX39" s="223">
        <f>IF(AU39&gt;2,(AU39-2)*13.66,0)</f>
        <v>95.62</v>
      </c>
      <c r="AY39" s="223">
        <f>IF(AU39&lt;-2,(ABS(AU39)-2)*100,0)</f>
        <v>0</v>
      </c>
      <c r="AZ39" s="243">
        <f>AV39+AW39</f>
        <v>2</v>
      </c>
      <c r="BA39" s="247">
        <f>AX39+AY39</f>
        <v>95.62</v>
      </c>
      <c r="BJ39" s="10" t="s">
        <v>82</v>
      </c>
      <c r="BK39" s="11"/>
      <c r="BL39" s="114">
        <v>0</v>
      </c>
    </row>
    <row r="40" spans="1:69" ht="15.6" x14ac:dyDescent="0.3">
      <c r="A40" s="270"/>
      <c r="B40" s="270"/>
      <c r="C40" s="270"/>
      <c r="D40" s="270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AS40" s="113">
        <v>17</v>
      </c>
      <c r="AT40" s="208">
        <f t="shared" si="33"/>
        <v>0</v>
      </c>
      <c r="AU40" s="208">
        <f t="shared" si="34"/>
        <v>17</v>
      </c>
      <c r="AV40" s="227">
        <f t="shared" si="35"/>
        <v>0</v>
      </c>
      <c r="AW40" s="228">
        <f>IF(AND(AU40&gt;=0,AU40&lt;=2),AU40,IF(AU40&gt;2,2,0))</f>
        <v>2</v>
      </c>
      <c r="AX40" s="223">
        <f t="shared" ref="AX40:AX61" si="36">IF(AU40&gt;2,(AU40-2)*13.66,0)</f>
        <v>204.9</v>
      </c>
      <c r="AY40" s="223">
        <f t="shared" ref="AY40:AY61" si="37">IF(AU40&lt;-2,(ABS(AU40)-2)*100,0)</f>
        <v>0</v>
      </c>
      <c r="AZ40" s="243">
        <f t="shared" ref="AZ40:AZ61" si="38">AV40+AW40</f>
        <v>2</v>
      </c>
      <c r="BA40" s="247">
        <f t="shared" ref="BA40:BA61" si="39">AX40+AY40</f>
        <v>204.9</v>
      </c>
      <c r="BJ40" s="27"/>
      <c r="BK40" s="3"/>
      <c r="BL40" s="115"/>
    </row>
    <row r="41" spans="1:69" ht="15.6" thickBot="1" x14ac:dyDescent="0.3">
      <c r="A41" s="270"/>
      <c r="B41" s="270"/>
      <c r="C41" s="270"/>
      <c r="D41" s="270"/>
      <c r="E41" s="302"/>
      <c r="F41" s="302"/>
      <c r="G41" s="300"/>
      <c r="H41" s="302"/>
      <c r="I41" s="300"/>
      <c r="J41" s="302"/>
      <c r="K41" s="300"/>
      <c r="L41" s="302"/>
      <c r="M41" s="300"/>
      <c r="N41" s="302"/>
      <c r="O41" s="302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AS41" s="113">
        <v>11</v>
      </c>
      <c r="AT41" s="208">
        <f t="shared" si="33"/>
        <v>0</v>
      </c>
      <c r="AU41" s="208">
        <f t="shared" si="34"/>
        <v>11</v>
      </c>
      <c r="AV41" s="227">
        <f t="shared" si="35"/>
        <v>0</v>
      </c>
      <c r="AW41" s="228">
        <f t="shared" ref="AW41:AW60" si="40">IF(AND(AU41&gt;=0,AU41&lt;=2),AU41,IF(AU41&gt;2,2,0))</f>
        <v>2</v>
      </c>
      <c r="AX41" s="223">
        <f t="shared" si="36"/>
        <v>122.94</v>
      </c>
      <c r="AY41" s="223">
        <f t="shared" si="37"/>
        <v>0</v>
      </c>
      <c r="AZ41" s="243">
        <f t="shared" si="38"/>
        <v>2</v>
      </c>
      <c r="BA41" s="247">
        <f t="shared" si="39"/>
        <v>122.94</v>
      </c>
      <c r="BJ41" s="23" t="s">
        <v>83</v>
      </c>
      <c r="BK41" s="43"/>
      <c r="BL41" s="116">
        <v>0</v>
      </c>
    </row>
    <row r="42" spans="1:69" ht="15" x14ac:dyDescent="0.25">
      <c r="A42" s="270"/>
      <c r="B42" s="270"/>
      <c r="C42" s="270"/>
      <c r="D42" s="270"/>
      <c r="E42" s="302"/>
      <c r="F42" s="302"/>
      <c r="G42" s="300"/>
      <c r="H42" s="302"/>
      <c r="I42" s="300"/>
      <c r="J42" s="302"/>
      <c r="K42" s="300"/>
      <c r="L42" s="302"/>
      <c r="M42" s="300"/>
      <c r="N42" s="302"/>
      <c r="O42" s="302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AE42" s="102" t="s">
        <v>84</v>
      </c>
      <c r="AF42" s="103" t="s">
        <v>72</v>
      </c>
      <c r="AG42" s="103"/>
      <c r="AH42" s="104"/>
      <c r="AJ42" s="102" t="s">
        <v>84</v>
      </c>
      <c r="AK42" s="103" t="s">
        <v>114</v>
      </c>
      <c r="AL42" s="103"/>
      <c r="AM42" s="104"/>
      <c r="AS42" s="113">
        <v>11</v>
      </c>
      <c r="AT42" s="208">
        <f t="shared" si="33"/>
        <v>0</v>
      </c>
      <c r="AU42" s="208">
        <f t="shared" si="34"/>
        <v>11</v>
      </c>
      <c r="AV42" s="227">
        <f t="shared" si="35"/>
        <v>0</v>
      </c>
      <c r="AW42" s="228">
        <f t="shared" si="40"/>
        <v>2</v>
      </c>
      <c r="AX42" s="223">
        <f t="shared" si="36"/>
        <v>122.94</v>
      </c>
      <c r="AY42" s="223">
        <f t="shared" si="37"/>
        <v>0</v>
      </c>
      <c r="AZ42" s="243">
        <f t="shared" si="38"/>
        <v>2</v>
      </c>
      <c r="BA42" s="247">
        <f t="shared" si="39"/>
        <v>122.94</v>
      </c>
      <c r="BJ42" s="23" t="s">
        <v>132</v>
      </c>
      <c r="BK42" s="117">
        <f ca="1">A1</f>
        <v>36951</v>
      </c>
      <c r="BL42" s="116">
        <v>0</v>
      </c>
    </row>
    <row r="43" spans="1:69" ht="15" x14ac:dyDescent="0.25">
      <c r="A43" s="270"/>
      <c r="B43" s="270"/>
      <c r="C43" s="270"/>
      <c r="D43" s="270"/>
      <c r="E43" s="302"/>
      <c r="F43" s="302"/>
      <c r="G43" s="300"/>
      <c r="H43" s="302"/>
      <c r="I43" s="302"/>
      <c r="J43" s="302"/>
      <c r="K43" s="300"/>
      <c r="L43" s="302"/>
      <c r="M43" s="302"/>
      <c r="N43" s="302"/>
      <c r="O43" s="302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AE43" s="106"/>
      <c r="AF43" s="3"/>
      <c r="AG43" s="3" t="s">
        <v>112</v>
      </c>
      <c r="AH43" s="107"/>
      <c r="AJ43" s="106"/>
      <c r="AK43" s="3"/>
      <c r="AL43" s="3" t="s">
        <v>112</v>
      </c>
      <c r="AM43" s="107"/>
      <c r="AS43" s="113">
        <v>11</v>
      </c>
      <c r="AT43" s="208">
        <f t="shared" si="33"/>
        <v>0</v>
      </c>
      <c r="AU43" s="208">
        <f t="shared" si="34"/>
        <v>11</v>
      </c>
      <c r="AV43" s="227">
        <f t="shared" si="35"/>
        <v>0</v>
      </c>
      <c r="AW43" s="228">
        <f t="shared" si="40"/>
        <v>2</v>
      </c>
      <c r="AX43" s="223">
        <f t="shared" si="36"/>
        <v>122.94</v>
      </c>
      <c r="AY43" s="223">
        <f t="shared" si="37"/>
        <v>0</v>
      </c>
      <c r="AZ43" s="243">
        <f t="shared" si="38"/>
        <v>2</v>
      </c>
      <c r="BA43" s="247">
        <f t="shared" si="39"/>
        <v>122.94</v>
      </c>
      <c r="BJ43" s="23" t="s">
        <v>85</v>
      </c>
      <c r="BK43" s="3"/>
      <c r="BL43" s="116">
        <f>SUM(BL39:BL42)</f>
        <v>0</v>
      </c>
    </row>
    <row r="44" spans="1:69" ht="15" x14ac:dyDescent="0.25">
      <c r="A44" s="270"/>
      <c r="B44" s="270"/>
      <c r="C44" s="270"/>
      <c r="D44" s="270"/>
      <c r="E44" s="302"/>
      <c r="F44" s="302"/>
      <c r="G44" s="300"/>
      <c r="H44" s="302"/>
      <c r="I44" s="300"/>
      <c r="J44" s="302"/>
      <c r="K44" s="300"/>
      <c r="L44" s="302"/>
      <c r="M44" s="300"/>
      <c r="N44" s="300"/>
      <c r="O44" s="30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AE44" s="106" t="s">
        <v>73</v>
      </c>
      <c r="AF44" s="3" t="s">
        <v>74</v>
      </c>
      <c r="AG44" s="3" t="s">
        <v>113</v>
      </c>
      <c r="AH44" s="107" t="s">
        <v>75</v>
      </c>
      <c r="AJ44" s="106" t="s">
        <v>73</v>
      </c>
      <c r="AK44" s="3" t="s">
        <v>74</v>
      </c>
      <c r="AL44" s="3" t="s">
        <v>113</v>
      </c>
      <c r="AM44" s="107" t="s">
        <v>75</v>
      </c>
      <c r="AS44" s="113">
        <v>11</v>
      </c>
      <c r="AT44" s="208">
        <f t="shared" si="33"/>
        <v>0</v>
      </c>
      <c r="AU44" s="208">
        <f t="shared" si="34"/>
        <v>11</v>
      </c>
      <c r="AV44" s="227">
        <f t="shared" si="35"/>
        <v>0</v>
      </c>
      <c r="AW44" s="228">
        <f t="shared" si="40"/>
        <v>2</v>
      </c>
      <c r="AX44" s="223">
        <f t="shared" si="36"/>
        <v>122.94</v>
      </c>
      <c r="AY44" s="223">
        <f t="shared" si="37"/>
        <v>0</v>
      </c>
      <c r="AZ44" s="243">
        <f t="shared" si="38"/>
        <v>2</v>
      </c>
      <c r="BA44" s="247">
        <f t="shared" si="39"/>
        <v>122.94</v>
      </c>
      <c r="BJ44" s="27"/>
      <c r="BK44" s="3"/>
      <c r="BL44" s="115"/>
    </row>
    <row r="45" spans="1:69" ht="15.6" thickBot="1" x14ac:dyDescent="0.3">
      <c r="A45" s="270"/>
      <c r="B45" s="270"/>
      <c r="C45" s="270"/>
      <c r="D45" s="270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AE45" s="207" t="s">
        <v>78</v>
      </c>
      <c r="AF45" s="211" t="s">
        <v>78</v>
      </c>
      <c r="AG45" s="211" t="s">
        <v>79</v>
      </c>
      <c r="AH45" s="212" t="s">
        <v>79</v>
      </c>
      <c r="AJ45" s="106" t="s">
        <v>78</v>
      </c>
      <c r="AK45" s="3" t="s">
        <v>78</v>
      </c>
      <c r="AL45" s="3" t="s">
        <v>79</v>
      </c>
      <c r="AM45" s="107" t="s">
        <v>79</v>
      </c>
      <c r="AS45" s="113">
        <v>11</v>
      </c>
      <c r="AT45" s="208">
        <f t="shared" si="33"/>
        <v>0</v>
      </c>
      <c r="AU45" s="208">
        <f t="shared" si="34"/>
        <v>11</v>
      </c>
      <c r="AV45" s="227">
        <f t="shared" si="35"/>
        <v>0</v>
      </c>
      <c r="AW45" s="228">
        <f t="shared" si="40"/>
        <v>2</v>
      </c>
      <c r="AX45" s="223">
        <f t="shared" si="36"/>
        <v>122.94</v>
      </c>
      <c r="AY45" s="223">
        <f t="shared" si="37"/>
        <v>0</v>
      </c>
      <c r="AZ45" s="243">
        <f t="shared" si="38"/>
        <v>2</v>
      </c>
      <c r="BA45" s="247">
        <f t="shared" si="39"/>
        <v>122.94</v>
      </c>
      <c r="BJ45" s="23" t="s">
        <v>86</v>
      </c>
      <c r="BK45" s="43"/>
      <c r="BL45" s="116">
        <v>0</v>
      </c>
    </row>
    <row r="46" spans="1:69" ht="15.6" thickBot="1" x14ac:dyDescent="0.3">
      <c r="A46" s="270"/>
      <c r="B46" s="270"/>
      <c r="C46" s="270"/>
      <c r="D46" s="270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AE46" s="217">
        <f>AE39</f>
        <v>0</v>
      </c>
      <c r="AF46" s="218">
        <f>AF39</f>
        <v>0</v>
      </c>
      <c r="AG46" s="218">
        <f>AG39</f>
        <v>0</v>
      </c>
      <c r="AH46" s="218">
        <f>AH39</f>
        <v>0</v>
      </c>
      <c r="AJ46" s="217">
        <f>AJ39</f>
        <v>0</v>
      </c>
      <c r="AK46" s="218">
        <f>AK39</f>
        <v>0</v>
      </c>
      <c r="AL46" s="219" t="e">
        <f>AL39</f>
        <v>#DIV/0!</v>
      </c>
      <c r="AM46" s="220" t="e">
        <f>AM39</f>
        <v>#DIV/0!</v>
      </c>
      <c r="AS46" s="113">
        <v>11</v>
      </c>
      <c r="AT46" s="208">
        <f t="shared" si="33"/>
        <v>0</v>
      </c>
      <c r="AU46" s="208">
        <f t="shared" si="34"/>
        <v>11</v>
      </c>
      <c r="AV46" s="227">
        <f t="shared" si="35"/>
        <v>0</v>
      </c>
      <c r="AW46" s="228">
        <f t="shared" si="40"/>
        <v>2</v>
      </c>
      <c r="AX46" s="223">
        <f t="shared" si="36"/>
        <v>122.94</v>
      </c>
      <c r="AY46" s="223">
        <f t="shared" si="37"/>
        <v>0</v>
      </c>
      <c r="AZ46" s="243">
        <f t="shared" si="38"/>
        <v>2</v>
      </c>
      <c r="BA46" s="247">
        <f t="shared" si="39"/>
        <v>122.94</v>
      </c>
      <c r="BJ46" s="23" t="s">
        <v>87</v>
      </c>
      <c r="BK46" s="117">
        <f ca="1">BK42</f>
        <v>36951</v>
      </c>
      <c r="BL46" s="263">
        <f>AT31*J7/1000</f>
        <v>0</v>
      </c>
    </row>
    <row r="47" spans="1:69" ht="15" x14ac:dyDescent="0.25">
      <c r="A47" s="270"/>
      <c r="B47" s="270"/>
      <c r="C47" s="270"/>
      <c r="D47" s="270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AS47" s="113">
        <v>11</v>
      </c>
      <c r="AT47" s="208">
        <f t="shared" si="33"/>
        <v>0</v>
      </c>
      <c r="AU47" s="208">
        <f t="shared" si="34"/>
        <v>11</v>
      </c>
      <c r="AV47" s="227">
        <f t="shared" si="35"/>
        <v>0</v>
      </c>
      <c r="AW47" s="228">
        <f t="shared" si="40"/>
        <v>2</v>
      </c>
      <c r="AX47" s="223">
        <f t="shared" si="36"/>
        <v>122.94</v>
      </c>
      <c r="AY47" s="223">
        <f t="shared" si="37"/>
        <v>0</v>
      </c>
      <c r="AZ47" s="243">
        <f t="shared" si="38"/>
        <v>2</v>
      </c>
      <c r="BA47" s="247">
        <f t="shared" si="39"/>
        <v>122.94</v>
      </c>
      <c r="BJ47" s="23" t="s">
        <v>88</v>
      </c>
      <c r="BK47" s="43"/>
      <c r="BL47" s="116">
        <f>SUM(BL45:BL46)</f>
        <v>0</v>
      </c>
    </row>
    <row r="48" spans="1:69" ht="15" x14ac:dyDescent="0.25">
      <c r="A48" s="270"/>
      <c r="B48" s="270"/>
      <c r="C48" s="270"/>
      <c r="D48" s="270"/>
      <c r="E48" s="302"/>
      <c r="F48" s="302"/>
      <c r="G48" s="300"/>
      <c r="H48" s="302"/>
      <c r="I48" s="300"/>
      <c r="J48" s="302"/>
      <c r="K48" s="300"/>
      <c r="L48" s="302"/>
      <c r="M48" s="300"/>
      <c r="N48" s="302"/>
      <c r="O48" s="302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AS48" s="113">
        <v>11</v>
      </c>
      <c r="AT48" s="208">
        <f t="shared" si="33"/>
        <v>0</v>
      </c>
      <c r="AU48" s="208">
        <f t="shared" si="34"/>
        <v>11</v>
      </c>
      <c r="AV48" s="227">
        <f t="shared" si="35"/>
        <v>0</v>
      </c>
      <c r="AW48" s="228">
        <f t="shared" si="40"/>
        <v>2</v>
      </c>
      <c r="AX48" s="223">
        <f t="shared" si="36"/>
        <v>122.94</v>
      </c>
      <c r="AY48" s="223">
        <f t="shared" si="37"/>
        <v>0</v>
      </c>
      <c r="AZ48" s="243">
        <f t="shared" si="38"/>
        <v>2</v>
      </c>
      <c r="BA48" s="247">
        <f t="shared" si="39"/>
        <v>122.94</v>
      </c>
      <c r="BJ48" s="27"/>
      <c r="BK48" s="3"/>
      <c r="BL48" s="115"/>
    </row>
    <row r="49" spans="1:64" ht="15" x14ac:dyDescent="0.25">
      <c r="A49" s="270"/>
      <c r="B49" s="270"/>
      <c r="C49" s="270"/>
      <c r="D49" s="270"/>
      <c r="E49" s="302"/>
      <c r="F49" s="302"/>
      <c r="G49" s="300"/>
      <c r="H49" s="302"/>
      <c r="I49" s="300"/>
      <c r="J49" s="302"/>
      <c r="K49" s="300"/>
      <c r="L49" s="302"/>
      <c r="M49" s="300"/>
      <c r="N49" s="302"/>
      <c r="O49" s="302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AS49" s="113">
        <v>11</v>
      </c>
      <c r="AT49" s="208">
        <f t="shared" si="33"/>
        <v>0</v>
      </c>
      <c r="AU49" s="208">
        <f t="shared" si="34"/>
        <v>11</v>
      </c>
      <c r="AV49" s="227">
        <f t="shared" si="35"/>
        <v>0</v>
      </c>
      <c r="AW49" s="228">
        <f t="shared" si="40"/>
        <v>2</v>
      </c>
      <c r="AX49" s="223">
        <f t="shared" si="36"/>
        <v>122.94</v>
      </c>
      <c r="AY49" s="223">
        <f t="shared" si="37"/>
        <v>0</v>
      </c>
      <c r="AZ49" s="243">
        <f t="shared" si="38"/>
        <v>2</v>
      </c>
      <c r="BA49" s="247">
        <f t="shared" si="39"/>
        <v>122.94</v>
      </c>
      <c r="BJ49" s="66" t="s">
        <v>89</v>
      </c>
      <c r="BK49" s="67"/>
      <c r="BL49" s="118">
        <f>BL43-BL47</f>
        <v>0</v>
      </c>
    </row>
    <row r="50" spans="1:64" ht="15" x14ac:dyDescent="0.25">
      <c r="A50" s="270"/>
      <c r="B50" s="270"/>
      <c r="C50" s="270"/>
      <c r="D50" s="270"/>
      <c r="E50" s="302"/>
      <c r="F50" s="302"/>
      <c r="G50" s="302"/>
      <c r="H50" s="302"/>
      <c r="I50" s="302"/>
      <c r="J50" s="302"/>
      <c r="K50" s="300"/>
      <c r="L50" s="302"/>
      <c r="M50" s="302"/>
      <c r="N50" s="302"/>
      <c r="O50" s="302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AS50" s="113">
        <v>11</v>
      </c>
      <c r="AT50" s="208">
        <f t="shared" si="33"/>
        <v>0</v>
      </c>
      <c r="AU50" s="208">
        <f t="shared" si="34"/>
        <v>11</v>
      </c>
      <c r="AV50" s="227">
        <f t="shared" si="35"/>
        <v>0</v>
      </c>
      <c r="AW50" s="228">
        <f t="shared" si="40"/>
        <v>2</v>
      </c>
      <c r="AX50" s="223">
        <f t="shared" si="36"/>
        <v>122.94</v>
      </c>
      <c r="AY50" s="223">
        <f t="shared" si="37"/>
        <v>0</v>
      </c>
      <c r="AZ50" s="243">
        <f t="shared" si="38"/>
        <v>2</v>
      </c>
      <c r="BA50" s="247">
        <f t="shared" si="39"/>
        <v>122.94</v>
      </c>
      <c r="BJ50" s="66"/>
      <c r="BK50" s="67"/>
      <c r="BL50" s="118"/>
    </row>
    <row r="51" spans="1:64" ht="15" x14ac:dyDescent="0.25">
      <c r="A51" s="270"/>
      <c r="B51" s="270"/>
      <c r="C51" s="270"/>
      <c r="D51" s="270"/>
      <c r="E51" s="302"/>
      <c r="F51" s="302"/>
      <c r="G51" s="302"/>
      <c r="H51" s="302"/>
      <c r="I51" s="300"/>
      <c r="J51" s="302"/>
      <c r="K51" s="300"/>
      <c r="L51" s="302"/>
      <c r="M51" s="300"/>
      <c r="N51" s="300"/>
      <c r="O51" s="30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AS51" s="113">
        <v>11</v>
      </c>
      <c r="AT51" s="208">
        <f t="shared" si="33"/>
        <v>0</v>
      </c>
      <c r="AU51" s="208">
        <f t="shared" si="34"/>
        <v>11</v>
      </c>
      <c r="AV51" s="227">
        <f t="shared" si="35"/>
        <v>0</v>
      </c>
      <c r="AW51" s="228">
        <f t="shared" si="40"/>
        <v>2</v>
      </c>
      <c r="AX51" s="223">
        <f t="shared" si="36"/>
        <v>122.94</v>
      </c>
      <c r="AY51" s="223">
        <f t="shared" si="37"/>
        <v>0</v>
      </c>
      <c r="AZ51" s="243">
        <f t="shared" si="38"/>
        <v>2</v>
      </c>
      <c r="BA51" s="247">
        <f t="shared" si="39"/>
        <v>122.94</v>
      </c>
    </row>
    <row r="52" spans="1:64" x14ac:dyDescent="0.25">
      <c r="A52" s="270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AS52" s="113">
        <v>11</v>
      </c>
      <c r="AT52" s="208">
        <f t="shared" si="33"/>
        <v>0</v>
      </c>
      <c r="AU52" s="208">
        <f t="shared" si="34"/>
        <v>11</v>
      </c>
      <c r="AV52" s="227">
        <f t="shared" si="35"/>
        <v>0</v>
      </c>
      <c r="AW52" s="228">
        <f t="shared" si="40"/>
        <v>2</v>
      </c>
      <c r="AX52" s="223">
        <f t="shared" si="36"/>
        <v>122.94</v>
      </c>
      <c r="AY52" s="223">
        <f t="shared" si="37"/>
        <v>0</v>
      </c>
      <c r="AZ52" s="243">
        <f t="shared" si="38"/>
        <v>2</v>
      </c>
      <c r="BA52" s="247">
        <f t="shared" si="39"/>
        <v>122.94</v>
      </c>
    </row>
    <row r="53" spans="1:64" ht="15.6" x14ac:dyDescent="0.3">
      <c r="A53" s="270"/>
      <c r="B53" s="270"/>
      <c r="C53" s="270"/>
      <c r="D53" s="270"/>
      <c r="E53" s="270"/>
      <c r="F53" s="270"/>
      <c r="G53" s="270"/>
      <c r="H53" s="301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AS53" s="113">
        <v>11</v>
      </c>
      <c r="AT53" s="208">
        <f t="shared" si="33"/>
        <v>0</v>
      </c>
      <c r="AU53" s="208">
        <f t="shared" si="34"/>
        <v>11</v>
      </c>
      <c r="AV53" s="227">
        <f t="shared" si="35"/>
        <v>0</v>
      </c>
      <c r="AW53" s="228">
        <f t="shared" si="40"/>
        <v>2</v>
      </c>
      <c r="AX53" s="223">
        <f t="shared" si="36"/>
        <v>122.94</v>
      </c>
      <c r="AY53" s="223">
        <f t="shared" si="37"/>
        <v>0</v>
      </c>
      <c r="AZ53" s="243">
        <f t="shared" si="38"/>
        <v>2</v>
      </c>
      <c r="BA53" s="247">
        <f t="shared" si="39"/>
        <v>122.94</v>
      </c>
    </row>
    <row r="54" spans="1:64" ht="15.6" x14ac:dyDescent="0.3">
      <c r="A54" s="270"/>
      <c r="B54" s="270"/>
      <c r="C54" s="270"/>
      <c r="D54" s="270"/>
      <c r="E54" s="270"/>
      <c r="F54" s="270"/>
      <c r="G54" s="270"/>
      <c r="H54" s="301"/>
      <c r="I54" s="301"/>
      <c r="J54" s="301"/>
      <c r="K54" s="301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AS54" s="113">
        <v>11</v>
      </c>
      <c r="AT54" s="208">
        <f t="shared" si="33"/>
        <v>0</v>
      </c>
      <c r="AU54" s="208">
        <f t="shared" si="34"/>
        <v>11</v>
      </c>
      <c r="AV54" s="227">
        <f t="shared" si="35"/>
        <v>0</v>
      </c>
      <c r="AW54" s="228">
        <f t="shared" si="40"/>
        <v>2</v>
      </c>
      <c r="AX54" s="223">
        <f t="shared" si="36"/>
        <v>122.94</v>
      </c>
      <c r="AY54" s="223">
        <f t="shared" si="37"/>
        <v>0</v>
      </c>
      <c r="AZ54" s="243">
        <f t="shared" si="38"/>
        <v>2</v>
      </c>
      <c r="BA54" s="247">
        <f t="shared" si="39"/>
        <v>122.94</v>
      </c>
    </row>
    <row r="55" spans="1:64" ht="15.6" x14ac:dyDescent="0.3">
      <c r="A55" s="270"/>
      <c r="B55" s="270"/>
      <c r="C55" s="270"/>
      <c r="D55" s="270"/>
      <c r="E55" s="301"/>
      <c r="F55" s="301"/>
      <c r="G55" s="270"/>
      <c r="H55" s="301"/>
      <c r="I55" s="301"/>
      <c r="J55" s="270"/>
      <c r="K55" s="301"/>
      <c r="L55" s="270"/>
      <c r="M55" s="270"/>
      <c r="N55" s="301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AS55" s="113">
        <v>11</v>
      </c>
      <c r="AT55" s="208">
        <f t="shared" si="33"/>
        <v>0</v>
      </c>
      <c r="AU55" s="208">
        <f t="shared" si="34"/>
        <v>11</v>
      </c>
      <c r="AV55" s="227">
        <f t="shared" si="35"/>
        <v>0</v>
      </c>
      <c r="AW55" s="228">
        <f t="shared" si="40"/>
        <v>2</v>
      </c>
      <c r="AX55" s="223">
        <f t="shared" si="36"/>
        <v>122.94</v>
      </c>
      <c r="AY55" s="223">
        <f t="shared" si="37"/>
        <v>0</v>
      </c>
      <c r="AZ55" s="243">
        <f t="shared" si="38"/>
        <v>2</v>
      </c>
      <c r="BA55" s="247">
        <f t="shared" si="39"/>
        <v>122.94</v>
      </c>
    </row>
    <row r="56" spans="1:64" ht="15.6" x14ac:dyDescent="0.3">
      <c r="A56" s="270"/>
      <c r="B56" s="270"/>
      <c r="C56" s="270"/>
      <c r="D56" s="270"/>
      <c r="E56" s="301"/>
      <c r="F56" s="270"/>
      <c r="G56" s="270"/>
      <c r="H56" s="270"/>
      <c r="I56" s="270"/>
      <c r="J56" s="270"/>
      <c r="K56" s="289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AS56" s="113">
        <v>11</v>
      </c>
      <c r="AT56" s="208">
        <f t="shared" si="33"/>
        <v>0</v>
      </c>
      <c r="AU56" s="208">
        <f t="shared" si="34"/>
        <v>11</v>
      </c>
      <c r="AV56" s="227">
        <f t="shared" si="35"/>
        <v>0</v>
      </c>
      <c r="AW56" s="228">
        <f t="shared" si="40"/>
        <v>2</v>
      </c>
      <c r="AX56" s="223">
        <f t="shared" si="36"/>
        <v>122.94</v>
      </c>
      <c r="AY56" s="223">
        <f t="shared" si="37"/>
        <v>0</v>
      </c>
      <c r="AZ56" s="243">
        <f t="shared" si="38"/>
        <v>2</v>
      </c>
      <c r="BA56" s="247">
        <f t="shared" si="39"/>
        <v>122.94</v>
      </c>
    </row>
    <row r="57" spans="1:64" ht="15" x14ac:dyDescent="0.25">
      <c r="A57" s="270"/>
      <c r="B57" s="270"/>
      <c r="C57" s="270"/>
      <c r="D57" s="270"/>
      <c r="E57" s="302"/>
      <c r="F57" s="302"/>
      <c r="G57" s="270"/>
      <c r="H57" s="300"/>
      <c r="I57" s="270"/>
      <c r="J57" s="302"/>
      <c r="K57" s="287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AS57" s="113">
        <v>11</v>
      </c>
      <c r="AT57" s="208">
        <f t="shared" si="33"/>
        <v>0</v>
      </c>
      <c r="AU57" s="208">
        <f t="shared" si="34"/>
        <v>11</v>
      </c>
      <c r="AV57" s="227">
        <f t="shared" si="35"/>
        <v>0</v>
      </c>
      <c r="AW57" s="228">
        <f t="shared" si="40"/>
        <v>2</v>
      </c>
      <c r="AX57" s="223">
        <f t="shared" si="36"/>
        <v>122.94</v>
      </c>
      <c r="AY57" s="223">
        <f t="shared" si="37"/>
        <v>0</v>
      </c>
      <c r="AZ57" s="243">
        <f t="shared" si="38"/>
        <v>2</v>
      </c>
      <c r="BA57" s="247">
        <f t="shared" si="39"/>
        <v>122.94</v>
      </c>
    </row>
    <row r="58" spans="1:64" ht="15.6" x14ac:dyDescent="0.3">
      <c r="A58" s="270"/>
      <c r="B58" s="270"/>
      <c r="C58" s="270"/>
      <c r="D58" s="270"/>
      <c r="E58" s="302"/>
      <c r="F58" s="302"/>
      <c r="G58" s="270"/>
      <c r="H58" s="300"/>
      <c r="I58" s="270"/>
      <c r="J58" s="270"/>
      <c r="K58" s="289"/>
      <c r="L58" s="270"/>
      <c r="M58" s="270"/>
      <c r="N58" s="303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AS58" s="113">
        <v>11</v>
      </c>
      <c r="AT58" s="208">
        <f t="shared" si="33"/>
        <v>0</v>
      </c>
      <c r="AU58" s="208">
        <f t="shared" si="34"/>
        <v>11</v>
      </c>
      <c r="AV58" s="227">
        <f t="shared" si="35"/>
        <v>0</v>
      </c>
      <c r="AW58" s="228">
        <f t="shared" si="40"/>
        <v>2</v>
      </c>
      <c r="AX58" s="223">
        <f t="shared" si="36"/>
        <v>122.94</v>
      </c>
      <c r="AY58" s="223">
        <f t="shared" si="37"/>
        <v>0</v>
      </c>
      <c r="AZ58" s="243">
        <f t="shared" si="38"/>
        <v>2</v>
      </c>
      <c r="BA58" s="247">
        <f t="shared" si="39"/>
        <v>122.94</v>
      </c>
    </row>
    <row r="59" spans="1:64" ht="15" x14ac:dyDescent="0.25">
      <c r="A59" s="270"/>
      <c r="B59" s="270"/>
      <c r="C59" s="270"/>
      <c r="D59" s="270"/>
      <c r="E59" s="302"/>
      <c r="F59" s="270"/>
      <c r="G59" s="270"/>
      <c r="H59" s="300"/>
      <c r="I59" s="270"/>
      <c r="J59" s="270"/>
      <c r="K59" s="304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AS59" s="113">
        <v>13</v>
      </c>
      <c r="AT59" s="208">
        <f t="shared" si="33"/>
        <v>0</v>
      </c>
      <c r="AU59" s="208">
        <f t="shared" si="34"/>
        <v>13</v>
      </c>
      <c r="AV59" s="227">
        <f t="shared" si="35"/>
        <v>0</v>
      </c>
      <c r="AW59" s="228">
        <f t="shared" si="40"/>
        <v>2</v>
      </c>
      <c r="AX59" s="223">
        <f t="shared" si="36"/>
        <v>150.26</v>
      </c>
      <c r="AY59" s="223">
        <f t="shared" si="37"/>
        <v>0</v>
      </c>
      <c r="AZ59" s="243">
        <f t="shared" si="38"/>
        <v>2</v>
      </c>
      <c r="BA59" s="247">
        <f t="shared" si="39"/>
        <v>150.26</v>
      </c>
    </row>
    <row r="60" spans="1:64" ht="15" x14ac:dyDescent="0.25">
      <c r="A60" s="270"/>
      <c r="B60" s="270"/>
      <c r="C60" s="270"/>
      <c r="D60" s="270"/>
      <c r="E60" s="302"/>
      <c r="F60" s="270"/>
      <c r="G60" s="270"/>
      <c r="H60" s="304"/>
      <c r="I60" s="270"/>
      <c r="J60" s="270"/>
      <c r="K60" s="289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AS60" s="113">
        <v>11</v>
      </c>
      <c r="AT60" s="208">
        <f t="shared" si="33"/>
        <v>0</v>
      </c>
      <c r="AU60" s="208">
        <f t="shared" si="34"/>
        <v>11</v>
      </c>
      <c r="AV60" s="227">
        <f t="shared" si="35"/>
        <v>0</v>
      </c>
      <c r="AW60" s="228">
        <f t="shared" si="40"/>
        <v>2</v>
      </c>
      <c r="AX60" s="223">
        <f t="shared" si="36"/>
        <v>122.94</v>
      </c>
      <c r="AY60" s="223">
        <f t="shared" si="37"/>
        <v>0</v>
      </c>
      <c r="AZ60" s="243">
        <f t="shared" si="38"/>
        <v>2</v>
      </c>
      <c r="BA60" s="247">
        <f t="shared" si="39"/>
        <v>122.94</v>
      </c>
    </row>
    <row r="61" spans="1:64" ht="15.6" thickBot="1" x14ac:dyDescent="0.3">
      <c r="A61" s="270"/>
      <c r="B61" s="270"/>
      <c r="C61" s="270"/>
      <c r="D61" s="270"/>
      <c r="E61" s="300"/>
      <c r="F61" s="270"/>
      <c r="G61" s="270"/>
      <c r="H61" s="304"/>
      <c r="I61" s="270"/>
      <c r="J61" s="270"/>
      <c r="K61" s="304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AS61" s="119">
        <v>11</v>
      </c>
      <c r="AT61" s="210">
        <f t="shared" si="33"/>
        <v>0</v>
      </c>
      <c r="AU61" s="210">
        <f t="shared" si="34"/>
        <v>11</v>
      </c>
      <c r="AV61" s="229">
        <f t="shared" si="35"/>
        <v>0</v>
      </c>
      <c r="AW61" s="230">
        <f>IF(AND(AU61&gt;=0,AU61&lt;=2),AU61,IF(AU61&gt;2,2,0))</f>
        <v>2</v>
      </c>
      <c r="AX61" s="224">
        <f t="shared" si="36"/>
        <v>122.94</v>
      </c>
      <c r="AY61" s="224">
        <f t="shared" si="37"/>
        <v>0</v>
      </c>
      <c r="AZ61" s="245">
        <f t="shared" si="38"/>
        <v>2</v>
      </c>
      <c r="BA61" s="248">
        <f t="shared" si="39"/>
        <v>122.94</v>
      </c>
    </row>
    <row r="62" spans="1:64" ht="15.6" thickBot="1" x14ac:dyDescent="0.3">
      <c r="A62" s="270"/>
      <c r="B62" s="270"/>
      <c r="C62" s="270"/>
      <c r="D62" s="270"/>
      <c r="E62" s="300"/>
      <c r="F62" s="270"/>
      <c r="G62" s="270"/>
      <c r="H62" s="305"/>
      <c r="I62" s="270"/>
      <c r="J62" s="270"/>
      <c r="K62" s="289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AT62" s="120">
        <f t="shared" si="33"/>
        <v>0</v>
      </c>
    </row>
    <row r="63" spans="1:64" ht="15.6" thickBot="1" x14ac:dyDescent="0.3">
      <c r="A63" s="270"/>
      <c r="B63" s="270"/>
      <c r="C63" s="270"/>
      <c r="D63" s="270"/>
      <c r="E63" s="300"/>
      <c r="F63" s="270"/>
      <c r="G63" s="270"/>
      <c r="H63" s="270"/>
      <c r="I63" s="270"/>
      <c r="J63" s="270"/>
      <c r="K63" s="304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AL63" s="121"/>
      <c r="AX63" t="s">
        <v>128</v>
      </c>
      <c r="AZ63" s="250">
        <f>SUM(AZ38:AZ62)</f>
        <v>48</v>
      </c>
      <c r="BA63" s="249">
        <f>SUM(BA38:BA62)</f>
        <v>2909.5800000000008</v>
      </c>
    </row>
    <row r="64" spans="1:64" x14ac:dyDescent="0.25">
      <c r="A64" s="270"/>
      <c r="B64" s="270"/>
      <c r="C64" s="270"/>
      <c r="D64" s="270"/>
      <c r="E64" s="270"/>
      <c r="F64" s="270"/>
      <c r="G64" s="270"/>
      <c r="H64" s="270"/>
      <c r="I64" s="270"/>
      <c r="J64" s="270"/>
      <c r="K64" s="289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</row>
    <row r="65" spans="1:25" x14ac:dyDescent="0.25">
      <c r="A65" s="270"/>
      <c r="B65" s="270"/>
      <c r="C65" s="270"/>
      <c r="D65" s="270"/>
      <c r="E65" s="270"/>
      <c r="F65" s="270"/>
      <c r="G65" s="270"/>
      <c r="H65" s="270"/>
      <c r="I65" s="270"/>
      <c r="J65" s="270"/>
      <c r="K65" s="304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</row>
    <row r="66" spans="1:25" x14ac:dyDescent="0.25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</row>
    <row r="67" spans="1:25" x14ac:dyDescent="0.25">
      <c r="A67" s="306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270"/>
      <c r="W67" s="270"/>
      <c r="X67" s="270"/>
      <c r="Y67" s="270"/>
    </row>
    <row r="68" spans="1:25" x14ac:dyDescent="0.25">
      <c r="A68" s="308"/>
      <c r="B68" s="309"/>
      <c r="C68" s="310"/>
      <c r="D68" s="310"/>
      <c r="E68" s="310"/>
      <c r="F68" s="308"/>
      <c r="G68" s="308"/>
      <c r="H68" s="311"/>
      <c r="I68" s="311"/>
      <c r="J68" s="308"/>
      <c r="K68" s="308"/>
      <c r="L68" s="308"/>
      <c r="M68" s="312"/>
      <c r="N68" s="308"/>
      <c r="O68" s="312"/>
      <c r="P68" s="307"/>
      <c r="Q68" s="312"/>
      <c r="R68" s="312"/>
      <c r="S68" s="312"/>
      <c r="T68" s="312"/>
      <c r="U68" s="307"/>
      <c r="V68" s="270"/>
      <c r="W68" s="270"/>
      <c r="X68" s="270"/>
      <c r="Y68" s="270"/>
    </row>
    <row r="69" spans="1:25" x14ac:dyDescent="0.25">
      <c r="A69" s="307"/>
      <c r="B69" s="309"/>
      <c r="C69" s="313"/>
      <c r="D69" s="314"/>
      <c r="E69" s="313"/>
      <c r="F69" s="338"/>
      <c r="G69" s="338"/>
      <c r="H69" s="338"/>
      <c r="I69" s="338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270"/>
      <c r="W69" s="270"/>
      <c r="X69" s="270"/>
      <c r="Y69" s="270"/>
    </row>
    <row r="70" spans="1:25" x14ac:dyDescent="0.25">
      <c r="A70" s="316"/>
      <c r="B70" s="309"/>
      <c r="C70" s="314"/>
      <c r="D70" s="314"/>
      <c r="E70" s="313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270"/>
      <c r="W70" s="270"/>
      <c r="X70" s="270"/>
      <c r="Y70" s="270"/>
    </row>
    <row r="71" spans="1:25" x14ac:dyDescent="0.25">
      <c r="A71" s="307"/>
      <c r="B71" s="309"/>
      <c r="C71" s="314"/>
      <c r="D71" s="314"/>
      <c r="E71" s="310"/>
      <c r="F71" s="281"/>
      <c r="G71" s="317"/>
      <c r="H71" s="317"/>
      <c r="I71" s="312"/>
      <c r="J71" s="312"/>
      <c r="K71" s="317"/>
      <c r="L71" s="317"/>
      <c r="M71" s="317"/>
      <c r="N71" s="318"/>
      <c r="O71" s="317"/>
      <c r="P71" s="319"/>
      <c r="Q71" s="317"/>
      <c r="R71" s="317"/>
      <c r="S71" s="317"/>
      <c r="T71" s="317"/>
      <c r="U71" s="312"/>
      <c r="V71" s="270"/>
      <c r="W71" s="270"/>
      <c r="X71" s="270"/>
      <c r="Y71" s="270"/>
    </row>
    <row r="72" spans="1:25" x14ac:dyDescent="0.25">
      <c r="A72" s="307"/>
      <c r="B72" s="320"/>
      <c r="C72" s="321"/>
      <c r="D72" s="321"/>
      <c r="E72" s="321"/>
      <c r="F72" s="322"/>
      <c r="G72" s="322"/>
      <c r="H72" s="322"/>
      <c r="I72" s="322"/>
      <c r="J72" s="321"/>
      <c r="K72" s="322"/>
      <c r="L72" s="322"/>
      <c r="M72" s="322"/>
      <c r="N72" s="323"/>
      <c r="O72" s="322"/>
      <c r="P72" s="323"/>
      <c r="Q72" s="322"/>
      <c r="R72" s="323"/>
      <c r="S72" s="324"/>
      <c r="T72" s="322"/>
      <c r="U72" s="322"/>
      <c r="V72" s="270"/>
      <c r="W72" s="270"/>
      <c r="X72" s="270"/>
      <c r="Y72" s="270"/>
    </row>
    <row r="73" spans="1:25" x14ac:dyDescent="0.25">
      <c r="A73" s="307"/>
      <c r="B73" s="309"/>
      <c r="C73" s="313"/>
      <c r="D73" s="313"/>
      <c r="E73" s="313"/>
      <c r="F73" s="325"/>
      <c r="G73" s="325"/>
      <c r="H73" s="325"/>
      <c r="I73" s="325"/>
      <c r="J73" s="313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7"/>
      <c r="V73" s="270"/>
      <c r="W73" s="270"/>
      <c r="X73" s="270"/>
      <c r="Y73" s="270"/>
    </row>
    <row r="74" spans="1:25" x14ac:dyDescent="0.25">
      <c r="A74" s="307"/>
      <c r="B74" s="309"/>
      <c r="C74" s="313"/>
      <c r="D74" s="313"/>
      <c r="E74" s="313"/>
      <c r="F74" s="325"/>
      <c r="G74" s="325"/>
      <c r="H74" s="325"/>
      <c r="I74" s="325"/>
      <c r="J74" s="313"/>
      <c r="K74" s="326"/>
      <c r="L74" s="326"/>
      <c r="M74" s="326"/>
      <c r="N74" s="326"/>
      <c r="O74" s="326"/>
      <c r="P74" s="326"/>
      <c r="Q74" s="326"/>
      <c r="R74" s="326"/>
      <c r="S74" s="326"/>
      <c r="T74" s="326"/>
      <c r="U74" s="327"/>
      <c r="V74" s="270"/>
      <c r="W74" s="270"/>
      <c r="X74" s="270"/>
      <c r="Y74" s="270"/>
    </row>
    <row r="75" spans="1:25" x14ac:dyDescent="0.25">
      <c r="A75" s="328"/>
      <c r="B75" s="309"/>
      <c r="C75" s="313"/>
      <c r="D75" s="313"/>
      <c r="E75" s="313"/>
      <c r="F75" s="325"/>
      <c r="G75" s="325"/>
      <c r="H75" s="325"/>
      <c r="I75" s="325"/>
      <c r="J75" s="313"/>
      <c r="K75" s="326"/>
      <c r="L75" s="326"/>
      <c r="M75" s="326"/>
      <c r="N75" s="326"/>
      <c r="O75" s="326"/>
      <c r="P75" s="326"/>
      <c r="Q75" s="326"/>
      <c r="R75" s="326"/>
      <c r="S75" s="326"/>
      <c r="T75" s="326"/>
      <c r="U75" s="327"/>
      <c r="V75" s="270"/>
      <c r="W75" s="270"/>
      <c r="X75" s="270"/>
      <c r="Y75" s="270"/>
    </row>
    <row r="76" spans="1:25" x14ac:dyDescent="0.25">
      <c r="A76" s="307"/>
      <c r="B76" s="309"/>
      <c r="C76" s="313"/>
      <c r="D76" s="313"/>
      <c r="E76" s="313"/>
      <c r="F76" s="325"/>
      <c r="G76" s="325"/>
      <c r="H76" s="325"/>
      <c r="I76" s="325"/>
      <c r="J76" s="313"/>
      <c r="K76" s="326"/>
      <c r="L76" s="326"/>
      <c r="M76" s="326"/>
      <c r="N76" s="326"/>
      <c r="O76" s="326"/>
      <c r="P76" s="326"/>
      <c r="Q76" s="326"/>
      <c r="R76" s="326"/>
      <c r="S76" s="326"/>
      <c r="T76" s="326"/>
      <c r="U76" s="327"/>
      <c r="V76" s="270"/>
      <c r="W76" s="270"/>
      <c r="X76" s="270"/>
      <c r="Y76" s="270"/>
    </row>
    <row r="77" spans="1:25" x14ac:dyDescent="0.25">
      <c r="A77" s="307"/>
      <c r="B77" s="309"/>
      <c r="C77" s="313"/>
      <c r="D77" s="313"/>
      <c r="E77" s="313"/>
      <c r="F77" s="325"/>
      <c r="G77" s="325"/>
      <c r="H77" s="325"/>
      <c r="I77" s="325"/>
      <c r="J77" s="313"/>
      <c r="K77" s="326"/>
      <c r="L77" s="326"/>
      <c r="M77" s="326"/>
      <c r="N77" s="326"/>
      <c r="O77" s="326"/>
      <c r="P77" s="326"/>
      <c r="Q77" s="326"/>
      <c r="R77" s="326"/>
      <c r="S77" s="326"/>
      <c r="T77" s="326"/>
      <c r="U77" s="327"/>
      <c r="V77" s="270"/>
      <c r="W77" s="270"/>
      <c r="X77" s="270"/>
      <c r="Y77" s="270"/>
    </row>
    <row r="78" spans="1:25" x14ac:dyDescent="0.25">
      <c r="A78" s="307"/>
      <c r="B78" s="309"/>
      <c r="C78" s="313"/>
      <c r="D78" s="313"/>
      <c r="E78" s="313"/>
      <c r="F78" s="325"/>
      <c r="G78" s="325"/>
      <c r="H78" s="325"/>
      <c r="I78" s="325"/>
      <c r="J78" s="313"/>
      <c r="K78" s="326"/>
      <c r="L78" s="326"/>
      <c r="M78" s="326"/>
      <c r="N78" s="326"/>
      <c r="O78" s="326"/>
      <c r="P78" s="326"/>
      <c r="Q78" s="326"/>
      <c r="R78" s="326"/>
      <c r="S78" s="326"/>
      <c r="T78" s="326"/>
      <c r="U78" s="327"/>
      <c r="V78" s="270"/>
      <c r="W78" s="270"/>
      <c r="X78" s="270"/>
      <c r="Y78" s="270"/>
    </row>
    <row r="79" spans="1:25" x14ac:dyDescent="0.25">
      <c r="A79" s="307"/>
      <c r="B79" s="309"/>
      <c r="C79" s="313"/>
      <c r="D79" s="313"/>
      <c r="E79" s="313"/>
      <c r="F79" s="325"/>
      <c r="G79" s="325"/>
      <c r="H79" s="325"/>
      <c r="I79" s="325"/>
      <c r="J79" s="313"/>
      <c r="K79" s="326"/>
      <c r="L79" s="326"/>
      <c r="M79" s="326"/>
      <c r="N79" s="326"/>
      <c r="O79" s="326"/>
      <c r="P79" s="326"/>
      <c r="Q79" s="326"/>
      <c r="R79" s="326"/>
      <c r="S79" s="326"/>
      <c r="T79" s="326"/>
      <c r="U79" s="327"/>
      <c r="V79" s="270"/>
      <c r="W79" s="270"/>
      <c r="X79" s="270"/>
      <c r="Y79" s="270"/>
    </row>
    <row r="80" spans="1:25" x14ac:dyDescent="0.25">
      <c r="A80" s="307"/>
      <c r="B80" s="309"/>
      <c r="C80" s="313"/>
      <c r="D80" s="313"/>
      <c r="E80" s="313"/>
      <c r="F80" s="325"/>
      <c r="G80" s="325"/>
      <c r="H80" s="325"/>
      <c r="I80" s="325"/>
      <c r="J80" s="313"/>
      <c r="K80" s="326"/>
      <c r="L80" s="326"/>
      <c r="M80" s="326"/>
      <c r="N80" s="326"/>
      <c r="O80" s="326"/>
      <c r="P80" s="326"/>
      <c r="Q80" s="326"/>
      <c r="R80" s="326"/>
      <c r="S80" s="326"/>
      <c r="T80" s="326"/>
      <c r="U80" s="327"/>
      <c r="V80" s="270"/>
      <c r="W80" s="270"/>
      <c r="X80" s="270"/>
      <c r="Y80" s="270"/>
    </row>
    <row r="81" spans="1:34" x14ac:dyDescent="0.25">
      <c r="A81" s="307"/>
      <c r="B81" s="309"/>
      <c r="C81" s="313"/>
      <c r="D81" s="313"/>
      <c r="E81" s="313"/>
      <c r="F81" s="325"/>
      <c r="G81" s="325"/>
      <c r="H81" s="325"/>
      <c r="I81" s="325"/>
      <c r="J81" s="313"/>
      <c r="K81" s="326"/>
      <c r="L81" s="326"/>
      <c r="M81" s="326"/>
      <c r="N81" s="326"/>
      <c r="O81" s="326"/>
      <c r="P81" s="326"/>
      <c r="Q81" s="326"/>
      <c r="R81" s="326"/>
      <c r="S81" s="326"/>
      <c r="T81" s="326"/>
      <c r="U81" s="327"/>
      <c r="V81" s="270"/>
      <c r="W81" s="270"/>
      <c r="X81" s="270"/>
      <c r="Y81" s="270"/>
    </row>
    <row r="82" spans="1:34" x14ac:dyDescent="0.25">
      <c r="A82" s="307"/>
      <c r="B82" s="309"/>
      <c r="C82" s="313"/>
      <c r="D82" s="313"/>
      <c r="E82" s="313"/>
      <c r="F82" s="325"/>
      <c r="G82" s="325"/>
      <c r="H82" s="325"/>
      <c r="I82" s="325"/>
      <c r="J82" s="313"/>
      <c r="K82" s="326"/>
      <c r="L82" s="326"/>
      <c r="M82" s="326"/>
      <c r="N82" s="326"/>
      <c r="O82" s="326"/>
      <c r="P82" s="326"/>
      <c r="Q82" s="326"/>
      <c r="R82" s="326"/>
      <c r="S82" s="326"/>
      <c r="T82" s="326"/>
      <c r="U82" s="327"/>
      <c r="V82" s="270"/>
      <c r="W82" s="271"/>
      <c r="X82" s="270"/>
      <c r="Y82" s="271"/>
    </row>
    <row r="83" spans="1:34" x14ac:dyDescent="0.25">
      <c r="A83" s="307"/>
      <c r="B83" s="309"/>
      <c r="C83" s="313"/>
      <c r="D83" s="313"/>
      <c r="E83" s="313"/>
      <c r="F83" s="325"/>
      <c r="G83" s="325"/>
      <c r="H83" s="325"/>
      <c r="I83" s="325"/>
      <c r="J83" s="313"/>
      <c r="K83" s="326"/>
      <c r="L83" s="326"/>
      <c r="M83" s="326"/>
      <c r="N83" s="326"/>
      <c r="O83" s="326"/>
      <c r="P83" s="326"/>
      <c r="Q83" s="326"/>
      <c r="R83" s="326"/>
      <c r="S83" s="326"/>
      <c r="T83" s="326"/>
      <c r="U83" s="327"/>
      <c r="V83" s="270"/>
      <c r="W83" s="270"/>
      <c r="X83" s="270"/>
      <c r="Y83" s="270"/>
    </row>
    <row r="84" spans="1:34" x14ac:dyDescent="0.25">
      <c r="A84" s="307"/>
      <c r="B84" s="309"/>
      <c r="C84" s="313"/>
      <c r="D84" s="313"/>
      <c r="E84" s="313"/>
      <c r="F84" s="325"/>
      <c r="G84" s="325"/>
      <c r="H84" s="325"/>
      <c r="I84" s="325"/>
      <c r="J84" s="313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7"/>
      <c r="V84" s="270"/>
      <c r="W84" s="270"/>
      <c r="X84" s="270"/>
      <c r="Y84" s="270"/>
    </row>
    <row r="85" spans="1:34" x14ac:dyDescent="0.25">
      <c r="A85" s="307"/>
      <c r="B85" s="309"/>
      <c r="C85" s="313"/>
      <c r="D85" s="313"/>
      <c r="E85" s="313"/>
      <c r="F85" s="325"/>
      <c r="G85" s="325"/>
      <c r="H85" s="325"/>
      <c r="I85" s="325"/>
      <c r="J85" s="313"/>
      <c r="K85" s="326"/>
      <c r="L85" s="326"/>
      <c r="M85" s="326"/>
      <c r="N85" s="326"/>
      <c r="O85" s="326"/>
      <c r="P85" s="326"/>
      <c r="Q85" s="326"/>
      <c r="R85" s="326"/>
      <c r="S85" s="326"/>
      <c r="T85" s="326"/>
      <c r="U85" s="327"/>
      <c r="V85" s="270"/>
      <c r="W85" s="270"/>
      <c r="X85" s="270"/>
      <c r="Y85" s="270"/>
    </row>
    <row r="86" spans="1:34" x14ac:dyDescent="0.25">
      <c r="A86" s="307"/>
      <c r="B86" s="309"/>
      <c r="C86" s="313"/>
      <c r="D86" s="313"/>
      <c r="E86" s="313"/>
      <c r="F86" s="325"/>
      <c r="G86" s="325"/>
      <c r="H86" s="325"/>
      <c r="I86" s="325"/>
      <c r="J86" s="313"/>
      <c r="K86" s="326"/>
      <c r="L86" s="326"/>
      <c r="M86" s="326"/>
      <c r="N86" s="326"/>
      <c r="O86" s="326"/>
      <c r="P86" s="326"/>
      <c r="Q86" s="326"/>
      <c r="R86" s="326"/>
      <c r="S86" s="326"/>
      <c r="T86" s="326"/>
      <c r="U86" s="327"/>
      <c r="V86" s="270"/>
      <c r="W86" s="270"/>
      <c r="X86" s="270"/>
      <c r="Y86" s="270"/>
    </row>
    <row r="87" spans="1:34" x14ac:dyDescent="0.25">
      <c r="A87" s="307"/>
      <c r="B87" s="309"/>
      <c r="C87" s="313"/>
      <c r="D87" s="313"/>
      <c r="E87" s="313"/>
      <c r="F87" s="325"/>
      <c r="G87" s="325"/>
      <c r="H87" s="325"/>
      <c r="I87" s="325"/>
      <c r="J87" s="313"/>
      <c r="K87" s="326"/>
      <c r="L87" s="326"/>
      <c r="M87" s="326"/>
      <c r="N87" s="326"/>
      <c r="O87" s="326"/>
      <c r="P87" s="326"/>
      <c r="Q87" s="326"/>
      <c r="R87" s="326"/>
      <c r="S87" s="326"/>
      <c r="T87" s="326"/>
      <c r="U87" s="327"/>
      <c r="V87" s="270"/>
      <c r="W87" s="270"/>
      <c r="X87" s="270"/>
      <c r="Y87" s="270"/>
      <c r="AH87" s="4"/>
    </row>
    <row r="88" spans="1:34" x14ac:dyDescent="0.25">
      <c r="A88" s="307"/>
      <c r="B88" s="309"/>
      <c r="C88" s="313"/>
      <c r="D88" s="313"/>
      <c r="E88" s="313"/>
      <c r="F88" s="325"/>
      <c r="G88" s="325"/>
      <c r="H88" s="325"/>
      <c r="I88" s="325"/>
      <c r="J88" s="313"/>
      <c r="K88" s="326"/>
      <c r="L88" s="326"/>
      <c r="M88" s="326"/>
      <c r="N88" s="326"/>
      <c r="O88" s="326"/>
      <c r="P88" s="326"/>
      <c r="Q88" s="326"/>
      <c r="R88" s="326"/>
      <c r="S88" s="326"/>
      <c r="T88" s="326"/>
      <c r="U88" s="327"/>
      <c r="V88" s="270"/>
      <c r="W88" s="270"/>
      <c r="X88" s="270"/>
      <c r="Y88" s="270"/>
    </row>
    <row r="89" spans="1:34" x14ac:dyDescent="0.25">
      <c r="A89" s="307"/>
      <c r="B89" s="309"/>
      <c r="C89" s="313"/>
      <c r="D89" s="313"/>
      <c r="E89" s="313"/>
      <c r="F89" s="325"/>
      <c r="G89" s="325"/>
      <c r="H89" s="325"/>
      <c r="I89" s="325"/>
      <c r="J89" s="313"/>
      <c r="K89" s="326"/>
      <c r="L89" s="326"/>
      <c r="M89" s="326"/>
      <c r="N89" s="326"/>
      <c r="O89" s="326"/>
      <c r="P89" s="326"/>
      <c r="Q89" s="326"/>
      <c r="R89" s="326"/>
      <c r="S89" s="326"/>
      <c r="T89" s="326"/>
      <c r="U89" s="327"/>
      <c r="V89" s="270"/>
      <c r="W89" s="270"/>
      <c r="X89" s="270"/>
      <c r="Y89" s="270"/>
    </row>
    <row r="90" spans="1:34" x14ac:dyDescent="0.25">
      <c r="A90" s="307"/>
      <c r="B90" s="309"/>
      <c r="C90" s="313"/>
      <c r="D90" s="313"/>
      <c r="E90" s="313"/>
      <c r="F90" s="325"/>
      <c r="G90" s="325"/>
      <c r="H90" s="325"/>
      <c r="I90" s="325"/>
      <c r="J90" s="313"/>
      <c r="K90" s="326"/>
      <c r="L90" s="326"/>
      <c r="M90" s="326"/>
      <c r="N90" s="326"/>
      <c r="O90" s="326"/>
      <c r="P90" s="326"/>
      <c r="Q90" s="326"/>
      <c r="R90" s="326"/>
      <c r="S90" s="326"/>
      <c r="T90" s="326"/>
      <c r="U90" s="327"/>
      <c r="V90" s="270"/>
      <c r="W90" s="270"/>
      <c r="X90" s="270"/>
      <c r="Y90" s="270"/>
    </row>
    <row r="91" spans="1:34" x14ac:dyDescent="0.25">
      <c r="A91" s="307"/>
      <c r="B91" s="309"/>
      <c r="C91" s="313"/>
      <c r="D91" s="313"/>
      <c r="E91" s="313"/>
      <c r="F91" s="325"/>
      <c r="G91" s="325"/>
      <c r="H91" s="325"/>
      <c r="I91" s="325"/>
      <c r="J91" s="313"/>
      <c r="K91" s="326"/>
      <c r="L91" s="326"/>
      <c r="M91" s="326"/>
      <c r="N91" s="326"/>
      <c r="O91" s="326"/>
      <c r="P91" s="326"/>
      <c r="Q91" s="326"/>
      <c r="R91" s="326"/>
      <c r="S91" s="326"/>
      <c r="T91" s="326"/>
      <c r="U91" s="327"/>
      <c r="V91" s="270"/>
      <c r="W91" s="270"/>
      <c r="X91" s="270"/>
      <c r="Y91" s="270"/>
    </row>
    <row r="92" spans="1:34" x14ac:dyDescent="0.25">
      <c r="A92" s="307"/>
      <c r="B92" s="309"/>
      <c r="C92" s="313"/>
      <c r="D92" s="313"/>
      <c r="E92" s="313"/>
      <c r="F92" s="325"/>
      <c r="G92" s="325"/>
      <c r="H92" s="325"/>
      <c r="I92" s="325"/>
      <c r="J92" s="313"/>
      <c r="K92" s="326"/>
      <c r="L92" s="326"/>
      <c r="M92" s="326"/>
      <c r="N92" s="326"/>
      <c r="O92" s="326"/>
      <c r="P92" s="326"/>
      <c r="Q92" s="326"/>
      <c r="R92" s="326"/>
      <c r="S92" s="326"/>
      <c r="T92" s="326"/>
      <c r="U92" s="327"/>
      <c r="V92" s="270"/>
      <c r="W92" s="270"/>
      <c r="X92" s="270"/>
      <c r="Y92" s="270"/>
    </row>
    <row r="93" spans="1:34" x14ac:dyDescent="0.25">
      <c r="A93" s="307"/>
      <c r="B93" s="309"/>
      <c r="C93" s="313"/>
      <c r="D93" s="313"/>
      <c r="E93" s="313"/>
      <c r="F93" s="325"/>
      <c r="G93" s="325"/>
      <c r="H93" s="325"/>
      <c r="I93" s="325"/>
      <c r="J93" s="313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7"/>
      <c r="V93" s="270"/>
      <c r="W93" s="270"/>
      <c r="X93" s="270"/>
      <c r="Y93" s="270"/>
    </row>
    <row r="94" spans="1:34" x14ac:dyDescent="0.25">
      <c r="A94" s="307"/>
      <c r="B94" s="309"/>
      <c r="C94" s="313"/>
      <c r="D94" s="313"/>
      <c r="E94" s="313"/>
      <c r="F94" s="325"/>
      <c r="G94" s="325"/>
      <c r="H94" s="325"/>
      <c r="I94" s="325"/>
      <c r="J94" s="313"/>
      <c r="K94" s="326"/>
      <c r="L94" s="326"/>
      <c r="M94" s="326"/>
      <c r="N94" s="326"/>
      <c r="O94" s="326"/>
      <c r="P94" s="326"/>
      <c r="Q94" s="326"/>
      <c r="R94" s="326"/>
      <c r="S94" s="326"/>
      <c r="T94" s="326"/>
      <c r="U94" s="327"/>
      <c r="V94" s="270"/>
      <c r="W94" s="270"/>
      <c r="X94" s="270"/>
      <c r="Y94" s="270"/>
    </row>
    <row r="95" spans="1:34" x14ac:dyDescent="0.25">
      <c r="A95" s="307"/>
      <c r="B95" s="309"/>
      <c r="C95" s="313"/>
      <c r="D95" s="313"/>
      <c r="E95" s="313"/>
      <c r="F95" s="325"/>
      <c r="G95" s="325"/>
      <c r="H95" s="325"/>
      <c r="I95" s="325"/>
      <c r="J95" s="313"/>
      <c r="K95" s="326"/>
      <c r="L95" s="326"/>
      <c r="M95" s="326"/>
      <c r="N95" s="326"/>
      <c r="O95" s="326"/>
      <c r="P95" s="326"/>
      <c r="Q95" s="326"/>
      <c r="R95" s="326"/>
      <c r="S95" s="326"/>
      <c r="T95" s="326"/>
      <c r="U95" s="327"/>
      <c r="V95" s="270"/>
      <c r="W95" s="270"/>
      <c r="X95" s="270"/>
      <c r="Y95" s="270"/>
    </row>
    <row r="96" spans="1:34" x14ac:dyDescent="0.25">
      <c r="A96" s="307"/>
      <c r="B96" s="309"/>
      <c r="C96" s="313"/>
      <c r="D96" s="313"/>
      <c r="E96" s="313"/>
      <c r="F96" s="325"/>
      <c r="G96" s="325"/>
      <c r="H96" s="325"/>
      <c r="I96" s="325"/>
      <c r="J96" s="313"/>
      <c r="K96" s="326"/>
      <c r="L96" s="326"/>
      <c r="M96" s="326"/>
      <c r="N96" s="326"/>
      <c r="O96" s="326"/>
      <c r="P96" s="326"/>
      <c r="Q96" s="326"/>
      <c r="R96" s="326"/>
      <c r="S96" s="326"/>
      <c r="T96" s="326"/>
      <c r="U96" s="327"/>
      <c r="V96" s="270"/>
      <c r="W96" s="270"/>
      <c r="X96" s="270"/>
      <c r="Y96" s="270"/>
    </row>
    <row r="97" spans="1:25" x14ac:dyDescent="0.25">
      <c r="A97" s="307"/>
      <c r="B97" s="309"/>
      <c r="C97" s="313"/>
      <c r="D97" s="313"/>
      <c r="E97" s="314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270"/>
      <c r="W97" s="270"/>
      <c r="X97" s="270"/>
      <c r="Y97" s="270"/>
    </row>
    <row r="98" spans="1:25" x14ac:dyDescent="0.25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270"/>
      <c r="W98" s="270"/>
      <c r="X98" s="270"/>
      <c r="Y98" s="270"/>
    </row>
    <row r="99" spans="1:25" x14ac:dyDescent="0.25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</row>
    <row r="100" spans="1:25" x14ac:dyDescent="0.25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</row>
    <row r="101" spans="1:25" x14ac:dyDescent="0.25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</row>
    <row r="102" spans="1:25" x14ac:dyDescent="0.25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</row>
    <row r="103" spans="1:25" x14ac:dyDescent="0.25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</row>
    <row r="104" spans="1:25" x14ac:dyDescent="0.25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</row>
    <row r="105" spans="1:25" x14ac:dyDescent="0.2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</row>
    <row r="106" spans="1:25" x14ac:dyDescent="0.25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</row>
    <row r="107" spans="1:25" x14ac:dyDescent="0.25">
      <c r="A107" s="270"/>
      <c r="B107" s="270"/>
      <c r="C107" s="270"/>
      <c r="D107" s="270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270"/>
    </row>
    <row r="108" spans="1:25" x14ac:dyDescent="0.25">
      <c r="A108" s="270"/>
      <c r="B108" s="270"/>
      <c r="C108" s="270"/>
      <c r="D108" s="270"/>
      <c r="E108" s="309"/>
      <c r="F108" s="310"/>
      <c r="G108" s="310"/>
      <c r="H108" s="310"/>
      <c r="I108" s="308"/>
      <c r="J108" s="308"/>
      <c r="K108" s="311"/>
      <c r="L108" s="311"/>
      <c r="M108" s="308"/>
      <c r="N108" s="308"/>
      <c r="O108" s="308"/>
      <c r="P108" s="312"/>
      <c r="Q108" s="308"/>
      <c r="R108" s="312"/>
      <c r="S108" s="307"/>
      <c r="T108" s="312"/>
      <c r="U108" s="312"/>
      <c r="V108" s="312"/>
      <c r="W108" s="312"/>
      <c r="X108" s="307"/>
      <c r="Y108" s="270"/>
    </row>
    <row r="109" spans="1:25" x14ac:dyDescent="0.25">
      <c r="A109" s="270"/>
      <c r="B109" s="270"/>
      <c r="C109" s="270"/>
      <c r="D109" s="270"/>
      <c r="E109" s="309"/>
      <c r="F109" s="313"/>
      <c r="G109" s="314"/>
      <c r="H109" s="313"/>
      <c r="I109" s="338"/>
      <c r="J109" s="338"/>
      <c r="K109" s="338"/>
      <c r="L109" s="338"/>
      <c r="M109" s="315"/>
      <c r="N109" s="315"/>
      <c r="O109" s="315"/>
      <c r="P109" s="315"/>
      <c r="Q109" s="315"/>
      <c r="R109" s="315"/>
      <c r="S109" s="315"/>
      <c r="T109" s="315"/>
      <c r="U109" s="315"/>
      <c r="V109" s="315"/>
      <c r="W109" s="315"/>
      <c r="X109" s="315"/>
      <c r="Y109" s="270"/>
    </row>
    <row r="110" spans="1:25" x14ac:dyDescent="0.25">
      <c r="A110" s="270"/>
      <c r="B110" s="270"/>
      <c r="C110" s="270"/>
      <c r="D110" s="270"/>
      <c r="E110" s="309"/>
      <c r="F110" s="314"/>
      <c r="G110" s="314"/>
      <c r="H110" s="313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270"/>
    </row>
    <row r="111" spans="1:25" x14ac:dyDescent="0.25">
      <c r="A111" s="270"/>
      <c r="B111" s="270"/>
      <c r="C111" s="270"/>
      <c r="D111" s="270"/>
      <c r="E111" s="309"/>
      <c r="F111" s="314"/>
      <c r="G111" s="314"/>
      <c r="H111" s="310"/>
      <c r="I111" s="281"/>
      <c r="J111" s="317"/>
      <c r="K111" s="317"/>
      <c r="L111" s="312"/>
      <c r="M111" s="312"/>
      <c r="N111" s="317"/>
      <c r="O111" s="317"/>
      <c r="P111" s="317"/>
      <c r="Q111" s="318"/>
      <c r="R111" s="317"/>
      <c r="S111" s="319"/>
      <c r="T111" s="317"/>
      <c r="U111" s="317"/>
      <c r="V111" s="317"/>
      <c r="W111" s="317"/>
      <c r="X111" s="312"/>
      <c r="Y111" s="270"/>
    </row>
    <row r="112" spans="1:25" x14ac:dyDescent="0.25">
      <c r="A112" s="270"/>
      <c r="B112" s="270"/>
      <c r="C112" s="270"/>
      <c r="D112" s="270"/>
      <c r="E112" s="320"/>
      <c r="F112" s="321"/>
      <c r="G112" s="321"/>
      <c r="H112" s="321"/>
      <c r="I112" s="322"/>
      <c r="J112" s="322"/>
      <c r="K112" s="322"/>
      <c r="L112" s="322"/>
      <c r="M112" s="321"/>
      <c r="N112" s="322"/>
      <c r="O112" s="322"/>
      <c r="P112" s="322"/>
      <c r="Q112" s="323"/>
      <c r="R112" s="322"/>
      <c r="S112" s="323"/>
      <c r="T112" s="322"/>
      <c r="U112" s="323"/>
      <c r="V112" s="324"/>
      <c r="W112" s="322"/>
      <c r="X112" s="322"/>
      <c r="Y112" s="270"/>
    </row>
    <row r="113" spans="1:25" x14ac:dyDescent="0.25">
      <c r="A113" s="270"/>
      <c r="B113" s="270"/>
      <c r="C113" s="270"/>
      <c r="D113" s="270"/>
      <c r="E113" s="309"/>
      <c r="F113" s="313"/>
      <c r="G113" s="313"/>
      <c r="H113" s="313"/>
      <c r="I113" s="325"/>
      <c r="J113" s="325"/>
      <c r="K113" s="325"/>
      <c r="L113" s="325"/>
      <c r="M113" s="313"/>
      <c r="N113" s="326"/>
      <c r="O113" s="326"/>
      <c r="P113" s="326"/>
      <c r="Q113" s="326"/>
      <c r="R113" s="326"/>
      <c r="S113" s="326"/>
      <c r="T113" s="326"/>
      <c r="U113" s="326"/>
      <c r="V113" s="326"/>
      <c r="W113" s="326"/>
      <c r="X113" s="327"/>
      <c r="Y113" s="270"/>
    </row>
    <row r="114" spans="1:25" x14ac:dyDescent="0.25">
      <c r="A114" s="270"/>
      <c r="B114" s="270"/>
      <c r="C114" s="270"/>
      <c r="D114" s="270"/>
      <c r="E114" s="309"/>
      <c r="F114" s="313"/>
      <c r="G114" s="313"/>
      <c r="H114" s="313"/>
      <c r="I114" s="325"/>
      <c r="J114" s="325"/>
      <c r="K114" s="325"/>
      <c r="L114" s="325"/>
      <c r="M114" s="313"/>
      <c r="N114" s="326"/>
      <c r="O114" s="326"/>
      <c r="P114" s="326"/>
      <c r="Q114" s="326"/>
      <c r="R114" s="326"/>
      <c r="S114" s="326"/>
      <c r="T114" s="326"/>
      <c r="U114" s="326"/>
      <c r="V114" s="326"/>
      <c r="W114" s="326"/>
      <c r="X114" s="327"/>
      <c r="Y114" s="270"/>
    </row>
    <row r="115" spans="1:25" x14ac:dyDescent="0.25">
      <c r="A115" s="270"/>
      <c r="B115" s="270"/>
      <c r="C115" s="270"/>
      <c r="D115" s="270"/>
      <c r="E115" s="309"/>
      <c r="F115" s="313"/>
      <c r="G115" s="313"/>
      <c r="H115" s="313"/>
      <c r="I115" s="325"/>
      <c r="J115" s="325"/>
      <c r="K115" s="325"/>
      <c r="L115" s="325"/>
      <c r="M115" s="313"/>
      <c r="N115" s="326"/>
      <c r="O115" s="326"/>
      <c r="P115" s="326"/>
      <c r="Q115" s="326"/>
      <c r="R115" s="326"/>
      <c r="S115" s="326"/>
      <c r="T115" s="326"/>
      <c r="U115" s="326"/>
      <c r="V115" s="326"/>
      <c r="W115" s="326"/>
      <c r="X115" s="327"/>
      <c r="Y115" s="270"/>
    </row>
    <row r="116" spans="1:25" x14ac:dyDescent="0.25">
      <c r="A116" s="270"/>
      <c r="B116" s="270"/>
      <c r="C116" s="270"/>
      <c r="D116" s="270"/>
      <c r="E116" s="309"/>
      <c r="F116" s="313"/>
      <c r="G116" s="313"/>
      <c r="H116" s="313"/>
      <c r="I116" s="325"/>
      <c r="J116" s="325"/>
      <c r="K116" s="325"/>
      <c r="L116" s="325"/>
      <c r="M116" s="313"/>
      <c r="N116" s="326"/>
      <c r="O116" s="326"/>
      <c r="P116" s="326"/>
      <c r="Q116" s="326"/>
      <c r="R116" s="326"/>
      <c r="S116" s="326"/>
      <c r="T116" s="326"/>
      <c r="U116" s="326"/>
      <c r="V116" s="326"/>
      <c r="W116" s="326"/>
      <c r="X116" s="327"/>
      <c r="Y116" s="270"/>
    </row>
    <row r="117" spans="1:25" x14ac:dyDescent="0.25">
      <c r="A117" s="270"/>
      <c r="B117" s="270"/>
      <c r="C117" s="270"/>
      <c r="D117" s="270"/>
      <c r="E117" s="309"/>
      <c r="F117" s="313"/>
      <c r="G117" s="313"/>
      <c r="H117" s="313"/>
      <c r="I117" s="325"/>
      <c r="J117" s="325"/>
      <c r="K117" s="325"/>
      <c r="L117" s="325"/>
      <c r="M117" s="313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7"/>
      <c r="Y117" s="270"/>
    </row>
    <row r="118" spans="1:25" x14ac:dyDescent="0.25">
      <c r="A118" s="270"/>
      <c r="B118" s="270"/>
      <c r="C118" s="270"/>
      <c r="D118" s="270"/>
      <c r="E118" s="309"/>
      <c r="F118" s="313"/>
      <c r="G118" s="313"/>
      <c r="H118" s="313"/>
      <c r="I118" s="325"/>
      <c r="J118" s="325"/>
      <c r="K118" s="325"/>
      <c r="L118" s="325"/>
      <c r="M118" s="313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7"/>
      <c r="Y118" s="270"/>
    </row>
    <row r="119" spans="1:25" x14ac:dyDescent="0.25">
      <c r="A119" s="270"/>
      <c r="B119" s="270"/>
      <c r="C119" s="270"/>
      <c r="D119" s="270"/>
      <c r="E119" s="309"/>
      <c r="F119" s="313"/>
      <c r="G119" s="313"/>
      <c r="H119" s="313"/>
      <c r="I119" s="325"/>
      <c r="J119" s="325"/>
      <c r="K119" s="325"/>
      <c r="L119" s="325"/>
      <c r="M119" s="313"/>
      <c r="N119" s="326"/>
      <c r="O119" s="326"/>
      <c r="P119" s="326"/>
      <c r="Q119" s="326"/>
      <c r="R119" s="326"/>
      <c r="S119" s="326"/>
      <c r="T119" s="326"/>
      <c r="U119" s="326"/>
      <c r="V119" s="326"/>
      <c r="W119" s="326"/>
      <c r="X119" s="327"/>
      <c r="Y119" s="270"/>
    </row>
    <row r="120" spans="1:25" x14ac:dyDescent="0.25">
      <c r="A120" s="270"/>
      <c r="B120" s="270"/>
      <c r="C120" s="270"/>
      <c r="D120" s="270"/>
      <c r="E120" s="309"/>
      <c r="F120" s="313"/>
      <c r="G120" s="313"/>
      <c r="H120" s="313"/>
      <c r="I120" s="325"/>
      <c r="J120" s="325"/>
      <c r="K120" s="325"/>
      <c r="L120" s="325"/>
      <c r="M120" s="313"/>
      <c r="N120" s="326"/>
      <c r="O120" s="326"/>
      <c r="P120" s="326"/>
      <c r="Q120" s="326"/>
      <c r="R120" s="326"/>
      <c r="S120" s="326"/>
      <c r="T120" s="326"/>
      <c r="U120" s="326"/>
      <c r="V120" s="326"/>
      <c r="W120" s="326"/>
      <c r="X120" s="327"/>
      <c r="Y120" s="270"/>
    </row>
    <row r="121" spans="1:25" x14ac:dyDescent="0.25">
      <c r="A121" s="270"/>
      <c r="B121" s="270"/>
      <c r="C121" s="270"/>
      <c r="D121" s="270"/>
      <c r="E121" s="309"/>
      <c r="F121" s="313"/>
      <c r="G121" s="313"/>
      <c r="H121" s="313"/>
      <c r="I121" s="325"/>
      <c r="J121" s="325"/>
      <c r="K121" s="325"/>
      <c r="L121" s="325"/>
      <c r="M121" s="313"/>
      <c r="N121" s="326"/>
      <c r="O121" s="326"/>
      <c r="P121" s="326"/>
      <c r="Q121" s="326"/>
      <c r="R121" s="326"/>
      <c r="S121" s="326"/>
      <c r="T121" s="326"/>
      <c r="U121" s="326"/>
      <c r="V121" s="326"/>
      <c r="W121" s="326"/>
      <c r="X121" s="327"/>
      <c r="Y121" s="270"/>
    </row>
    <row r="122" spans="1:25" x14ac:dyDescent="0.25">
      <c r="A122" s="270"/>
      <c r="B122" s="270"/>
      <c r="C122" s="270"/>
      <c r="D122" s="270"/>
      <c r="E122" s="309"/>
      <c r="F122" s="313"/>
      <c r="G122" s="313"/>
      <c r="H122" s="313"/>
      <c r="I122" s="325"/>
      <c r="J122" s="325"/>
      <c r="K122" s="325"/>
      <c r="L122" s="325"/>
      <c r="M122" s="313"/>
      <c r="N122" s="326"/>
      <c r="O122" s="326"/>
      <c r="P122" s="326"/>
      <c r="Q122" s="326"/>
      <c r="R122" s="326"/>
      <c r="S122" s="326"/>
      <c r="T122" s="326"/>
      <c r="U122" s="326"/>
      <c r="V122" s="326"/>
      <c r="W122" s="326"/>
      <c r="X122" s="327"/>
      <c r="Y122" s="270"/>
    </row>
    <row r="123" spans="1:25" x14ac:dyDescent="0.25">
      <c r="A123" s="270"/>
      <c r="B123" s="270"/>
      <c r="C123" s="270"/>
      <c r="D123" s="270"/>
      <c r="E123" s="309"/>
      <c r="F123" s="313"/>
      <c r="G123" s="313"/>
      <c r="H123" s="313"/>
      <c r="I123" s="325"/>
      <c r="J123" s="325"/>
      <c r="K123" s="325"/>
      <c r="L123" s="325"/>
      <c r="M123" s="313"/>
      <c r="N123" s="326"/>
      <c r="O123" s="326"/>
      <c r="P123" s="326"/>
      <c r="Q123" s="326"/>
      <c r="R123" s="326"/>
      <c r="S123" s="326"/>
      <c r="T123" s="326"/>
      <c r="U123" s="326"/>
      <c r="V123" s="326"/>
      <c r="W123" s="326"/>
      <c r="X123" s="327"/>
      <c r="Y123" s="270"/>
    </row>
    <row r="124" spans="1:25" x14ac:dyDescent="0.25">
      <c r="A124" s="270"/>
      <c r="B124" s="270"/>
      <c r="C124" s="270"/>
      <c r="D124" s="270"/>
      <c r="E124" s="309"/>
      <c r="F124" s="313"/>
      <c r="G124" s="313"/>
      <c r="H124" s="313"/>
      <c r="I124" s="325"/>
      <c r="J124" s="325"/>
      <c r="K124" s="325"/>
      <c r="L124" s="325"/>
      <c r="M124" s="313"/>
      <c r="N124" s="326"/>
      <c r="O124" s="326"/>
      <c r="P124" s="326"/>
      <c r="Q124" s="326"/>
      <c r="R124" s="326"/>
      <c r="S124" s="326"/>
      <c r="T124" s="326"/>
      <c r="U124" s="326"/>
      <c r="V124" s="326"/>
      <c r="W124" s="326"/>
      <c r="X124" s="327"/>
      <c r="Y124" s="270"/>
    </row>
    <row r="125" spans="1:25" x14ac:dyDescent="0.25">
      <c r="A125" s="270"/>
      <c r="B125" s="270"/>
      <c r="C125" s="270"/>
      <c r="D125" s="270"/>
      <c r="E125" s="309"/>
      <c r="F125" s="313"/>
      <c r="G125" s="313"/>
      <c r="H125" s="313"/>
      <c r="I125" s="325"/>
      <c r="J125" s="325"/>
      <c r="K125" s="325"/>
      <c r="L125" s="325"/>
      <c r="M125" s="313"/>
      <c r="N125" s="326"/>
      <c r="O125" s="326"/>
      <c r="P125" s="326"/>
      <c r="Q125" s="326"/>
      <c r="R125" s="326"/>
      <c r="S125" s="326"/>
      <c r="T125" s="326"/>
      <c r="U125" s="326"/>
      <c r="V125" s="326"/>
      <c r="W125" s="326"/>
      <c r="X125" s="327"/>
      <c r="Y125" s="270"/>
    </row>
    <row r="126" spans="1:25" x14ac:dyDescent="0.25">
      <c r="A126" s="270"/>
      <c r="B126" s="270"/>
      <c r="C126" s="270"/>
      <c r="D126" s="270"/>
      <c r="E126" s="309"/>
      <c r="F126" s="313"/>
      <c r="G126" s="313"/>
      <c r="H126" s="313"/>
      <c r="I126" s="325"/>
      <c r="J126" s="325"/>
      <c r="K126" s="325"/>
      <c r="L126" s="325"/>
      <c r="M126" s="313"/>
      <c r="N126" s="326"/>
      <c r="O126" s="326"/>
      <c r="P126" s="326"/>
      <c r="Q126" s="326"/>
      <c r="R126" s="326"/>
      <c r="S126" s="326"/>
      <c r="T126" s="326"/>
      <c r="U126" s="326"/>
      <c r="V126" s="326"/>
      <c r="W126" s="326"/>
      <c r="X126" s="327"/>
      <c r="Y126" s="270"/>
    </row>
    <row r="127" spans="1:25" x14ac:dyDescent="0.25">
      <c r="A127" s="270"/>
      <c r="B127" s="270"/>
      <c r="C127" s="270"/>
      <c r="D127" s="270"/>
      <c r="E127" s="309"/>
      <c r="F127" s="313"/>
      <c r="G127" s="313"/>
      <c r="H127" s="313"/>
      <c r="I127" s="325"/>
      <c r="J127" s="325"/>
      <c r="K127" s="325"/>
      <c r="L127" s="325"/>
      <c r="M127" s="313"/>
      <c r="N127" s="326"/>
      <c r="O127" s="326"/>
      <c r="P127" s="326"/>
      <c r="Q127" s="326"/>
      <c r="R127" s="326"/>
      <c r="S127" s="326"/>
      <c r="T127" s="326"/>
      <c r="U127" s="326"/>
      <c r="V127" s="326"/>
      <c r="W127" s="326"/>
      <c r="X127" s="327"/>
      <c r="Y127" s="270"/>
    </row>
    <row r="128" spans="1:25" x14ac:dyDescent="0.25">
      <c r="A128" s="270"/>
      <c r="B128" s="270"/>
      <c r="C128" s="270"/>
      <c r="D128" s="270"/>
      <c r="E128" s="309"/>
      <c r="F128" s="313"/>
      <c r="G128" s="313"/>
      <c r="H128" s="313"/>
      <c r="I128" s="325"/>
      <c r="J128" s="325"/>
      <c r="K128" s="325"/>
      <c r="L128" s="325"/>
      <c r="M128" s="313"/>
      <c r="N128" s="326"/>
      <c r="O128" s="326"/>
      <c r="P128" s="326"/>
      <c r="Q128" s="326"/>
      <c r="R128" s="326"/>
      <c r="S128" s="326"/>
      <c r="T128" s="326"/>
      <c r="U128" s="326"/>
      <c r="V128" s="326"/>
      <c r="W128" s="326"/>
      <c r="X128" s="327"/>
      <c r="Y128" s="270"/>
    </row>
    <row r="129" spans="1:25" x14ac:dyDescent="0.25">
      <c r="A129" s="270"/>
      <c r="B129" s="270"/>
      <c r="C129" s="270"/>
      <c r="D129" s="270"/>
      <c r="E129" s="309"/>
      <c r="F129" s="313"/>
      <c r="G129" s="313"/>
      <c r="H129" s="313"/>
      <c r="I129" s="325"/>
      <c r="J129" s="325"/>
      <c r="K129" s="325"/>
      <c r="L129" s="325"/>
      <c r="M129" s="313"/>
      <c r="N129" s="326"/>
      <c r="O129" s="326"/>
      <c r="P129" s="326"/>
      <c r="Q129" s="326"/>
      <c r="R129" s="326"/>
      <c r="S129" s="326"/>
      <c r="T129" s="326"/>
      <c r="U129" s="326"/>
      <c r="V129" s="326"/>
      <c r="W129" s="326"/>
      <c r="X129" s="327"/>
      <c r="Y129" s="270"/>
    </row>
    <row r="130" spans="1:25" x14ac:dyDescent="0.25">
      <c r="A130" s="270"/>
      <c r="B130" s="270"/>
      <c r="C130" s="270"/>
      <c r="D130" s="270"/>
      <c r="E130" s="309"/>
      <c r="F130" s="313"/>
      <c r="G130" s="313"/>
      <c r="H130" s="313"/>
      <c r="I130" s="325"/>
      <c r="J130" s="325"/>
      <c r="K130" s="325"/>
      <c r="L130" s="325"/>
      <c r="M130" s="313"/>
      <c r="N130" s="326"/>
      <c r="O130" s="326"/>
      <c r="P130" s="326"/>
      <c r="Q130" s="326"/>
      <c r="R130" s="326"/>
      <c r="S130" s="326"/>
      <c r="T130" s="326"/>
      <c r="U130" s="326"/>
      <c r="V130" s="326"/>
      <c r="W130" s="326"/>
      <c r="X130" s="327"/>
      <c r="Y130" s="270"/>
    </row>
    <row r="131" spans="1:25" x14ac:dyDescent="0.25">
      <c r="A131" s="270"/>
      <c r="B131" s="270"/>
      <c r="C131" s="270"/>
      <c r="D131" s="270"/>
      <c r="E131" s="309"/>
      <c r="F131" s="313"/>
      <c r="G131" s="313"/>
      <c r="H131" s="313"/>
      <c r="I131" s="325"/>
      <c r="J131" s="325"/>
      <c r="K131" s="325"/>
      <c r="L131" s="325"/>
      <c r="M131" s="313"/>
      <c r="N131" s="326"/>
      <c r="O131" s="326"/>
      <c r="P131" s="326"/>
      <c r="Q131" s="326"/>
      <c r="R131" s="326"/>
      <c r="S131" s="326"/>
      <c r="T131" s="326"/>
      <c r="U131" s="326"/>
      <c r="V131" s="326"/>
      <c r="W131" s="326"/>
      <c r="X131" s="327"/>
      <c r="Y131" s="270"/>
    </row>
    <row r="132" spans="1:25" x14ac:dyDescent="0.25">
      <c r="A132" s="270"/>
      <c r="B132" s="270"/>
      <c r="C132" s="270"/>
      <c r="D132" s="270"/>
      <c r="E132" s="309"/>
      <c r="F132" s="313"/>
      <c r="G132" s="313"/>
      <c r="H132" s="313"/>
      <c r="I132" s="325"/>
      <c r="J132" s="325"/>
      <c r="K132" s="325"/>
      <c r="L132" s="325"/>
      <c r="M132" s="313"/>
      <c r="N132" s="326"/>
      <c r="O132" s="326"/>
      <c r="P132" s="326"/>
      <c r="Q132" s="326"/>
      <c r="R132" s="326"/>
      <c r="S132" s="326"/>
      <c r="T132" s="326"/>
      <c r="U132" s="326"/>
      <c r="V132" s="326"/>
      <c r="W132" s="326"/>
      <c r="X132" s="327"/>
      <c r="Y132" s="270"/>
    </row>
    <row r="133" spans="1:25" x14ac:dyDescent="0.25">
      <c r="A133" s="270"/>
      <c r="B133" s="270"/>
      <c r="C133" s="270"/>
      <c r="D133" s="270"/>
      <c r="E133" s="309"/>
      <c r="F133" s="313"/>
      <c r="G133" s="313"/>
      <c r="H133" s="313"/>
      <c r="I133" s="325"/>
      <c r="J133" s="325"/>
      <c r="K133" s="325"/>
      <c r="L133" s="325"/>
      <c r="M133" s="313"/>
      <c r="N133" s="326"/>
      <c r="O133" s="326"/>
      <c r="P133" s="326"/>
      <c r="Q133" s="326"/>
      <c r="R133" s="326"/>
      <c r="S133" s="326"/>
      <c r="T133" s="326"/>
      <c r="U133" s="326"/>
      <c r="V133" s="326"/>
      <c r="W133" s="326"/>
      <c r="X133" s="327"/>
      <c r="Y133" s="270"/>
    </row>
    <row r="134" spans="1:25" x14ac:dyDescent="0.25">
      <c r="A134" s="270"/>
      <c r="B134" s="270"/>
      <c r="C134" s="270"/>
      <c r="D134" s="270"/>
      <c r="E134" s="309"/>
      <c r="F134" s="313"/>
      <c r="G134" s="313"/>
      <c r="H134" s="313"/>
      <c r="I134" s="325"/>
      <c r="J134" s="325"/>
      <c r="K134" s="325"/>
      <c r="L134" s="325"/>
      <c r="M134" s="313"/>
      <c r="N134" s="326"/>
      <c r="O134" s="326"/>
      <c r="P134" s="326"/>
      <c r="Q134" s="326"/>
      <c r="R134" s="326"/>
      <c r="S134" s="326"/>
      <c r="T134" s="326"/>
      <c r="U134" s="326"/>
      <c r="V134" s="326"/>
      <c r="W134" s="326"/>
      <c r="X134" s="327"/>
      <c r="Y134" s="270"/>
    </row>
    <row r="135" spans="1:25" x14ac:dyDescent="0.25">
      <c r="A135" s="270"/>
      <c r="B135" s="270"/>
      <c r="C135" s="270"/>
      <c r="D135" s="270"/>
      <c r="E135" s="309"/>
      <c r="F135" s="313"/>
      <c r="G135" s="313"/>
      <c r="H135" s="313"/>
      <c r="I135" s="325"/>
      <c r="J135" s="325"/>
      <c r="K135" s="325"/>
      <c r="L135" s="325"/>
      <c r="M135" s="313"/>
      <c r="N135" s="326"/>
      <c r="O135" s="326"/>
      <c r="P135" s="326"/>
      <c r="Q135" s="326"/>
      <c r="R135" s="326"/>
      <c r="S135" s="326"/>
      <c r="T135" s="326"/>
      <c r="U135" s="326"/>
      <c r="V135" s="326"/>
      <c r="W135" s="326"/>
      <c r="X135" s="327"/>
      <c r="Y135" s="270"/>
    </row>
    <row r="136" spans="1:25" x14ac:dyDescent="0.25">
      <c r="A136" s="270"/>
      <c r="B136" s="270"/>
      <c r="C136" s="270"/>
      <c r="D136" s="270"/>
      <c r="E136" s="309"/>
      <c r="F136" s="313"/>
      <c r="G136" s="313"/>
      <c r="H136" s="313"/>
      <c r="I136" s="325"/>
      <c r="J136" s="325"/>
      <c r="K136" s="325"/>
      <c r="L136" s="325"/>
      <c r="M136" s="313"/>
      <c r="N136" s="326"/>
      <c r="O136" s="326"/>
      <c r="P136" s="326"/>
      <c r="Q136" s="326"/>
      <c r="R136" s="326"/>
      <c r="S136" s="326"/>
      <c r="T136" s="326"/>
      <c r="U136" s="326"/>
      <c r="V136" s="326"/>
      <c r="W136" s="326"/>
      <c r="X136" s="327"/>
      <c r="Y136" s="270"/>
    </row>
    <row r="137" spans="1:25" x14ac:dyDescent="0.25">
      <c r="A137" s="270"/>
      <c r="B137" s="270"/>
      <c r="C137" s="270"/>
      <c r="D137" s="270"/>
      <c r="E137" s="309"/>
      <c r="F137" s="313"/>
      <c r="G137" s="313"/>
      <c r="H137" s="314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270"/>
    </row>
    <row r="138" spans="1:25" x14ac:dyDescent="0.25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</row>
    <row r="139" spans="1:25" x14ac:dyDescent="0.25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</row>
    <row r="140" spans="1:25" x14ac:dyDescent="0.25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</row>
    <row r="141" spans="1:25" x14ac:dyDescent="0.25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</row>
    <row r="142" spans="1:25" x14ac:dyDescent="0.25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</row>
    <row r="143" spans="1:25" x14ac:dyDescent="0.25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</row>
    <row r="144" spans="1:25" x14ac:dyDescent="0.25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</row>
    <row r="145" spans="1:25" x14ac:dyDescent="0.2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</row>
  </sheetData>
  <mergeCells count="12">
    <mergeCell ref="AQ1:AR1"/>
    <mergeCell ref="BC1:BD1"/>
    <mergeCell ref="W3:AB3"/>
    <mergeCell ref="AD3:AL3"/>
    <mergeCell ref="BF3:BH3"/>
    <mergeCell ref="F69:I69"/>
    <mergeCell ref="I109:L109"/>
    <mergeCell ref="F4:I4"/>
    <mergeCell ref="AK4:AM4"/>
    <mergeCell ref="AN4:AP4"/>
    <mergeCell ref="AK5:AM5"/>
    <mergeCell ref="AN5:AP5"/>
  </mergeCells>
  <phoneticPr fontId="0" type="noConversion"/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2"/>
  <sheetViews>
    <sheetView workbookViewId="0">
      <selection activeCell="H22" sqref="H22"/>
    </sheetView>
  </sheetViews>
  <sheetFormatPr defaultRowHeight="13.2" x14ac:dyDescent="0.25"/>
  <cols>
    <col min="1" max="1" width="3.33203125" customWidth="1"/>
    <col min="2" max="2" width="11.44140625" customWidth="1"/>
    <col min="3" max="3" width="9.109375" style="242" customWidth="1"/>
    <col min="4" max="4" width="10.33203125" style="234" customWidth="1"/>
    <col min="5" max="5" width="9.109375" style="242" customWidth="1"/>
    <col min="6" max="6" width="10.33203125" style="242" customWidth="1"/>
    <col min="8" max="8" width="17.33203125" customWidth="1"/>
  </cols>
  <sheetData>
    <row r="1" spans="2:8" x14ac:dyDescent="0.25">
      <c r="B1" s="237" t="s">
        <v>121</v>
      </c>
      <c r="C1" s="238" t="s">
        <v>122</v>
      </c>
      <c r="D1" s="239" t="s">
        <v>123</v>
      </c>
      <c r="E1" s="238" t="s">
        <v>13</v>
      </c>
      <c r="F1" s="240" t="s">
        <v>124</v>
      </c>
      <c r="H1" s="4" t="s">
        <v>125</v>
      </c>
    </row>
    <row r="2" spans="2:8" x14ac:dyDescent="0.25">
      <c r="B2" s="241">
        <v>36951</v>
      </c>
      <c r="C2" s="242">
        <v>0</v>
      </c>
      <c r="D2" s="234">
        <v>10350</v>
      </c>
      <c r="E2" s="242">
        <v>2.4</v>
      </c>
      <c r="F2" s="235">
        <v>0</v>
      </c>
    </row>
    <row r="3" spans="2:8" x14ac:dyDescent="0.25">
      <c r="B3" s="241">
        <v>36952</v>
      </c>
      <c r="C3" s="242">
        <v>0</v>
      </c>
      <c r="D3" s="234">
        <v>10350</v>
      </c>
      <c r="E3" s="242">
        <v>2.4</v>
      </c>
      <c r="F3" s="235">
        <v>0</v>
      </c>
    </row>
    <row r="4" spans="2:8" x14ac:dyDescent="0.25">
      <c r="B4" s="241">
        <v>36953</v>
      </c>
      <c r="C4" s="242">
        <v>0</v>
      </c>
      <c r="D4" s="234">
        <v>10350</v>
      </c>
      <c r="E4" s="242">
        <v>2.4</v>
      </c>
      <c r="F4" s="235">
        <v>0</v>
      </c>
    </row>
    <row r="5" spans="2:8" x14ac:dyDescent="0.25">
      <c r="B5" s="241">
        <v>36954</v>
      </c>
      <c r="C5" s="242">
        <v>0</v>
      </c>
      <c r="D5" s="234">
        <v>10350</v>
      </c>
      <c r="E5" s="242">
        <v>2.4</v>
      </c>
      <c r="F5" s="235">
        <v>0</v>
      </c>
    </row>
    <row r="6" spans="2:8" x14ac:dyDescent="0.25">
      <c r="B6" s="241">
        <v>36955</v>
      </c>
      <c r="C6" s="242">
        <v>0</v>
      </c>
      <c r="D6" s="234">
        <v>10350</v>
      </c>
      <c r="E6" s="242">
        <v>2.4</v>
      </c>
      <c r="F6" s="235">
        <v>0</v>
      </c>
    </row>
    <row r="7" spans="2:8" x14ac:dyDescent="0.25">
      <c r="B7" s="241">
        <v>36956</v>
      </c>
      <c r="C7" s="242">
        <v>0</v>
      </c>
      <c r="D7" s="234">
        <v>10350</v>
      </c>
      <c r="E7" s="242">
        <v>2.4</v>
      </c>
      <c r="F7" s="235">
        <v>0</v>
      </c>
    </row>
    <row r="8" spans="2:8" x14ac:dyDescent="0.25">
      <c r="B8" s="241">
        <v>36957</v>
      </c>
      <c r="C8" s="242">
        <v>0</v>
      </c>
      <c r="D8" s="234">
        <v>10350</v>
      </c>
      <c r="E8" s="242">
        <v>2.4</v>
      </c>
      <c r="F8" s="235">
        <v>0</v>
      </c>
    </row>
    <row r="9" spans="2:8" x14ac:dyDescent="0.25">
      <c r="B9" s="241">
        <v>36958</v>
      </c>
      <c r="C9" s="242">
        <v>0</v>
      </c>
      <c r="D9" s="234">
        <v>10350</v>
      </c>
      <c r="E9" s="242">
        <v>2.4</v>
      </c>
      <c r="F9" s="235">
        <v>0</v>
      </c>
    </row>
    <row r="10" spans="2:8" x14ac:dyDescent="0.25">
      <c r="B10" s="241">
        <v>36959</v>
      </c>
      <c r="C10" s="242">
        <v>0</v>
      </c>
      <c r="D10" s="234">
        <v>10350</v>
      </c>
      <c r="E10" s="242">
        <v>2.4</v>
      </c>
      <c r="F10" s="235">
        <v>0</v>
      </c>
    </row>
    <row r="11" spans="2:8" x14ac:dyDescent="0.25">
      <c r="B11" s="241">
        <v>36960</v>
      </c>
      <c r="C11" s="242">
        <v>0</v>
      </c>
      <c r="D11" s="234">
        <v>10350</v>
      </c>
      <c r="E11" s="242">
        <v>2.4</v>
      </c>
      <c r="F11" s="235">
        <v>0</v>
      </c>
    </row>
    <row r="12" spans="2:8" x14ac:dyDescent="0.25">
      <c r="B12" s="241">
        <v>36961</v>
      </c>
      <c r="C12" s="242">
        <v>0</v>
      </c>
      <c r="D12" s="234">
        <v>10350</v>
      </c>
      <c r="E12" s="242">
        <v>2.4</v>
      </c>
      <c r="F12" s="235">
        <v>0</v>
      </c>
    </row>
    <row r="13" spans="2:8" x14ac:dyDescent="0.25">
      <c r="B13" s="241">
        <v>36962</v>
      </c>
      <c r="C13" s="242">
        <v>0</v>
      </c>
      <c r="D13" s="234">
        <v>10350</v>
      </c>
      <c r="E13" s="242">
        <v>2.4</v>
      </c>
      <c r="F13" s="235">
        <v>0</v>
      </c>
    </row>
    <row r="14" spans="2:8" x14ac:dyDescent="0.25">
      <c r="B14" s="241">
        <v>36963</v>
      </c>
      <c r="C14" s="242">
        <v>0</v>
      </c>
      <c r="D14" s="234">
        <v>10350</v>
      </c>
      <c r="E14" s="242">
        <v>2.4</v>
      </c>
      <c r="F14" s="235">
        <v>0</v>
      </c>
    </row>
    <row r="15" spans="2:8" x14ac:dyDescent="0.25">
      <c r="B15" s="241">
        <v>36964</v>
      </c>
      <c r="C15" s="242">
        <v>0</v>
      </c>
      <c r="D15" s="234">
        <v>10350</v>
      </c>
      <c r="E15" s="242">
        <v>2.4</v>
      </c>
      <c r="F15" s="235">
        <v>0</v>
      </c>
    </row>
    <row r="16" spans="2:8" x14ac:dyDescent="0.25">
      <c r="B16" s="241">
        <v>36965</v>
      </c>
      <c r="C16" s="242">
        <v>0</v>
      </c>
      <c r="D16" s="234">
        <v>10350</v>
      </c>
      <c r="E16" s="242">
        <v>2.4</v>
      </c>
      <c r="F16" s="235">
        <v>0</v>
      </c>
    </row>
    <row r="17" spans="2:6" x14ac:dyDescent="0.25">
      <c r="B17" s="241">
        <v>36966</v>
      </c>
      <c r="C17" s="242">
        <v>0</v>
      </c>
      <c r="D17" s="234">
        <v>10350</v>
      </c>
      <c r="E17" s="242">
        <v>2.4</v>
      </c>
      <c r="F17" s="235">
        <v>0</v>
      </c>
    </row>
    <row r="18" spans="2:6" x14ac:dyDescent="0.25">
      <c r="B18" s="241">
        <v>36967</v>
      </c>
      <c r="C18" s="242">
        <v>0</v>
      </c>
      <c r="D18" s="234">
        <v>10350</v>
      </c>
      <c r="E18" s="242">
        <v>2.4</v>
      </c>
      <c r="F18" s="235">
        <v>0</v>
      </c>
    </row>
    <row r="19" spans="2:6" x14ac:dyDescent="0.25">
      <c r="B19" s="241">
        <v>36968</v>
      </c>
      <c r="C19" s="242">
        <v>0</v>
      </c>
      <c r="D19" s="234">
        <v>10350</v>
      </c>
      <c r="E19" s="242">
        <v>2.4</v>
      </c>
      <c r="F19" s="235">
        <v>0</v>
      </c>
    </row>
    <row r="20" spans="2:6" x14ac:dyDescent="0.25">
      <c r="B20" s="241">
        <v>36969</v>
      </c>
      <c r="C20" s="242">
        <v>0</v>
      </c>
      <c r="D20" s="234">
        <v>10350</v>
      </c>
      <c r="E20" s="242">
        <v>2.4</v>
      </c>
      <c r="F20" s="235">
        <v>0</v>
      </c>
    </row>
    <row r="21" spans="2:6" x14ac:dyDescent="0.25">
      <c r="B21" s="241">
        <v>36970</v>
      </c>
      <c r="C21" s="242">
        <v>0</v>
      </c>
      <c r="D21" s="234">
        <v>10350</v>
      </c>
      <c r="E21" s="242">
        <v>2.4</v>
      </c>
      <c r="F21" s="235">
        <v>0</v>
      </c>
    </row>
    <row r="22" spans="2:6" x14ac:dyDescent="0.25">
      <c r="B22" s="241">
        <v>36971</v>
      </c>
      <c r="C22" s="242">
        <v>0</v>
      </c>
      <c r="D22" s="234">
        <v>10350</v>
      </c>
      <c r="E22" s="242">
        <v>2.4</v>
      </c>
      <c r="F22" s="235">
        <v>0</v>
      </c>
    </row>
    <row r="23" spans="2:6" x14ac:dyDescent="0.25">
      <c r="B23" s="241">
        <v>36972</v>
      </c>
      <c r="C23" s="242">
        <v>0</v>
      </c>
      <c r="D23" s="234">
        <v>10350</v>
      </c>
      <c r="E23" s="242">
        <v>2.4</v>
      </c>
      <c r="F23" s="235">
        <v>0</v>
      </c>
    </row>
    <row r="24" spans="2:6" x14ac:dyDescent="0.25">
      <c r="B24" s="241">
        <v>36973</v>
      </c>
      <c r="C24" s="242">
        <v>0</v>
      </c>
      <c r="D24" s="234">
        <v>10350</v>
      </c>
      <c r="E24" s="242">
        <v>2.4</v>
      </c>
      <c r="F24" s="235">
        <v>0</v>
      </c>
    </row>
    <row r="25" spans="2:6" x14ac:dyDescent="0.25">
      <c r="B25" s="241">
        <v>36974</v>
      </c>
      <c r="C25" s="242">
        <v>0</v>
      </c>
      <c r="D25" s="234">
        <v>10350</v>
      </c>
      <c r="E25" s="242">
        <v>2.4</v>
      </c>
      <c r="F25" s="235">
        <v>0</v>
      </c>
    </row>
    <row r="26" spans="2:6" x14ac:dyDescent="0.25">
      <c r="B26" s="241">
        <v>36975</v>
      </c>
      <c r="C26" s="242">
        <v>0</v>
      </c>
      <c r="D26" s="234">
        <v>10350</v>
      </c>
      <c r="E26" s="242">
        <v>2.4</v>
      </c>
      <c r="F26" s="235">
        <v>0</v>
      </c>
    </row>
    <row r="27" spans="2:6" x14ac:dyDescent="0.25">
      <c r="B27" s="241">
        <v>36976</v>
      </c>
      <c r="C27" s="242">
        <v>0</v>
      </c>
      <c r="D27" s="234">
        <v>10350</v>
      </c>
      <c r="E27" s="242">
        <v>2.4</v>
      </c>
      <c r="F27" s="235">
        <v>0</v>
      </c>
    </row>
    <row r="28" spans="2:6" x14ac:dyDescent="0.25">
      <c r="B28" s="241">
        <v>36977</v>
      </c>
      <c r="C28" s="242">
        <v>0</v>
      </c>
      <c r="D28" s="234">
        <v>10350</v>
      </c>
      <c r="E28" s="242">
        <v>2.4</v>
      </c>
      <c r="F28" s="235">
        <v>0</v>
      </c>
    </row>
    <row r="29" spans="2:6" x14ac:dyDescent="0.25">
      <c r="B29" s="241">
        <v>36978</v>
      </c>
      <c r="C29" s="242">
        <v>0</v>
      </c>
      <c r="D29" s="234">
        <v>10350</v>
      </c>
      <c r="E29" s="242">
        <v>2.4</v>
      </c>
      <c r="F29" s="235">
        <v>0</v>
      </c>
    </row>
    <row r="30" spans="2:6" x14ac:dyDescent="0.25">
      <c r="B30" s="241">
        <v>36979</v>
      </c>
      <c r="C30" s="242">
        <v>0</v>
      </c>
      <c r="D30" s="234">
        <v>10350</v>
      </c>
      <c r="E30" s="242">
        <v>2.4</v>
      </c>
      <c r="F30" s="235">
        <v>0</v>
      </c>
    </row>
    <row r="31" spans="2:6" x14ac:dyDescent="0.25">
      <c r="B31" s="241">
        <v>36980</v>
      </c>
      <c r="C31" s="242">
        <v>0</v>
      </c>
      <c r="D31" s="234">
        <v>10350</v>
      </c>
      <c r="E31" s="242">
        <v>2.4</v>
      </c>
      <c r="F31" s="235">
        <v>0</v>
      </c>
    </row>
    <row r="32" spans="2:6" x14ac:dyDescent="0.25">
      <c r="B32" s="241">
        <v>36981</v>
      </c>
      <c r="C32" s="242">
        <v>0</v>
      </c>
      <c r="D32" s="234">
        <v>10350</v>
      </c>
      <c r="E32" s="242">
        <v>2.4</v>
      </c>
      <c r="F32" s="235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31</vt:lpstr>
      <vt:lpstr>30</vt:lpstr>
      <vt:lpstr>29</vt:lpstr>
      <vt:lpstr>28</vt:lpstr>
      <vt:lpstr>27</vt:lpstr>
      <vt:lpstr>26</vt:lpstr>
      <vt:lpstr>25</vt:lpstr>
      <vt:lpstr>24</vt:lpstr>
      <vt:lpstr>23</vt:lpstr>
      <vt:lpstr>22</vt:lpstr>
      <vt:lpstr>21</vt:lpstr>
      <vt:lpstr>20</vt:lpstr>
      <vt:lpstr>19</vt:lpstr>
      <vt:lpstr>18</vt:lpstr>
      <vt:lpstr>17</vt:lpstr>
      <vt:lpstr>16</vt:lpstr>
      <vt:lpstr>15</vt:lpstr>
      <vt:lpstr>14</vt:lpstr>
      <vt:lpstr>13</vt:lpstr>
      <vt:lpstr>12</vt:lpstr>
      <vt:lpstr>11</vt:lpstr>
      <vt:lpstr>10</vt:lpstr>
      <vt:lpstr>9</vt:lpstr>
      <vt:lpstr>8</vt:lpstr>
      <vt:lpstr>7</vt:lpstr>
      <vt:lpstr>6</vt:lpstr>
      <vt:lpstr>5</vt:lpstr>
      <vt:lpstr>4</vt:lpstr>
      <vt:lpstr>3</vt:lpstr>
      <vt:lpstr>2</vt:lpstr>
      <vt:lpstr>1</vt:lpstr>
      <vt:lpstr>Variables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lrawson</dc:creator>
  <cp:lastModifiedBy>Havlíček Jan</cp:lastModifiedBy>
  <dcterms:created xsi:type="dcterms:W3CDTF">2001-01-31T00:37:22Z</dcterms:created>
  <dcterms:modified xsi:type="dcterms:W3CDTF">2023-09-10T11:00:04Z</dcterms:modified>
</cp:coreProperties>
</file>