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460" windowWidth="15240" windowHeight="8280" activeTab="1"/>
  </bookViews>
  <sheets>
    <sheet name="Calculator" sheetId="2" r:id="rId1"/>
    <sheet name="Bal of Month" sheetId="3" r:id="rId2"/>
    <sheet name="You Call It" sheetId="1" r:id="rId3"/>
  </sheets>
  <calcPr calcId="92512"/>
</workbook>
</file>

<file path=xl/calcChain.xml><?xml version="1.0" encoding="utf-8"?>
<calcChain xmlns="http://schemas.openxmlformats.org/spreadsheetml/2006/main">
  <c r="C9" i="3" l="1"/>
  <c r="D9" i="3"/>
  <c r="F9" i="3"/>
  <c r="L9" i="3"/>
  <c r="M9" i="3"/>
  <c r="O9" i="3"/>
  <c r="C11" i="3"/>
  <c r="D11" i="3"/>
  <c r="L11" i="3"/>
  <c r="M11" i="3"/>
  <c r="D12" i="3"/>
  <c r="M12" i="3"/>
  <c r="C23" i="3"/>
  <c r="D23" i="3"/>
  <c r="F23" i="3"/>
  <c r="C25" i="3"/>
  <c r="D25" i="3"/>
  <c r="D26" i="3"/>
  <c r="D7" i="2"/>
  <c r="E7" i="2"/>
  <c r="F7" i="2"/>
  <c r="D17" i="2"/>
  <c r="E17" i="2"/>
  <c r="F17" i="2"/>
  <c r="D27" i="2"/>
  <c r="E27" i="2"/>
  <c r="F27" i="2"/>
  <c r="O27" i="2"/>
  <c r="Q27" i="2"/>
  <c r="R27" i="2"/>
  <c r="S27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<sst xmlns="http://schemas.openxmlformats.org/spreadsheetml/2006/main" count="130" uniqueCount="68">
  <si>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</si>
  <si>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</si>
  <si>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</si>
  <si>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</si>
  <si>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</si>
  <si>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</si>
  <si>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</si>
  <si>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</si>
  <si>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</si>
  <si>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</si>
  <si>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</si>
  <si>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</si>
  <si>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</si>
  <si>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</si>
  <si>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</si>
  <si>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</si>
  <si>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</si>
  <si>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</si>
  <si>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</si>
  <si>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</si>
  <si>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</si>
  <si>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</si>
  <si>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</si>
  <si>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</si>
  <si>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</si>
  <si>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</si>
  <si>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</si>
  <si>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</si>
  <si>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</si>
  <si>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</si>
  <si>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</si>
  <si>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</si>
  <si>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</si>
  <si>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</si>
  <si>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t>Q2-00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</si>
  <si>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</si>
  <si>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</si>
  <si>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</si>
  <si>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</si>
  <si>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</si>
  <si>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</si>
  <si>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</si>
  <si>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</si>
  <si>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</si>
  <si>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</si>
  <si>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</si>
  <si>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</si>
  <si>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</si>
  <si>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</si>
  <si>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</si>
  <si>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</si>
  <si>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</si>
  <si>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</si>
  <si>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</si>
  <si>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</si>
  <si>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</si>
  <si>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</si>
  <si>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</si>
  <si>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</si>
  <si>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</si>
  <si>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</si>
  <si>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</si>
  <si>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</si>
  <si>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</si>
  <si>
    <t>Q2-01</t>
  </si>
  <si>
    <t>Q3-01</t>
  </si>
  <si>
    <t>Q4-01</t>
  </si>
  <si>
    <t>Q1-01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</si>
</sst>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\ \ \x\ \ \1\6"/>
    <numFmt numFmtId="166" formatCode="#\ \ \x\ \ \1\6\ \="/>
  </numFmts>
  <fonts count="2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zoomScale="75" workbookViewId="0">
      <selection activeCell="E4" sqref="E4"/>
    </sheetView>
  </sheetViews>
  <sheetFormatPr defaultRowHeight="13.2" x14ac:dyDescent="0.25"/>
  <cols>
    <col min="1" max="1" width="4" customWidth="1"/>
  </cols>
  <sheetData>
    <row r="2" spans="2:71" x14ac:dyDescent="0.25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3.8" x14ac:dyDescent="0.25">
      <c r="B3" s="34" t="s">
        <v>24</v>
      </c>
      <c r="C3" s="35"/>
      <c r="D3" s="44">
        <v>384</v>
      </c>
      <c r="E3" s="45">
        <v>260</v>
      </c>
      <c r="F3" s="45">
        <v>105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5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3.8" x14ac:dyDescent="0.25">
      <c r="B5" s="40" t="s">
        <v>28</v>
      </c>
      <c r="C5" s="35"/>
      <c r="D5" s="44">
        <v>288</v>
      </c>
      <c r="E5" s="45">
        <v>140</v>
      </c>
      <c r="F5" s="45">
        <v>48.5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5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6" x14ac:dyDescent="0.3">
      <c r="B7" s="40" t="s">
        <v>32</v>
      </c>
      <c r="C7" s="35"/>
      <c r="D7" s="41">
        <f>D3+D5</f>
        <v>672</v>
      </c>
      <c r="E7" s="42">
        <f>E3*(D3/D7)+E5*(D5/D7)</f>
        <v>208.57142857142856</v>
      </c>
      <c r="F7" s="42">
        <f>F3*(D3/D7)+F5*(D5/D7)</f>
        <v>80.785714285714278</v>
      </c>
      <c r="G7" s="36"/>
      <c r="H7" s="36"/>
      <c r="I7" s="36"/>
      <c r="J7" s="36"/>
      <c r="K7" s="37"/>
    </row>
    <row r="8" spans="2:71" x14ac:dyDescent="0.25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36404</v>
      </c>
      <c r="Q8" s="32">
        <v>36434</v>
      </c>
      <c r="R8" s="32">
        <v>36465</v>
      </c>
      <c r="S8" s="32">
        <v>36495</v>
      </c>
    </row>
    <row r="9" spans="2:71" x14ac:dyDescent="0.25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400</v>
      </c>
      <c r="Q9">
        <v>416</v>
      </c>
      <c r="R9">
        <v>400</v>
      </c>
      <c r="S9">
        <v>416</v>
      </c>
    </row>
    <row r="10" spans="2:71" x14ac:dyDescent="0.25">
      <c r="M10" s="38" t="s">
        <v>27</v>
      </c>
      <c r="N10">
        <v>328</v>
      </c>
      <c r="O10">
        <v>328</v>
      </c>
      <c r="P10">
        <v>320</v>
      </c>
      <c r="Q10">
        <v>328</v>
      </c>
      <c r="R10">
        <v>320</v>
      </c>
      <c r="S10">
        <v>328</v>
      </c>
    </row>
    <row r="11" spans="2:71" x14ac:dyDescent="0.25">
      <c r="M11" s="38" t="s">
        <v>29</v>
      </c>
      <c r="N11">
        <v>744</v>
      </c>
      <c r="O11">
        <v>744</v>
      </c>
      <c r="P11">
        <v>720</v>
      </c>
      <c r="Q11">
        <v>744</v>
      </c>
      <c r="R11">
        <v>720</v>
      </c>
      <c r="S11">
        <v>744</v>
      </c>
    </row>
    <row r="12" spans="2:71" x14ac:dyDescent="0.25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5">
      <c r="B13" s="43" t="s">
        <v>24</v>
      </c>
      <c r="C13" s="35"/>
      <c r="D13" s="44">
        <v>80</v>
      </c>
      <c r="E13" s="45">
        <v>15.75</v>
      </c>
      <c r="F13" s="45">
        <v>25.25</v>
      </c>
      <c r="G13" s="36"/>
      <c r="H13" s="36"/>
      <c r="I13" s="36"/>
      <c r="J13" s="36"/>
      <c r="K13" s="37"/>
    </row>
    <row r="14" spans="2:71" x14ac:dyDescent="0.25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36892</v>
      </c>
      <c r="O14" s="32">
        <v>36923</v>
      </c>
      <c r="P14" s="32">
        <v>36951</v>
      </c>
      <c r="Q14" s="32">
        <v>36982</v>
      </c>
      <c r="R14" s="32">
        <v>37012</v>
      </c>
      <c r="S14" s="32">
        <v>37043</v>
      </c>
    </row>
    <row r="15" spans="2:71" x14ac:dyDescent="0.25">
      <c r="B15" s="43" t="s">
        <v>33</v>
      </c>
      <c r="C15" s="35"/>
      <c r="D15" s="44">
        <v>720</v>
      </c>
      <c r="E15" s="45">
        <v>14.5</v>
      </c>
      <c r="F15" s="45">
        <v>20</v>
      </c>
      <c r="G15" s="36"/>
      <c r="H15" s="36"/>
      <c r="I15" s="36"/>
      <c r="J15" s="36"/>
      <c r="K15" s="37"/>
      <c r="M15" s="38" t="s">
        <v>25</v>
      </c>
      <c r="N15">
        <v>416</v>
      </c>
      <c r="O15">
        <v>384</v>
      </c>
      <c r="P15">
        <v>432</v>
      </c>
      <c r="Q15">
        <v>400</v>
      </c>
      <c r="R15">
        <v>416</v>
      </c>
      <c r="S15">
        <v>416</v>
      </c>
    </row>
    <row r="16" spans="2:71" x14ac:dyDescent="0.25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>
        <v>328</v>
      </c>
      <c r="O16">
        <v>588</v>
      </c>
      <c r="P16">
        <v>312</v>
      </c>
      <c r="Q16">
        <v>319</v>
      </c>
      <c r="R16">
        <v>328</v>
      </c>
      <c r="S16">
        <v>304</v>
      </c>
    </row>
    <row r="17" spans="2:19" ht="15.6" x14ac:dyDescent="0.3">
      <c r="B17" s="43" t="s">
        <v>28</v>
      </c>
      <c r="C17" s="35"/>
      <c r="D17" s="41">
        <f>D15-D13</f>
        <v>640</v>
      </c>
      <c r="E17" s="42">
        <f>(E15-E13*(D13/D15))/(D17/D15)</f>
        <v>14.34375</v>
      </c>
      <c r="F17" s="42">
        <f>(F15-F13*(D13/D15))/(D17/D15)</f>
        <v>19.34375</v>
      </c>
      <c r="G17" s="36"/>
      <c r="H17" s="36"/>
      <c r="I17" s="36"/>
      <c r="J17" s="36"/>
      <c r="K17" s="37"/>
      <c r="M17" s="38" t="s">
        <v>29</v>
      </c>
      <c r="N17">
        <v>744</v>
      </c>
      <c r="O17">
        <v>672</v>
      </c>
      <c r="P17">
        <v>744</v>
      </c>
      <c r="Q17">
        <v>720</v>
      </c>
      <c r="R17">
        <v>744</v>
      </c>
      <c r="S17">
        <v>720</v>
      </c>
    </row>
    <row r="18" spans="2:19" x14ac:dyDescent="0.25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5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5">
      <c r="N20" s="32">
        <v>37073</v>
      </c>
      <c r="O20" s="32">
        <v>37104</v>
      </c>
      <c r="P20" s="32">
        <v>37135</v>
      </c>
      <c r="Q20" s="32">
        <v>37165</v>
      </c>
      <c r="R20" s="32">
        <v>37196</v>
      </c>
      <c r="S20" s="32">
        <v>37226</v>
      </c>
    </row>
    <row r="21" spans="2:19" x14ac:dyDescent="0.25">
      <c r="M21" s="38" t="s">
        <v>25</v>
      </c>
      <c r="N21">
        <v>400</v>
      </c>
      <c r="O21">
        <v>432</v>
      </c>
      <c r="P21">
        <v>384</v>
      </c>
      <c r="Q21">
        <v>432</v>
      </c>
      <c r="R21">
        <v>400</v>
      </c>
      <c r="S21">
        <v>400</v>
      </c>
    </row>
    <row r="22" spans="2:19" x14ac:dyDescent="0.25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>
        <v>344</v>
      </c>
      <c r="O22">
        <v>312</v>
      </c>
      <c r="P22">
        <v>336</v>
      </c>
      <c r="Q22">
        <v>313</v>
      </c>
      <c r="R22">
        <v>320</v>
      </c>
      <c r="S22">
        <v>344</v>
      </c>
    </row>
    <row r="23" spans="2:19" x14ac:dyDescent="0.25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>
        <v>744</v>
      </c>
      <c r="O23">
        <v>744</v>
      </c>
      <c r="P23">
        <v>720</v>
      </c>
      <c r="Q23">
        <v>744</v>
      </c>
      <c r="R23">
        <v>720</v>
      </c>
      <c r="S23">
        <v>744</v>
      </c>
    </row>
    <row r="24" spans="2:19" x14ac:dyDescent="0.25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5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5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64</v>
      </c>
      <c r="P26" s="38" t="s">
        <v>65</v>
      </c>
      <c r="Q26" s="38" t="s">
        <v>66</v>
      </c>
      <c r="R26" s="38" t="s">
        <v>67</v>
      </c>
      <c r="S26" s="38" t="s">
        <v>34</v>
      </c>
    </row>
    <row r="27" spans="2:19" ht="15.6" x14ac:dyDescent="0.3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SUM(Q3:S3)</f>
        <v>1232</v>
      </c>
      <c r="P27">
        <v>1216</v>
      </c>
      <c r="Q27">
        <f>SUM(Q9:S9)</f>
        <v>1232</v>
      </c>
      <c r="R27">
        <f>SUM(N15:P15)</f>
        <v>1232</v>
      </c>
      <c r="S27">
        <f>SUM(Q15:S15)</f>
        <v>1232</v>
      </c>
    </row>
    <row r="28" spans="2:19" x14ac:dyDescent="0.25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v>951</v>
      </c>
      <c r="P28">
        <v>992</v>
      </c>
      <c r="Q28">
        <v>977</v>
      </c>
      <c r="R28">
        <v>952</v>
      </c>
      <c r="S28">
        <f>SUM(Q16:S16)</f>
        <v>951</v>
      </c>
    </row>
    <row r="29" spans="2:19" x14ac:dyDescent="0.25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SUM(Q5:S5)</f>
        <v>2184</v>
      </c>
      <c r="P29">
        <f>SUM(N11:P11)</f>
        <v>2208</v>
      </c>
      <c r="Q29">
        <f>SUM(Q11:S11)</f>
        <v>2208</v>
      </c>
      <c r="R29">
        <f>SUM(N17:P17)</f>
        <v>2160</v>
      </c>
      <c r="S29">
        <f>SUM(Q17:S17)</f>
        <v>2184</v>
      </c>
    </row>
    <row r="32" spans="2:19" x14ac:dyDescent="0.25">
      <c r="B32" t="s">
        <v>45</v>
      </c>
    </row>
    <row r="34" spans="2:19" x14ac:dyDescent="0.25">
      <c r="B34" t="s">
        <v>46</v>
      </c>
    </row>
    <row r="36" spans="2:19" x14ac:dyDescent="0.25">
      <c r="B36" t="s">
        <v>47</v>
      </c>
    </row>
    <row r="38" spans="2:19" ht="13.8" x14ac:dyDescent="0.25">
      <c r="B38" s="54" t="s">
        <v>48</v>
      </c>
      <c r="C38" s="54" t="s">
        <v>49</v>
      </c>
      <c r="D38" s="54" t="s">
        <v>50</v>
      </c>
      <c r="E38" s="54"/>
      <c r="F38" s="54"/>
      <c r="G38" s="54" t="s">
        <v>51</v>
      </c>
      <c r="H38" s="54" t="s">
        <v>52</v>
      </c>
      <c r="I38" s="54" t="s">
        <v>53</v>
      </c>
      <c r="L38" s="54" t="s">
        <v>56</v>
      </c>
      <c r="M38" s="54" t="s">
        <v>57</v>
      </c>
      <c r="N38" s="54" t="s">
        <v>58</v>
      </c>
      <c r="Q38" s="54" t="s">
        <v>59</v>
      </c>
      <c r="R38" s="54" t="s">
        <v>60</v>
      </c>
      <c r="S38" s="54" t="s">
        <v>61</v>
      </c>
    </row>
    <row r="39" spans="2:19" x14ac:dyDescent="0.25">
      <c r="B39" s="55">
        <v>156</v>
      </c>
      <c r="C39" s="56">
        <v>171</v>
      </c>
      <c r="D39" s="57">
        <v>151</v>
      </c>
      <c r="E39" s="58"/>
      <c r="F39" s="58"/>
      <c r="G39" s="55">
        <v>134</v>
      </c>
      <c r="H39" s="56">
        <v>100</v>
      </c>
      <c r="I39" s="57">
        <v>75</v>
      </c>
      <c r="L39" s="55">
        <v>340</v>
      </c>
      <c r="M39" s="56">
        <v>190</v>
      </c>
      <c r="N39" s="57">
        <v>175</v>
      </c>
      <c r="Q39" s="55">
        <v>190</v>
      </c>
      <c r="R39" s="56">
        <v>155</v>
      </c>
      <c r="S39" s="57">
        <v>225</v>
      </c>
    </row>
    <row r="43" spans="2:19" x14ac:dyDescent="0.25">
      <c r="B43" t="s">
        <v>54</v>
      </c>
      <c r="C43" s="55">
        <f>((N21*B39)+(O21*C39)+(P21*D39))/SUM(N21:P21)</f>
        <v>159.75</v>
      </c>
      <c r="G43" t="s">
        <v>55</v>
      </c>
      <c r="H43" s="55">
        <f>((Q21*G39)+(R21*H39)+(S21*I39))/SUM(Q21:S21)</f>
        <v>103.8051948051948</v>
      </c>
      <c r="L43" t="s">
        <v>62</v>
      </c>
      <c r="M43" s="55">
        <f>((N15*L39)+(O15*M39)+(P15*N39))/SUM(N15:P15)</f>
        <v>235.3896103896104</v>
      </c>
      <c r="Q43" t="s">
        <v>63</v>
      </c>
      <c r="R43" s="55">
        <f>((Q15*Q39)+(R15*R39)+(S15*S39))/SUM(Q15:S15)</f>
        <v>190</v>
      </c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4" sqref="F4"/>
    </sheetView>
  </sheetViews>
  <sheetFormatPr defaultRowHeight="13.2" x14ac:dyDescent="0.25"/>
  <cols>
    <col min="3" max="3" width="4.6640625" customWidth="1"/>
    <col min="4" max="4" width="8.5546875" customWidth="1"/>
    <col min="5" max="5" width="2.6640625" customWidth="1"/>
    <col min="6" max="6" width="16.6640625" customWidth="1"/>
    <col min="7" max="7" width="2.6640625" customWidth="1"/>
    <col min="15" max="15" width="9.5546875" bestFit="1" customWidth="1"/>
  </cols>
  <sheetData>
    <row r="1" spans="1:15" ht="15.6" x14ac:dyDescent="0.3">
      <c r="A1" s="21" t="s">
        <v>35</v>
      </c>
      <c r="J1" s="21" t="s">
        <v>35</v>
      </c>
    </row>
    <row r="2" spans="1:15" x14ac:dyDescent="0.25">
      <c r="D2" s="38" t="s">
        <v>36</v>
      </c>
      <c r="F2" s="38" t="s">
        <v>37</v>
      </c>
      <c r="H2" s="46"/>
      <c r="M2" s="38" t="s">
        <v>36</v>
      </c>
      <c r="O2" s="38" t="s">
        <v>37</v>
      </c>
    </row>
    <row r="3" spans="1:15" ht="5.25" customHeight="1" x14ac:dyDescent="0.25">
      <c r="D3" s="46"/>
      <c r="F3" s="46"/>
      <c r="M3" s="46"/>
      <c r="O3" s="46"/>
    </row>
    <row r="4" spans="1:15" ht="15.6" x14ac:dyDescent="0.3">
      <c r="C4" s="16" t="s">
        <v>38</v>
      </c>
      <c r="D4" s="15">
        <v>16</v>
      </c>
      <c r="E4" t="s">
        <v>39</v>
      </c>
      <c r="F4" s="47">
        <v>76.5</v>
      </c>
      <c r="L4" s="16" t="s">
        <v>38</v>
      </c>
      <c r="M4" s="15">
        <v>1</v>
      </c>
      <c r="N4" t="s">
        <v>39</v>
      </c>
      <c r="O4" s="47">
        <v>100</v>
      </c>
    </row>
    <row r="5" spans="1:15" ht="9" customHeight="1" x14ac:dyDescent="0.25">
      <c r="B5" s="48" t="s">
        <v>40</v>
      </c>
      <c r="K5" s="48" t="s">
        <v>40</v>
      </c>
    </row>
    <row r="6" spans="1:15" ht="15.6" x14ac:dyDescent="0.3">
      <c r="C6" s="16" t="s">
        <v>41</v>
      </c>
      <c r="D6" s="15">
        <v>2</v>
      </c>
      <c r="E6" t="s">
        <v>39</v>
      </c>
      <c r="F6" s="47">
        <v>55</v>
      </c>
      <c r="L6" s="16" t="s">
        <v>41</v>
      </c>
      <c r="M6" s="15">
        <v>19</v>
      </c>
      <c r="N6" t="s">
        <v>39</v>
      </c>
      <c r="O6" s="47">
        <v>47</v>
      </c>
    </row>
    <row r="9" spans="1:15" ht="15.6" x14ac:dyDescent="0.3">
      <c r="A9" s="23" t="s">
        <v>43</v>
      </c>
      <c r="C9" s="49" t="str">
        <f>IF(D4&gt;D6,"Sell","Buy")</f>
        <v>Sell</v>
      </c>
      <c r="D9" s="17">
        <f>ABS(D4-D6)</f>
        <v>14</v>
      </c>
      <c r="E9" s="50" t="s">
        <v>39</v>
      </c>
      <c r="F9" s="51">
        <f>IF(D4-D6=0,0,ABS(((D4*16*F4)-(D6*16*F6))/(D9*16)))</f>
        <v>79.571428571428569</v>
      </c>
      <c r="J9" s="23" t="s">
        <v>43</v>
      </c>
      <c r="L9" s="49" t="str">
        <f>IF(M4&gt;M6,"Sell","Buy")</f>
        <v>Buy</v>
      </c>
      <c r="M9" s="17">
        <f>ABS(M4-M6)</f>
        <v>18</v>
      </c>
      <c r="N9" s="50" t="s">
        <v>39</v>
      </c>
      <c r="O9" s="51">
        <f>IF(M4-M6=0,0,ABS(((M4*16*O4)-(M6*16*O6))/(M9*16)))</f>
        <v>44.055555555555557</v>
      </c>
    </row>
    <row r="11" spans="1:15" ht="15.6" x14ac:dyDescent="0.3">
      <c r="A11" s="23" t="s">
        <v>44</v>
      </c>
      <c r="C11" s="49" t="str">
        <f>C9</f>
        <v>Sell</v>
      </c>
      <c r="D11" s="17">
        <f>D9</f>
        <v>14</v>
      </c>
      <c r="E11" s="50" t="s">
        <v>39</v>
      </c>
      <c r="F11" s="47">
        <v>65</v>
      </c>
      <c r="J11" s="23" t="s">
        <v>44</v>
      </c>
      <c r="L11" s="49" t="str">
        <f>L9</f>
        <v>Buy</v>
      </c>
      <c r="M11" s="17">
        <f>M9</f>
        <v>18</v>
      </c>
      <c r="N11" s="50" t="s">
        <v>39</v>
      </c>
      <c r="O11" s="47">
        <v>45.5</v>
      </c>
    </row>
    <row r="12" spans="1:15" ht="15.6" x14ac:dyDescent="0.3">
      <c r="B12" s="52"/>
      <c r="C12" s="53" t="s">
        <v>42</v>
      </c>
      <c r="D12" s="59">
        <f>IF(C9="Buy",(F9-F11)*D9*16*25,(F9-F11)*D9*16*25*-1)</f>
        <v>-81599.999999999985</v>
      </c>
      <c r="E12" s="59"/>
      <c r="F12" s="59"/>
      <c r="K12" s="52"/>
      <c r="L12" s="53" t="s">
        <v>42</v>
      </c>
      <c r="M12" s="59">
        <f>IF(L9="Buy",(O9-O11)*M9*16*25,(O9-O11)*M9*16*25*-1)</f>
        <v>-10399.999999999989</v>
      </c>
      <c r="N12" s="59"/>
      <c r="O12" s="59"/>
    </row>
    <row r="15" spans="1:15" ht="15.6" x14ac:dyDescent="0.3">
      <c r="A15" s="21" t="s">
        <v>35</v>
      </c>
    </row>
    <row r="16" spans="1:15" x14ac:dyDescent="0.25">
      <c r="D16" s="38" t="s">
        <v>36</v>
      </c>
      <c r="F16" s="38" t="s">
        <v>37</v>
      </c>
    </row>
    <row r="17" spans="1:6" x14ac:dyDescent="0.25">
      <c r="D17" s="46"/>
      <c r="F17" s="46"/>
    </row>
    <row r="18" spans="1:6" ht="15.6" x14ac:dyDescent="0.3">
      <c r="C18" s="16" t="s">
        <v>38</v>
      </c>
      <c r="D18" s="15">
        <v>20</v>
      </c>
      <c r="E18" t="s">
        <v>39</v>
      </c>
      <c r="F18" s="47">
        <v>33.75</v>
      </c>
    </row>
    <row r="19" spans="1:6" x14ac:dyDescent="0.25">
      <c r="B19" s="48" t="s">
        <v>40</v>
      </c>
    </row>
    <row r="20" spans="1:6" ht="15.6" x14ac:dyDescent="0.3">
      <c r="C20" s="16" t="s">
        <v>41</v>
      </c>
      <c r="D20" s="15">
        <v>2</v>
      </c>
      <c r="E20" t="s">
        <v>39</v>
      </c>
      <c r="F20" s="47">
        <v>20</v>
      </c>
    </row>
    <row r="23" spans="1:6" ht="15.6" x14ac:dyDescent="0.3">
      <c r="A23" s="23" t="s">
        <v>43</v>
      </c>
      <c r="C23" s="49" t="str">
        <f>IF(D18&gt;D20,"Sell","Buy")</f>
        <v>Sell</v>
      </c>
      <c r="D23" s="17">
        <f>ABS(D18-D20)</f>
        <v>18</v>
      </c>
      <c r="E23" s="50" t="s">
        <v>39</v>
      </c>
      <c r="F23" s="51">
        <f>IF(D18-D20=0,0,ABS(((D18*16*F18)-(D20*16*F20))/(D23*16)))</f>
        <v>35.277777777777779</v>
      </c>
    </row>
    <row r="25" spans="1:6" ht="15.6" x14ac:dyDescent="0.3">
      <c r="A25" s="23" t="s">
        <v>44</v>
      </c>
      <c r="C25" s="49" t="str">
        <f>C23</f>
        <v>Sell</v>
      </c>
      <c r="D25" s="17">
        <f>D23</f>
        <v>18</v>
      </c>
      <c r="E25" s="50" t="s">
        <v>39</v>
      </c>
      <c r="F25" s="47">
        <v>33</v>
      </c>
    </row>
    <row r="26" spans="1:6" ht="15.6" x14ac:dyDescent="0.3">
      <c r="B26" s="52"/>
      <c r="C26" s="53" t="s">
        <v>42</v>
      </c>
      <c r="D26" s="59">
        <f>IF(C23="Buy",(F23-F25)*D23*16*25,(F23-F25)*D23*16*25*-1)</f>
        <v>-16400.000000000007</v>
      </c>
      <c r="E26" s="59"/>
      <c r="F26" s="59"/>
    </row>
  </sheetData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3.2" x14ac:dyDescent="0.25"/>
  <cols>
    <col min="1" max="1" width="9.6640625" customWidth="1"/>
    <col min="3" max="6" width="20.33203125" customWidth="1"/>
    <col min="7" max="7" width="20.6640625" customWidth="1"/>
    <col min="8" max="8" width="15.6640625" customWidth="1"/>
    <col min="9" max="9" width="20.6640625" customWidth="1"/>
  </cols>
  <sheetData>
    <row r="1" spans="1:9" ht="20.100000000000001" customHeight="1" x14ac:dyDescent="0.3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3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3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3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3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3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3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3">
      <c r="A8" s="12"/>
      <c r="B8" s="12"/>
      <c r="C8" s="13"/>
      <c r="D8" s="13"/>
      <c r="E8" s="12"/>
      <c r="F8" s="13"/>
    </row>
    <row r="9" spans="1:9" ht="15.6" x14ac:dyDescent="0.3">
      <c r="A9" s="14"/>
      <c r="B9" s="15"/>
      <c r="C9" s="2" t="s">
        <v>9</v>
      </c>
      <c r="D9" s="1" t="s">
        <v>1</v>
      </c>
      <c r="G9" s="1"/>
    </row>
    <row r="10" spans="1:9" ht="15.6" x14ac:dyDescent="0.3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6" x14ac:dyDescent="0.3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6" x14ac:dyDescent="0.3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6" x14ac:dyDescent="0.3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6" x14ac:dyDescent="0.3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7.399999999999999" x14ac:dyDescent="0.3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5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3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3">
      <c r="A18" s="12"/>
      <c r="B18" s="12"/>
      <c r="C18" s="13"/>
      <c r="D18" s="13"/>
      <c r="E18" s="12"/>
      <c r="F18" s="13"/>
    </row>
    <row r="19" spans="1:9" ht="15.6" x14ac:dyDescent="0.3">
      <c r="C19" s="21" t="s">
        <v>14</v>
      </c>
      <c r="F19" s="21" t="s">
        <v>15</v>
      </c>
    </row>
    <row r="20" spans="1:9" ht="15.6" x14ac:dyDescent="0.3">
      <c r="C20" s="16" t="s">
        <v>16</v>
      </c>
      <c r="D20" s="22">
        <v>2.5</v>
      </c>
      <c r="F20" s="23" t="s">
        <v>17</v>
      </c>
      <c r="G20" s="24">
        <v>30</v>
      </c>
    </row>
    <row r="21" spans="1:9" ht="15.6" x14ac:dyDescent="0.3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7.399999999999999" x14ac:dyDescent="0.3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Havlíček Jan</cp:lastModifiedBy>
  <dcterms:created xsi:type="dcterms:W3CDTF">1999-03-16T20:50:57Z</dcterms:created>
  <dcterms:modified xsi:type="dcterms:W3CDTF">2023-09-10T11:00:22Z</dcterms:modified>
</cp:coreProperties>
</file>