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14" i="1" l="1"/>
  <c r="E15" i="1"/>
  <c r="F15" i="1"/>
  <c r="E16" i="1"/>
  <c r="F16" i="1"/>
  <c r="F19" i="1"/>
  <c r="H19" i="1"/>
  <c r="E20" i="1"/>
  <c r="F20" i="1"/>
  <c r="H20" i="1"/>
  <c r="F21" i="1"/>
  <c r="G21" i="1"/>
  <c r="H21" i="1"/>
  <c r="E23" i="1"/>
  <c r="F23" i="1"/>
  <c r="G23" i="1"/>
  <c r="H23" i="1"/>
  <c r="D25" i="1"/>
  <c r="E25" i="1"/>
  <c r="F25" i="1"/>
  <c r="G25" i="1"/>
  <c r="H25" i="1"/>
  <c r="E28" i="1"/>
  <c r="F28" i="1"/>
  <c r="G28" i="1"/>
  <c r="H28" i="1"/>
  <c r="E30" i="1"/>
  <c r="F30" i="1"/>
  <c r="G30" i="1"/>
  <c r="H30" i="1"/>
  <c r="F32" i="1"/>
  <c r="G32" i="1"/>
  <c r="H32" i="1"/>
  <c r="E34" i="1"/>
  <c r="F34" i="1"/>
  <c r="G34" i="1"/>
  <c r="H34" i="1"/>
</calcChain>
</file>

<file path=xl/sharedStrings.xml><?xml version="1.0" encoding="utf-8"?>
<sst xmlns="http://schemas.openxmlformats.org/spreadsheetml/2006/main" count="34" uniqueCount="27">
  <si>
    <t>Volume</t>
  </si>
  <si>
    <t>Daily</t>
  </si>
  <si>
    <t>Annual</t>
  </si>
  <si>
    <t>Fuel</t>
  </si>
  <si>
    <t>Retainage</t>
  </si>
  <si>
    <t>Reduced Flow</t>
  </si>
  <si>
    <t>Mainline (west)</t>
  </si>
  <si>
    <t>Assumption:</t>
  </si>
  <si>
    <t>Sta. #1</t>
  </si>
  <si>
    <t>Sta. #2</t>
  </si>
  <si>
    <t>Sta. #3</t>
  </si>
  <si>
    <t>Sta. #4</t>
  </si>
  <si>
    <t>Note: If unit is down at Station #4 then a unit can be down at each of the Stations #1 through #3</t>
  </si>
  <si>
    <t>75 MMcf/day</t>
  </si>
  <si>
    <t>120 MMcf/day</t>
  </si>
  <si>
    <t>125 MMcf/day</t>
  </si>
  <si>
    <t>225 MMcf/day</t>
  </si>
  <si>
    <t>(+- 25 MMcf/day)</t>
  </si>
  <si>
    <t>Based on Linepack</t>
  </si>
  <si>
    <t>Mainline (90 Days)</t>
  </si>
  <si>
    <t>Lost Retainage</t>
  </si>
  <si>
    <t>Lost Commodity</t>
  </si>
  <si>
    <t>HP</t>
  </si>
  <si>
    <t>Gas Price</t>
  </si>
  <si>
    <t>Lost Fuel Retainage (90 Days)</t>
  </si>
  <si>
    <t>Total Lost Revenues (90 Days)</t>
  </si>
  <si>
    <t>Wgt Avg 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</si>
</sst>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/>
    <xf numFmtId="10" fontId="0" fillId="0" borderId="0" xfId="3" applyNumberFormat="1" applyFont="1"/>
    <xf numFmtId="44" fontId="0" fillId="0" borderId="0" xfId="2" applyFont="1"/>
    <xf numFmtId="168" fontId="0" fillId="0" borderId="0" xfId="2" applyNumberFormat="1" applyFont="1"/>
    <xf numFmtId="165" fontId="0" fillId="0" borderId="0" xfId="0" applyNumberFormat="1"/>
    <xf numFmtId="44" fontId="0" fillId="0" borderId="0" xfId="0" applyNumberFormat="1"/>
    <xf numFmtId="0" fontId="0" fillId="0" borderId="1" xfId="0" applyBorder="1"/>
    <xf numFmtId="0" fontId="0" fillId="0" borderId="2" xfId="0" applyBorder="1"/>
    <xf numFmtId="44" fontId="0" fillId="0" borderId="2" xfId="2" applyFont="1" applyBorder="1"/>
    <xf numFmtId="44" fontId="0" fillId="0" borderId="3" xfId="2" applyFont="1" applyBorder="1"/>
    <xf numFmtId="0" fontId="3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38"/>
  <sheetViews>
    <sheetView tabSelected="1" topLeftCell="A5" workbookViewId="0">
      <selection activeCell="D6" sqref="D6"/>
    </sheetView>
  </sheetViews>
  <sheetFormatPr defaultRowHeight="13.2" x14ac:dyDescent="0.25"/>
  <cols>
    <col min="3" max="3" width="14.6640625" customWidth="1"/>
    <col min="4" max="4" width="12.88671875" bestFit="1" customWidth="1"/>
    <col min="5" max="5" width="15.5546875" bestFit="1" customWidth="1"/>
    <col min="6" max="6" width="15" bestFit="1" customWidth="1"/>
    <col min="7" max="7" width="12.88671875" bestFit="1" customWidth="1"/>
    <col min="8" max="8" width="14.88671875" bestFit="1" customWidth="1"/>
  </cols>
  <sheetData>
    <row r="5" spans="3:8" x14ac:dyDescent="0.25">
      <c r="C5" t="s">
        <v>7</v>
      </c>
      <c r="E5" s="1" t="s">
        <v>5</v>
      </c>
      <c r="F5" t="s">
        <v>18</v>
      </c>
    </row>
    <row r="6" spans="3:8" x14ac:dyDescent="0.25">
      <c r="D6" t="s">
        <v>8</v>
      </c>
      <c r="E6" t="s">
        <v>13</v>
      </c>
      <c r="F6" t="s">
        <v>17</v>
      </c>
    </row>
    <row r="7" spans="3:8" x14ac:dyDescent="0.25">
      <c r="D7" t="s">
        <v>9</v>
      </c>
      <c r="E7" t="s">
        <v>14</v>
      </c>
      <c r="F7" t="s">
        <v>17</v>
      </c>
    </row>
    <row r="8" spans="3:8" x14ac:dyDescent="0.25">
      <c r="D8" t="s">
        <v>10</v>
      </c>
      <c r="E8" t="s">
        <v>15</v>
      </c>
      <c r="F8" t="s">
        <v>17</v>
      </c>
    </row>
    <row r="9" spans="3:8" x14ac:dyDescent="0.25">
      <c r="D9" t="s">
        <v>11</v>
      </c>
      <c r="E9" t="s">
        <v>16</v>
      </c>
      <c r="F9" t="s">
        <v>17</v>
      </c>
    </row>
    <row r="10" spans="3:8" x14ac:dyDescent="0.25">
      <c r="D10" t="s">
        <v>12</v>
      </c>
    </row>
    <row r="13" spans="3:8" x14ac:dyDescent="0.25">
      <c r="E13" s="2" t="s">
        <v>1</v>
      </c>
      <c r="F13" s="2" t="s">
        <v>2</v>
      </c>
      <c r="G13" s="2" t="s">
        <v>1</v>
      </c>
      <c r="H13" s="2" t="s">
        <v>2</v>
      </c>
    </row>
    <row r="14" spans="3:8" x14ac:dyDescent="0.25">
      <c r="C14" t="s">
        <v>0</v>
      </c>
      <c r="E14" s="3">
        <v>1700000</v>
      </c>
      <c r="F14" s="3">
        <f>+E14*365</f>
        <v>620500000</v>
      </c>
    </row>
    <row r="15" spans="3:8" x14ac:dyDescent="0.25">
      <c r="C15" t="s">
        <v>3</v>
      </c>
      <c r="D15" s="4">
        <v>1.7882352941176471E-2</v>
      </c>
      <c r="E15" s="3">
        <f>+E14*D15</f>
        <v>30400</v>
      </c>
      <c r="F15" s="3">
        <f>+F14*1.7%</f>
        <v>10548500</v>
      </c>
    </row>
    <row r="16" spans="3:8" x14ac:dyDescent="0.25">
      <c r="C16" t="s">
        <v>4</v>
      </c>
      <c r="D16" s="4">
        <v>3.2941176470588238E-2</v>
      </c>
      <c r="E16" s="3">
        <f>+E14*D16</f>
        <v>56000.000000000007</v>
      </c>
      <c r="F16" s="3">
        <f>+F14*3.3%</f>
        <v>20476500</v>
      </c>
    </row>
    <row r="19" spans="3:8" x14ac:dyDescent="0.25">
      <c r="C19" t="s">
        <v>6</v>
      </c>
      <c r="E19" s="3">
        <v>965000</v>
      </c>
      <c r="F19" s="3">
        <f>+E19*365</f>
        <v>352225000</v>
      </c>
      <c r="G19" s="3">
        <v>1090000</v>
      </c>
      <c r="H19" s="3">
        <f>+G19*365</f>
        <v>397850000</v>
      </c>
    </row>
    <row r="20" spans="3:8" x14ac:dyDescent="0.25">
      <c r="C20" t="s">
        <v>5</v>
      </c>
      <c r="E20" s="3">
        <f>+E19-E21</f>
        <v>125000</v>
      </c>
      <c r="F20" s="3">
        <f>+E20*90</f>
        <v>11250000</v>
      </c>
      <c r="G20" s="3">
        <v>250000</v>
      </c>
      <c r="H20" s="3">
        <f>+G20*90</f>
        <v>22500000</v>
      </c>
    </row>
    <row r="21" spans="3:8" x14ac:dyDescent="0.25">
      <c r="C21" t="s">
        <v>19</v>
      </c>
      <c r="E21" s="3">
        <v>840000</v>
      </c>
      <c r="F21" s="3">
        <f>+F19-F20</f>
        <v>340975000</v>
      </c>
      <c r="G21" s="3">
        <f>+G19-G20</f>
        <v>840000</v>
      </c>
      <c r="H21" s="3">
        <f>+H19-H20</f>
        <v>375350000</v>
      </c>
    </row>
    <row r="22" spans="3:8" x14ac:dyDescent="0.25">
      <c r="E22" s="3"/>
      <c r="F22" s="3"/>
      <c r="G22" s="3"/>
      <c r="H22" s="3"/>
    </row>
    <row r="23" spans="3:8" x14ac:dyDescent="0.25">
      <c r="C23" t="s">
        <v>20</v>
      </c>
      <c r="E23" s="3">
        <f>+E20*0.05</f>
        <v>6250</v>
      </c>
      <c r="F23" s="3">
        <f>+F20*0.05</f>
        <v>562500</v>
      </c>
      <c r="G23" s="3">
        <f>+G20*0.05</f>
        <v>12500</v>
      </c>
      <c r="H23" s="3">
        <f>+H20*0.05</f>
        <v>1125000</v>
      </c>
    </row>
    <row r="24" spans="3:8" x14ac:dyDescent="0.25">
      <c r="D24" s="1" t="s">
        <v>22</v>
      </c>
    </row>
    <row r="25" spans="3:8" x14ac:dyDescent="0.25">
      <c r="C25" t="s">
        <v>3</v>
      </c>
      <c r="D25">
        <f>4000+4000+4500+4000</f>
        <v>16500</v>
      </c>
      <c r="E25" s="3">
        <f>((+D25*7000*24)/1000000)*0.88</f>
        <v>2439.36</v>
      </c>
      <c r="F25" s="3">
        <f>+E25*90</f>
        <v>219542.40000000002</v>
      </c>
      <c r="G25" s="3">
        <f>(+D25*7000*24)/1000000</f>
        <v>2772</v>
      </c>
      <c r="H25" s="3">
        <f>+G25*90</f>
        <v>249480</v>
      </c>
    </row>
    <row r="27" spans="3:8" x14ac:dyDescent="0.25">
      <c r="D27" t="s">
        <v>26</v>
      </c>
    </row>
    <row r="28" spans="3:8" x14ac:dyDescent="0.25">
      <c r="C28" t="s">
        <v>21</v>
      </c>
      <c r="D28" s="13">
        <v>2.06E-2</v>
      </c>
      <c r="E28" s="6">
        <f>+E20*0.55*D28</f>
        <v>1416.25</v>
      </c>
      <c r="F28" s="6">
        <f>+E28*90</f>
        <v>127462.5</v>
      </c>
      <c r="G28" s="6">
        <f>+G20*0.55*D28</f>
        <v>2832.5</v>
      </c>
      <c r="H28" s="6">
        <f>+G28*90</f>
        <v>254925</v>
      </c>
    </row>
    <row r="30" spans="3:8" x14ac:dyDescent="0.25">
      <c r="C30" t="s">
        <v>24</v>
      </c>
      <c r="E30" s="7">
        <f>+E23-E25</f>
        <v>3810.64</v>
      </c>
      <c r="F30" s="3">
        <f>+E30*90</f>
        <v>342957.6</v>
      </c>
      <c r="G30" s="7">
        <f>+G23-G25</f>
        <v>9728</v>
      </c>
      <c r="H30" s="3">
        <f>+G30*90</f>
        <v>875520</v>
      </c>
    </row>
    <row r="32" spans="3:8" x14ac:dyDescent="0.25">
      <c r="C32" t="s">
        <v>23</v>
      </c>
      <c r="E32" s="5">
        <v>4.1900000000000004</v>
      </c>
      <c r="F32" s="8">
        <f>+E32</f>
        <v>4.1900000000000004</v>
      </c>
      <c r="G32" s="8">
        <f>+F32</f>
        <v>4.1900000000000004</v>
      </c>
      <c r="H32" s="8">
        <f>+G32</f>
        <v>4.1900000000000004</v>
      </c>
    </row>
    <row r="33" spans="3:8" ht="13.8" thickBot="1" x14ac:dyDescent="0.3"/>
    <row r="34" spans="3:8" ht="13.8" thickBot="1" x14ac:dyDescent="0.3">
      <c r="C34" s="9" t="s">
        <v>25</v>
      </c>
      <c r="D34" s="10"/>
      <c r="E34" s="11">
        <f>(+E32*E30)+E28</f>
        <v>17382.831600000001</v>
      </c>
      <c r="F34" s="11">
        <f>(+F32*F30)+F28</f>
        <v>1564454.844</v>
      </c>
      <c r="G34" s="11">
        <f>(+G32*G30)+G28</f>
        <v>43592.820000000007</v>
      </c>
      <c r="H34" s="12">
        <f>(+H32*H30)+H28</f>
        <v>3923353.8000000003</v>
      </c>
    </row>
    <row r="36" spans="3:8" x14ac:dyDescent="0.25">
      <c r="E36" s="7"/>
    </row>
    <row r="37" spans="3:8" x14ac:dyDescent="0.25">
      <c r="D37" s="4"/>
      <c r="E37" s="7"/>
    </row>
    <row r="38" spans="3:8" x14ac:dyDescent="0.25">
      <c r="D38" s="4"/>
      <c r="E38" s="7"/>
    </row>
  </sheetData>
  <pageMargins left="0.75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Havlíček Jan</cp:lastModifiedBy>
  <cp:lastPrinted>2001-01-30T17:37:22Z</cp:lastPrinted>
  <dcterms:created xsi:type="dcterms:W3CDTF">2001-01-29T21:05:46Z</dcterms:created>
  <dcterms:modified xsi:type="dcterms:W3CDTF">2023-09-10T11:01:19Z</dcterms:modified>
</cp:coreProperties>
</file>