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36" windowWidth="14880" windowHeight="8580"/>
  </bookViews>
  <sheets>
    <sheet name="Summary" sheetId="13" r:id="rId1"/>
    <sheet name="PNM 500617" sheetId="8" r:id="rId2"/>
    <sheet name="USGT 500617 " sheetId="7" r:id="rId3"/>
    <sheet name="Duke 500622" sheetId="16" r:id="rId4"/>
    <sheet name="Cinergy M&amp;T 500622" sheetId="18" r:id="rId5"/>
    <sheet name="Duke 500623" sheetId="15" r:id="rId6"/>
    <sheet name="USGT 500621" sheetId="6" r:id="rId7"/>
    <sheet name="USGT 500622" sheetId="9" r:id="rId8"/>
    <sheet name="Duke 500621" sheetId="14" r:id="rId9"/>
    <sheet name="USGT 500615" sheetId="3" r:id="rId10"/>
    <sheet name="PG&amp;E 500622" sheetId="4" r:id="rId11"/>
    <sheet name="EES 500616" sheetId="17" r:id="rId12"/>
    <sheet name="Richardson 500622" sheetId="5" r:id="rId13"/>
    <sheet name="Control" sheetId="1" r:id="rId14"/>
    <sheet name="TEST" sheetId="2" r:id="rId15"/>
  </sheets>
  <definedNames>
    <definedName name="_xlnm.Print_Area" localSheetId="1">'PNM 500617'!$A$1:$U$51</definedName>
    <definedName name="_xlnm.Print_Area" localSheetId="0">Summary!$A$1:$K$22</definedName>
  </definedNames>
  <calcPr calcId="0"/>
</workbook>
</file>

<file path=xl/calcChain.xml><?xml version="1.0" encoding="utf-8"?>
<calcChain xmlns="http://schemas.openxmlformats.org/spreadsheetml/2006/main">
  <c r="P11" i="18" l="1"/>
  <c r="Q11" i="18"/>
  <c r="R11" i="18"/>
  <c r="S11" i="18"/>
  <c r="I12" i="18"/>
  <c r="K12" i="18"/>
  <c r="N12" i="18"/>
  <c r="O12" i="18"/>
  <c r="P12" i="18"/>
  <c r="Q12" i="18"/>
  <c r="R12" i="18"/>
  <c r="S12" i="18"/>
  <c r="T12" i="18"/>
  <c r="U12" i="18"/>
  <c r="I13" i="18"/>
  <c r="K13" i="18"/>
  <c r="N13" i="18"/>
  <c r="O13" i="18"/>
  <c r="P13" i="18"/>
  <c r="Q13" i="18"/>
  <c r="R13" i="18"/>
  <c r="S13" i="18"/>
  <c r="T13" i="18"/>
  <c r="U13" i="18"/>
  <c r="I14" i="18"/>
  <c r="K14" i="18"/>
  <c r="N14" i="18"/>
  <c r="O14" i="18"/>
  <c r="P14" i="18"/>
  <c r="Q14" i="18"/>
  <c r="R14" i="18"/>
  <c r="S14" i="18"/>
  <c r="T14" i="18"/>
  <c r="U14" i="18"/>
  <c r="I15" i="18"/>
  <c r="K15" i="18"/>
  <c r="N15" i="18"/>
  <c r="O15" i="18"/>
  <c r="P15" i="18"/>
  <c r="Q15" i="18"/>
  <c r="R15" i="18"/>
  <c r="S15" i="18"/>
  <c r="T15" i="18"/>
  <c r="U15" i="18"/>
  <c r="I16" i="18"/>
  <c r="K16" i="18"/>
  <c r="N16" i="18"/>
  <c r="O16" i="18"/>
  <c r="P16" i="18"/>
  <c r="Q16" i="18"/>
  <c r="R16" i="18"/>
  <c r="S16" i="18"/>
  <c r="T16" i="18"/>
  <c r="U16" i="18"/>
  <c r="I17" i="18"/>
  <c r="K17" i="18"/>
  <c r="N17" i="18"/>
  <c r="O17" i="18"/>
  <c r="P17" i="18"/>
  <c r="Q17" i="18"/>
  <c r="R17" i="18"/>
  <c r="S17" i="18"/>
  <c r="T17" i="18"/>
  <c r="U17" i="18"/>
  <c r="I18" i="18"/>
  <c r="K18" i="18"/>
  <c r="N18" i="18"/>
  <c r="O18" i="18"/>
  <c r="P18" i="18"/>
  <c r="Q18" i="18"/>
  <c r="R18" i="18"/>
  <c r="S18" i="18"/>
  <c r="T18" i="18"/>
  <c r="U18" i="18"/>
  <c r="I19" i="18"/>
  <c r="K19" i="18"/>
  <c r="N19" i="18"/>
  <c r="O19" i="18"/>
  <c r="P19" i="18"/>
  <c r="Q19" i="18"/>
  <c r="R19" i="18"/>
  <c r="S19" i="18"/>
  <c r="T19" i="18"/>
  <c r="U19" i="18"/>
  <c r="I20" i="18"/>
  <c r="K20" i="18"/>
  <c r="N20" i="18"/>
  <c r="O20" i="18"/>
  <c r="P20" i="18"/>
  <c r="Q20" i="18"/>
  <c r="R20" i="18"/>
  <c r="S20" i="18"/>
  <c r="T20" i="18"/>
  <c r="U20" i="18"/>
  <c r="I21" i="18"/>
  <c r="K21" i="18"/>
  <c r="N21" i="18"/>
  <c r="O21" i="18"/>
  <c r="P21" i="18"/>
  <c r="Q21" i="18"/>
  <c r="R21" i="18"/>
  <c r="S21" i="18"/>
  <c r="T21" i="18"/>
  <c r="U21" i="18"/>
  <c r="I22" i="18"/>
  <c r="K22" i="18"/>
  <c r="N22" i="18"/>
  <c r="O22" i="18"/>
  <c r="P22" i="18"/>
  <c r="Q22" i="18"/>
  <c r="R22" i="18"/>
  <c r="S22" i="18"/>
  <c r="T22" i="18"/>
  <c r="U22" i="18"/>
  <c r="I23" i="18"/>
  <c r="K23" i="18"/>
  <c r="N23" i="18"/>
  <c r="O23" i="18"/>
  <c r="P23" i="18"/>
  <c r="Q23" i="18"/>
  <c r="R23" i="18"/>
  <c r="S23" i="18"/>
  <c r="T23" i="18"/>
  <c r="U23" i="18"/>
  <c r="I24" i="18"/>
  <c r="K24" i="18"/>
  <c r="N24" i="18"/>
  <c r="O24" i="18"/>
  <c r="P24" i="18"/>
  <c r="Q24" i="18"/>
  <c r="R24" i="18"/>
  <c r="S24" i="18"/>
  <c r="T24" i="18"/>
  <c r="U24" i="18"/>
  <c r="I25" i="18"/>
  <c r="K25" i="18"/>
  <c r="N25" i="18"/>
  <c r="O25" i="18"/>
  <c r="P25" i="18"/>
  <c r="Q25" i="18"/>
  <c r="R25" i="18"/>
  <c r="S25" i="18"/>
  <c r="T25" i="18"/>
  <c r="U25" i="18"/>
  <c r="I26" i="18"/>
  <c r="K26" i="18"/>
  <c r="N26" i="18"/>
  <c r="O26" i="18"/>
  <c r="P26" i="18"/>
  <c r="Q26" i="18"/>
  <c r="R26" i="18"/>
  <c r="S26" i="18"/>
  <c r="T26" i="18"/>
  <c r="U26" i="18"/>
  <c r="I27" i="18"/>
  <c r="K27" i="18"/>
  <c r="N27" i="18"/>
  <c r="O27" i="18"/>
  <c r="P27" i="18"/>
  <c r="Q27" i="18"/>
  <c r="R27" i="18"/>
  <c r="S27" i="18"/>
  <c r="T27" i="18"/>
  <c r="U27" i="18"/>
  <c r="I28" i="18"/>
  <c r="K28" i="18"/>
  <c r="N28" i="18"/>
  <c r="O28" i="18"/>
  <c r="P28" i="18"/>
  <c r="Q28" i="18"/>
  <c r="R28" i="18"/>
  <c r="S28" i="18"/>
  <c r="T28" i="18"/>
  <c r="U28" i="18"/>
  <c r="I29" i="18"/>
  <c r="K29" i="18"/>
  <c r="N29" i="18"/>
  <c r="O29" i="18"/>
  <c r="P29" i="18"/>
  <c r="Q29" i="18"/>
  <c r="R29" i="18"/>
  <c r="S29" i="18"/>
  <c r="T29" i="18"/>
  <c r="U29" i="18"/>
  <c r="I30" i="18"/>
  <c r="K30" i="18"/>
  <c r="N30" i="18"/>
  <c r="O30" i="18"/>
  <c r="P30" i="18"/>
  <c r="Q30" i="18"/>
  <c r="R30" i="18"/>
  <c r="S30" i="18"/>
  <c r="T30" i="18"/>
  <c r="U30" i="18"/>
  <c r="I31" i="18"/>
  <c r="K31" i="18"/>
  <c r="N31" i="18"/>
  <c r="O31" i="18"/>
  <c r="P31" i="18"/>
  <c r="Q31" i="18"/>
  <c r="R31" i="18"/>
  <c r="S31" i="18"/>
  <c r="T31" i="18"/>
  <c r="U31" i="18"/>
  <c r="I32" i="18"/>
  <c r="K32" i="18"/>
  <c r="N32" i="18"/>
  <c r="O32" i="18"/>
  <c r="P32" i="18"/>
  <c r="Q32" i="18"/>
  <c r="R32" i="18"/>
  <c r="S32" i="18"/>
  <c r="T32" i="18"/>
  <c r="U32" i="18"/>
  <c r="I33" i="18"/>
  <c r="K33" i="18"/>
  <c r="N33" i="18"/>
  <c r="O33" i="18"/>
  <c r="P33" i="18"/>
  <c r="Q33" i="18"/>
  <c r="R33" i="18"/>
  <c r="S33" i="18"/>
  <c r="T33" i="18"/>
  <c r="U33" i="18"/>
  <c r="I34" i="18"/>
  <c r="K34" i="18"/>
  <c r="N34" i="18"/>
  <c r="O34" i="18"/>
  <c r="P34" i="18"/>
  <c r="Q34" i="18"/>
  <c r="R34" i="18"/>
  <c r="S34" i="18"/>
  <c r="T34" i="18"/>
  <c r="U34" i="18"/>
  <c r="I35" i="18"/>
  <c r="K35" i="18"/>
  <c r="N35" i="18"/>
  <c r="O35" i="18"/>
  <c r="P35" i="18"/>
  <c r="Q35" i="18"/>
  <c r="R35" i="18"/>
  <c r="S35" i="18"/>
  <c r="T35" i="18"/>
  <c r="U35" i="18"/>
  <c r="I36" i="18"/>
  <c r="K36" i="18"/>
  <c r="N36" i="18"/>
  <c r="O36" i="18"/>
  <c r="P36" i="18"/>
  <c r="Q36" i="18"/>
  <c r="R36" i="18"/>
  <c r="S36" i="18"/>
  <c r="T36" i="18"/>
  <c r="U36" i="18"/>
  <c r="I37" i="18"/>
  <c r="K37" i="18"/>
  <c r="N37" i="18"/>
  <c r="O37" i="18"/>
  <c r="P37" i="18"/>
  <c r="Q37" i="18"/>
  <c r="R37" i="18"/>
  <c r="S37" i="18"/>
  <c r="T37" i="18"/>
  <c r="U37" i="18"/>
  <c r="I38" i="18"/>
  <c r="K38" i="18"/>
  <c r="N38" i="18"/>
  <c r="O38" i="18"/>
  <c r="P38" i="18"/>
  <c r="Q38" i="18"/>
  <c r="R38" i="18"/>
  <c r="S38" i="18"/>
  <c r="T38" i="18"/>
  <c r="U38" i="18"/>
  <c r="I39" i="18"/>
  <c r="K39" i="18"/>
  <c r="N39" i="18"/>
  <c r="O39" i="18"/>
  <c r="P39" i="18"/>
  <c r="Q39" i="18"/>
  <c r="R39" i="18"/>
  <c r="S39" i="18"/>
  <c r="T39" i="18"/>
  <c r="U39" i="18"/>
  <c r="I40" i="18"/>
  <c r="K40" i="18"/>
  <c r="N40" i="18"/>
  <c r="O40" i="18"/>
  <c r="P40" i="18"/>
  <c r="Q40" i="18"/>
  <c r="R40" i="18"/>
  <c r="S40" i="18"/>
  <c r="T40" i="18"/>
  <c r="U40" i="18"/>
  <c r="I41" i="18"/>
  <c r="K41" i="18"/>
  <c r="N41" i="18"/>
  <c r="O41" i="18"/>
  <c r="P41" i="18"/>
  <c r="Q41" i="18"/>
  <c r="R41" i="18"/>
  <c r="S41" i="18"/>
  <c r="T41" i="18"/>
  <c r="U41" i="18"/>
  <c r="I42" i="18"/>
  <c r="K42" i="18"/>
  <c r="N42" i="18"/>
  <c r="O42" i="18"/>
  <c r="P42" i="18"/>
  <c r="Q42" i="18"/>
  <c r="R42" i="18"/>
  <c r="S42" i="18"/>
  <c r="T42" i="18"/>
  <c r="U42" i="18"/>
  <c r="G43" i="18"/>
  <c r="H43" i="18"/>
  <c r="I43" i="18"/>
  <c r="N43" i="18"/>
  <c r="O43" i="18"/>
  <c r="P43" i="18"/>
  <c r="Q43" i="18"/>
  <c r="R43" i="18"/>
  <c r="S43" i="18"/>
  <c r="T43" i="18"/>
  <c r="U43" i="18"/>
  <c r="T45" i="18"/>
  <c r="G46" i="18"/>
  <c r="G47" i="18"/>
  <c r="O50" i="18"/>
  <c r="O51" i="18"/>
  <c r="O52" i="18"/>
  <c r="O53" i="18"/>
  <c r="O55" i="18"/>
  <c r="P11" i="1"/>
  <c r="Q11" i="1"/>
  <c r="R11" i="1"/>
  <c r="S11" i="1"/>
  <c r="I12" i="1"/>
  <c r="K12" i="1"/>
  <c r="N12" i="1"/>
  <c r="O12" i="1"/>
  <c r="P12" i="1"/>
  <c r="Q12" i="1"/>
  <c r="R12" i="1"/>
  <c r="S12" i="1"/>
  <c r="T12" i="1"/>
  <c r="U12" i="1"/>
  <c r="I13" i="1"/>
  <c r="K13" i="1"/>
  <c r="N13" i="1"/>
  <c r="O13" i="1"/>
  <c r="P13" i="1"/>
  <c r="Q13" i="1"/>
  <c r="R13" i="1"/>
  <c r="S13" i="1"/>
  <c r="T13" i="1"/>
  <c r="U13" i="1"/>
  <c r="I14" i="1"/>
  <c r="K14" i="1"/>
  <c r="N14" i="1"/>
  <c r="O14" i="1"/>
  <c r="P14" i="1"/>
  <c r="Q14" i="1"/>
  <c r="R14" i="1"/>
  <c r="S14" i="1"/>
  <c r="T14" i="1"/>
  <c r="U14" i="1"/>
  <c r="I15" i="1"/>
  <c r="K15" i="1"/>
  <c r="N15" i="1"/>
  <c r="O15" i="1"/>
  <c r="P15" i="1"/>
  <c r="Q15" i="1"/>
  <c r="R15" i="1"/>
  <c r="S15" i="1"/>
  <c r="T15" i="1"/>
  <c r="U15" i="1"/>
  <c r="I16" i="1"/>
  <c r="K16" i="1"/>
  <c r="N16" i="1"/>
  <c r="O16" i="1"/>
  <c r="P16" i="1"/>
  <c r="Q16" i="1"/>
  <c r="R16" i="1"/>
  <c r="S16" i="1"/>
  <c r="T16" i="1"/>
  <c r="U16" i="1"/>
  <c r="I17" i="1"/>
  <c r="K17" i="1"/>
  <c r="N17" i="1"/>
  <c r="O17" i="1"/>
  <c r="P17" i="1"/>
  <c r="Q17" i="1"/>
  <c r="R17" i="1"/>
  <c r="S17" i="1"/>
  <c r="T17" i="1"/>
  <c r="U17" i="1"/>
  <c r="I18" i="1"/>
  <c r="K18" i="1"/>
  <c r="N18" i="1"/>
  <c r="O18" i="1"/>
  <c r="P18" i="1"/>
  <c r="Q18" i="1"/>
  <c r="R18" i="1"/>
  <c r="S18" i="1"/>
  <c r="T18" i="1"/>
  <c r="U18" i="1"/>
  <c r="I19" i="1"/>
  <c r="K19" i="1"/>
  <c r="N19" i="1"/>
  <c r="O19" i="1"/>
  <c r="P19" i="1"/>
  <c r="Q19" i="1"/>
  <c r="R19" i="1"/>
  <c r="S19" i="1"/>
  <c r="T19" i="1"/>
  <c r="U19" i="1"/>
  <c r="I20" i="1"/>
  <c r="K20" i="1"/>
  <c r="N20" i="1"/>
  <c r="O20" i="1"/>
  <c r="P20" i="1"/>
  <c r="Q20" i="1"/>
  <c r="R20" i="1"/>
  <c r="S20" i="1"/>
  <c r="T20" i="1"/>
  <c r="U20" i="1"/>
  <c r="I21" i="1"/>
  <c r="K21" i="1"/>
  <c r="N21" i="1"/>
  <c r="O21" i="1"/>
  <c r="P21" i="1"/>
  <c r="Q21" i="1"/>
  <c r="R21" i="1"/>
  <c r="S21" i="1"/>
  <c r="T21" i="1"/>
  <c r="U21" i="1"/>
  <c r="I22" i="1"/>
  <c r="K22" i="1"/>
  <c r="N22" i="1"/>
  <c r="O22" i="1"/>
  <c r="P22" i="1"/>
  <c r="Q22" i="1"/>
  <c r="R22" i="1"/>
  <c r="S22" i="1"/>
  <c r="T22" i="1"/>
  <c r="U22" i="1"/>
  <c r="I23" i="1"/>
  <c r="K23" i="1"/>
  <c r="N23" i="1"/>
  <c r="O23" i="1"/>
  <c r="P23" i="1"/>
  <c r="Q23" i="1"/>
  <c r="R23" i="1"/>
  <c r="S23" i="1"/>
  <c r="T23" i="1"/>
  <c r="U23" i="1"/>
  <c r="I24" i="1"/>
  <c r="K24" i="1"/>
  <c r="N24" i="1"/>
  <c r="O24" i="1"/>
  <c r="P24" i="1"/>
  <c r="Q24" i="1"/>
  <c r="R24" i="1"/>
  <c r="S24" i="1"/>
  <c r="T24" i="1"/>
  <c r="U24" i="1"/>
  <c r="I25" i="1"/>
  <c r="K25" i="1"/>
  <c r="N25" i="1"/>
  <c r="O25" i="1"/>
  <c r="P25" i="1"/>
  <c r="Q25" i="1"/>
  <c r="R25" i="1"/>
  <c r="S25" i="1"/>
  <c r="T25" i="1"/>
  <c r="U25" i="1"/>
  <c r="I26" i="1"/>
  <c r="K26" i="1"/>
  <c r="N26" i="1"/>
  <c r="O26" i="1"/>
  <c r="P26" i="1"/>
  <c r="Q26" i="1"/>
  <c r="R26" i="1"/>
  <c r="S26" i="1"/>
  <c r="T26" i="1"/>
  <c r="U26" i="1"/>
  <c r="I27" i="1"/>
  <c r="K27" i="1"/>
  <c r="N27" i="1"/>
  <c r="O27" i="1"/>
  <c r="P27" i="1"/>
  <c r="Q27" i="1"/>
  <c r="R27" i="1"/>
  <c r="S27" i="1"/>
  <c r="T27" i="1"/>
  <c r="U27" i="1"/>
  <c r="I28" i="1"/>
  <c r="K28" i="1"/>
  <c r="N28" i="1"/>
  <c r="O28" i="1"/>
  <c r="P28" i="1"/>
  <c r="Q28" i="1"/>
  <c r="R28" i="1"/>
  <c r="S28" i="1"/>
  <c r="T28" i="1"/>
  <c r="U28" i="1"/>
  <c r="I29" i="1"/>
  <c r="K29" i="1"/>
  <c r="N29" i="1"/>
  <c r="O29" i="1"/>
  <c r="P29" i="1"/>
  <c r="Q29" i="1"/>
  <c r="R29" i="1"/>
  <c r="S29" i="1"/>
  <c r="T29" i="1"/>
  <c r="U29" i="1"/>
  <c r="I30" i="1"/>
  <c r="K30" i="1"/>
  <c r="N30" i="1"/>
  <c r="O30" i="1"/>
  <c r="P30" i="1"/>
  <c r="Q30" i="1"/>
  <c r="R30" i="1"/>
  <c r="S30" i="1"/>
  <c r="T30" i="1"/>
  <c r="U30" i="1"/>
  <c r="I31" i="1"/>
  <c r="K31" i="1"/>
  <c r="N31" i="1"/>
  <c r="O31" i="1"/>
  <c r="P31" i="1"/>
  <c r="Q31" i="1"/>
  <c r="R31" i="1"/>
  <c r="S31" i="1"/>
  <c r="T31" i="1"/>
  <c r="U31" i="1"/>
  <c r="I32" i="1"/>
  <c r="K32" i="1"/>
  <c r="N32" i="1"/>
  <c r="O32" i="1"/>
  <c r="P32" i="1"/>
  <c r="Q32" i="1"/>
  <c r="R32" i="1"/>
  <c r="S32" i="1"/>
  <c r="T32" i="1"/>
  <c r="U32" i="1"/>
  <c r="I33" i="1"/>
  <c r="K33" i="1"/>
  <c r="N33" i="1"/>
  <c r="O33" i="1"/>
  <c r="P33" i="1"/>
  <c r="Q33" i="1"/>
  <c r="R33" i="1"/>
  <c r="S33" i="1"/>
  <c r="T33" i="1"/>
  <c r="U33" i="1"/>
  <c r="I34" i="1"/>
  <c r="K34" i="1"/>
  <c r="N34" i="1"/>
  <c r="O34" i="1"/>
  <c r="P34" i="1"/>
  <c r="Q34" i="1"/>
  <c r="R34" i="1"/>
  <c r="S34" i="1"/>
  <c r="T34" i="1"/>
  <c r="U34" i="1"/>
  <c r="I35" i="1"/>
  <c r="K35" i="1"/>
  <c r="N35" i="1"/>
  <c r="O35" i="1"/>
  <c r="P35" i="1"/>
  <c r="Q35" i="1"/>
  <c r="R35" i="1"/>
  <c r="S35" i="1"/>
  <c r="T35" i="1"/>
  <c r="U35" i="1"/>
  <c r="I36" i="1"/>
  <c r="K36" i="1"/>
  <c r="N36" i="1"/>
  <c r="O36" i="1"/>
  <c r="P36" i="1"/>
  <c r="Q36" i="1"/>
  <c r="R36" i="1"/>
  <c r="S36" i="1"/>
  <c r="T36" i="1"/>
  <c r="U36" i="1"/>
  <c r="I37" i="1"/>
  <c r="K37" i="1"/>
  <c r="N37" i="1"/>
  <c r="O37" i="1"/>
  <c r="P37" i="1"/>
  <c r="Q37" i="1"/>
  <c r="R37" i="1"/>
  <c r="S37" i="1"/>
  <c r="T37" i="1"/>
  <c r="U37" i="1"/>
  <c r="I38" i="1"/>
  <c r="K38" i="1"/>
  <c r="N38" i="1"/>
  <c r="O38" i="1"/>
  <c r="P38" i="1"/>
  <c r="Q38" i="1"/>
  <c r="R38" i="1"/>
  <c r="S38" i="1"/>
  <c r="T38" i="1"/>
  <c r="U38" i="1"/>
  <c r="I39" i="1"/>
  <c r="K39" i="1"/>
  <c r="N39" i="1"/>
  <c r="O39" i="1"/>
  <c r="P39" i="1"/>
  <c r="Q39" i="1"/>
  <c r="R39" i="1"/>
  <c r="S39" i="1"/>
  <c r="T39" i="1"/>
  <c r="U39" i="1"/>
  <c r="I40" i="1"/>
  <c r="K40" i="1"/>
  <c r="N40" i="1"/>
  <c r="O40" i="1"/>
  <c r="P40" i="1"/>
  <c r="Q40" i="1"/>
  <c r="R40" i="1"/>
  <c r="S40" i="1"/>
  <c r="T40" i="1"/>
  <c r="U40" i="1"/>
  <c r="I41" i="1"/>
  <c r="K41" i="1"/>
  <c r="N41" i="1"/>
  <c r="O41" i="1"/>
  <c r="P41" i="1"/>
  <c r="Q41" i="1"/>
  <c r="R41" i="1"/>
  <c r="S41" i="1"/>
  <c r="T41" i="1"/>
  <c r="U41" i="1"/>
  <c r="I42" i="1"/>
  <c r="K42" i="1"/>
  <c r="N42" i="1"/>
  <c r="O42" i="1"/>
  <c r="P42" i="1"/>
  <c r="Q42" i="1"/>
  <c r="R42" i="1"/>
  <c r="S42" i="1"/>
  <c r="T42" i="1"/>
  <c r="U42" i="1"/>
  <c r="G43" i="1"/>
  <c r="H43" i="1"/>
  <c r="I43" i="1"/>
  <c r="N43" i="1"/>
  <c r="O43" i="1"/>
  <c r="P43" i="1"/>
  <c r="Q43" i="1"/>
  <c r="R43" i="1"/>
  <c r="S43" i="1"/>
  <c r="T43" i="1"/>
  <c r="U43" i="1"/>
  <c r="S45" i="1"/>
  <c r="G46" i="1"/>
  <c r="G47" i="1"/>
  <c r="O50" i="1"/>
  <c r="O51" i="1"/>
  <c r="O52" i="1"/>
  <c r="O53" i="1"/>
  <c r="O55" i="1"/>
  <c r="P11" i="14"/>
  <c r="Q11" i="14"/>
  <c r="R11" i="14"/>
  <c r="S11" i="14"/>
  <c r="I12" i="14"/>
  <c r="K12" i="14"/>
  <c r="N12" i="14"/>
  <c r="O12" i="14"/>
  <c r="P12" i="14"/>
  <c r="Q12" i="14"/>
  <c r="R12" i="14"/>
  <c r="S12" i="14"/>
  <c r="T12" i="14"/>
  <c r="U12" i="14"/>
  <c r="I13" i="14"/>
  <c r="K13" i="14"/>
  <c r="N13" i="14"/>
  <c r="O13" i="14"/>
  <c r="P13" i="14"/>
  <c r="Q13" i="14"/>
  <c r="R13" i="14"/>
  <c r="S13" i="14"/>
  <c r="T13" i="14"/>
  <c r="U13" i="14"/>
  <c r="I14" i="14"/>
  <c r="K14" i="14"/>
  <c r="N14" i="14"/>
  <c r="O14" i="14"/>
  <c r="P14" i="14"/>
  <c r="Q14" i="14"/>
  <c r="R14" i="14"/>
  <c r="S14" i="14"/>
  <c r="T14" i="14"/>
  <c r="U14" i="14"/>
  <c r="I15" i="14"/>
  <c r="K15" i="14"/>
  <c r="N15" i="14"/>
  <c r="O15" i="14"/>
  <c r="P15" i="14"/>
  <c r="Q15" i="14"/>
  <c r="R15" i="14"/>
  <c r="S15" i="14"/>
  <c r="T15" i="14"/>
  <c r="U15" i="14"/>
  <c r="I16" i="14"/>
  <c r="K16" i="14"/>
  <c r="N16" i="14"/>
  <c r="O16" i="14"/>
  <c r="P16" i="14"/>
  <c r="Q16" i="14"/>
  <c r="R16" i="14"/>
  <c r="S16" i="14"/>
  <c r="T16" i="14"/>
  <c r="U16" i="14"/>
  <c r="I17" i="14"/>
  <c r="K17" i="14"/>
  <c r="N17" i="14"/>
  <c r="O17" i="14"/>
  <c r="P17" i="14"/>
  <c r="Q17" i="14"/>
  <c r="R17" i="14"/>
  <c r="S17" i="14"/>
  <c r="T17" i="14"/>
  <c r="U17" i="14"/>
  <c r="I18" i="14"/>
  <c r="K18" i="14"/>
  <c r="N18" i="14"/>
  <c r="O18" i="14"/>
  <c r="P18" i="14"/>
  <c r="Q18" i="14"/>
  <c r="R18" i="14"/>
  <c r="S18" i="14"/>
  <c r="T18" i="14"/>
  <c r="U18" i="14"/>
  <c r="I19" i="14"/>
  <c r="K19" i="14"/>
  <c r="N19" i="14"/>
  <c r="O19" i="14"/>
  <c r="P19" i="14"/>
  <c r="Q19" i="14"/>
  <c r="R19" i="14"/>
  <c r="S19" i="14"/>
  <c r="T19" i="14"/>
  <c r="U19" i="14"/>
  <c r="I20" i="14"/>
  <c r="K20" i="14"/>
  <c r="N20" i="14"/>
  <c r="O20" i="14"/>
  <c r="P20" i="14"/>
  <c r="Q20" i="14"/>
  <c r="R20" i="14"/>
  <c r="S20" i="14"/>
  <c r="T20" i="14"/>
  <c r="U20" i="14"/>
  <c r="I21" i="14"/>
  <c r="K21" i="14"/>
  <c r="N21" i="14"/>
  <c r="O21" i="14"/>
  <c r="P21" i="14"/>
  <c r="Q21" i="14"/>
  <c r="R21" i="14"/>
  <c r="S21" i="14"/>
  <c r="T21" i="14"/>
  <c r="U21" i="14"/>
  <c r="I22" i="14"/>
  <c r="K22" i="14"/>
  <c r="N22" i="14"/>
  <c r="O22" i="14"/>
  <c r="P22" i="14"/>
  <c r="Q22" i="14"/>
  <c r="R22" i="14"/>
  <c r="S22" i="14"/>
  <c r="T22" i="14"/>
  <c r="U22" i="14"/>
  <c r="I23" i="14"/>
  <c r="K23" i="14"/>
  <c r="N23" i="14"/>
  <c r="O23" i="14"/>
  <c r="P23" i="14"/>
  <c r="Q23" i="14"/>
  <c r="R23" i="14"/>
  <c r="S23" i="14"/>
  <c r="T23" i="14"/>
  <c r="U23" i="14"/>
  <c r="I24" i="14"/>
  <c r="K24" i="14"/>
  <c r="N24" i="14"/>
  <c r="O24" i="14"/>
  <c r="P24" i="14"/>
  <c r="Q24" i="14"/>
  <c r="R24" i="14"/>
  <c r="S24" i="14"/>
  <c r="T24" i="14"/>
  <c r="U24" i="14"/>
  <c r="I25" i="14"/>
  <c r="K25" i="14"/>
  <c r="N25" i="14"/>
  <c r="O25" i="14"/>
  <c r="P25" i="14"/>
  <c r="Q25" i="14"/>
  <c r="R25" i="14"/>
  <c r="S25" i="14"/>
  <c r="T25" i="14"/>
  <c r="U25" i="14"/>
  <c r="I26" i="14"/>
  <c r="K26" i="14"/>
  <c r="N26" i="14"/>
  <c r="O26" i="14"/>
  <c r="P26" i="14"/>
  <c r="Q26" i="14"/>
  <c r="R26" i="14"/>
  <c r="S26" i="14"/>
  <c r="T26" i="14"/>
  <c r="U26" i="14"/>
  <c r="I27" i="14"/>
  <c r="K27" i="14"/>
  <c r="N27" i="14"/>
  <c r="O27" i="14"/>
  <c r="P27" i="14"/>
  <c r="Q27" i="14"/>
  <c r="R27" i="14"/>
  <c r="S27" i="14"/>
  <c r="T27" i="14"/>
  <c r="U27" i="14"/>
  <c r="I28" i="14"/>
  <c r="K28" i="14"/>
  <c r="N28" i="14"/>
  <c r="O28" i="14"/>
  <c r="P28" i="14"/>
  <c r="Q28" i="14"/>
  <c r="R28" i="14"/>
  <c r="S28" i="14"/>
  <c r="T28" i="14"/>
  <c r="U28" i="14"/>
  <c r="I29" i="14"/>
  <c r="K29" i="14"/>
  <c r="N29" i="14"/>
  <c r="O29" i="14"/>
  <c r="P29" i="14"/>
  <c r="Q29" i="14"/>
  <c r="R29" i="14"/>
  <c r="S29" i="14"/>
  <c r="T29" i="14"/>
  <c r="U29" i="14"/>
  <c r="I30" i="14"/>
  <c r="K30" i="14"/>
  <c r="N30" i="14"/>
  <c r="O30" i="14"/>
  <c r="P30" i="14"/>
  <c r="Q30" i="14"/>
  <c r="R30" i="14"/>
  <c r="S30" i="14"/>
  <c r="T30" i="14"/>
  <c r="U30" i="14"/>
  <c r="I31" i="14"/>
  <c r="K31" i="14"/>
  <c r="N31" i="14"/>
  <c r="O31" i="14"/>
  <c r="P31" i="14"/>
  <c r="Q31" i="14"/>
  <c r="R31" i="14"/>
  <c r="S31" i="14"/>
  <c r="T31" i="14"/>
  <c r="U31" i="14"/>
  <c r="I32" i="14"/>
  <c r="K32" i="14"/>
  <c r="N32" i="14"/>
  <c r="O32" i="14"/>
  <c r="P32" i="14"/>
  <c r="Q32" i="14"/>
  <c r="R32" i="14"/>
  <c r="S32" i="14"/>
  <c r="T32" i="14"/>
  <c r="U32" i="14"/>
  <c r="I33" i="14"/>
  <c r="K33" i="14"/>
  <c r="N33" i="14"/>
  <c r="O33" i="14"/>
  <c r="P33" i="14"/>
  <c r="Q33" i="14"/>
  <c r="R33" i="14"/>
  <c r="S33" i="14"/>
  <c r="T33" i="14"/>
  <c r="U33" i="14"/>
  <c r="I34" i="14"/>
  <c r="K34" i="14"/>
  <c r="N34" i="14"/>
  <c r="O34" i="14"/>
  <c r="P34" i="14"/>
  <c r="Q34" i="14"/>
  <c r="R34" i="14"/>
  <c r="S34" i="14"/>
  <c r="T34" i="14"/>
  <c r="U34" i="14"/>
  <c r="I35" i="14"/>
  <c r="K35" i="14"/>
  <c r="N35" i="14"/>
  <c r="O35" i="14"/>
  <c r="P35" i="14"/>
  <c r="Q35" i="14"/>
  <c r="R35" i="14"/>
  <c r="S35" i="14"/>
  <c r="T35" i="14"/>
  <c r="U35" i="14"/>
  <c r="I36" i="14"/>
  <c r="K36" i="14"/>
  <c r="N36" i="14"/>
  <c r="O36" i="14"/>
  <c r="P36" i="14"/>
  <c r="Q36" i="14"/>
  <c r="R36" i="14"/>
  <c r="S36" i="14"/>
  <c r="T36" i="14"/>
  <c r="U36" i="14"/>
  <c r="I37" i="14"/>
  <c r="K37" i="14"/>
  <c r="N37" i="14"/>
  <c r="O37" i="14"/>
  <c r="P37" i="14"/>
  <c r="Q37" i="14"/>
  <c r="R37" i="14"/>
  <c r="S37" i="14"/>
  <c r="T37" i="14"/>
  <c r="U37" i="14"/>
  <c r="I38" i="14"/>
  <c r="K38" i="14"/>
  <c r="N38" i="14"/>
  <c r="O38" i="14"/>
  <c r="P38" i="14"/>
  <c r="Q38" i="14"/>
  <c r="R38" i="14"/>
  <c r="S38" i="14"/>
  <c r="T38" i="14"/>
  <c r="U38" i="14"/>
  <c r="I39" i="14"/>
  <c r="K39" i="14"/>
  <c r="N39" i="14"/>
  <c r="O39" i="14"/>
  <c r="P39" i="14"/>
  <c r="Q39" i="14"/>
  <c r="R39" i="14"/>
  <c r="S39" i="14"/>
  <c r="T39" i="14"/>
  <c r="U39" i="14"/>
  <c r="I40" i="14"/>
  <c r="K40" i="14"/>
  <c r="N40" i="14"/>
  <c r="O40" i="14"/>
  <c r="P40" i="14"/>
  <c r="Q40" i="14"/>
  <c r="R40" i="14"/>
  <c r="S40" i="14"/>
  <c r="T40" i="14"/>
  <c r="U40" i="14"/>
  <c r="I41" i="14"/>
  <c r="K41" i="14"/>
  <c r="N41" i="14"/>
  <c r="O41" i="14"/>
  <c r="P41" i="14"/>
  <c r="Q41" i="14"/>
  <c r="R41" i="14"/>
  <c r="S41" i="14"/>
  <c r="T41" i="14"/>
  <c r="U41" i="14"/>
  <c r="I42" i="14"/>
  <c r="K42" i="14"/>
  <c r="N42" i="14"/>
  <c r="O42" i="14"/>
  <c r="P42" i="14"/>
  <c r="Q42" i="14"/>
  <c r="R42" i="14"/>
  <c r="S42" i="14"/>
  <c r="T42" i="14"/>
  <c r="U42" i="14"/>
  <c r="G43" i="14"/>
  <c r="H43" i="14"/>
  <c r="I43" i="14"/>
  <c r="N43" i="14"/>
  <c r="O43" i="14"/>
  <c r="P43" i="14"/>
  <c r="Q43" i="14"/>
  <c r="R43" i="14"/>
  <c r="S43" i="14"/>
  <c r="T43" i="14"/>
  <c r="U43" i="14"/>
  <c r="S45" i="14"/>
  <c r="G46" i="14"/>
  <c r="U46" i="14"/>
  <c r="G47" i="14"/>
  <c r="O50" i="14"/>
  <c r="O51" i="14"/>
  <c r="O52" i="14"/>
  <c r="O53" i="14"/>
  <c r="O55" i="14"/>
  <c r="P11" i="16"/>
  <c r="Q11" i="16"/>
  <c r="R11" i="16"/>
  <c r="S11" i="16"/>
  <c r="I12" i="16"/>
  <c r="K12" i="16"/>
  <c r="N12" i="16"/>
  <c r="O12" i="16"/>
  <c r="P12" i="16"/>
  <c r="Q12" i="16"/>
  <c r="R12" i="16"/>
  <c r="S12" i="16"/>
  <c r="T12" i="16"/>
  <c r="U12" i="16"/>
  <c r="I13" i="16"/>
  <c r="K13" i="16"/>
  <c r="N13" i="16"/>
  <c r="O13" i="16"/>
  <c r="P13" i="16"/>
  <c r="Q13" i="16"/>
  <c r="R13" i="16"/>
  <c r="S13" i="16"/>
  <c r="T13" i="16"/>
  <c r="U13" i="16"/>
  <c r="I14" i="16"/>
  <c r="K14" i="16"/>
  <c r="N14" i="16"/>
  <c r="O14" i="16"/>
  <c r="P14" i="16"/>
  <c r="Q14" i="16"/>
  <c r="R14" i="16"/>
  <c r="S14" i="16"/>
  <c r="T14" i="16"/>
  <c r="U14" i="16"/>
  <c r="I15" i="16"/>
  <c r="K15" i="16"/>
  <c r="N15" i="16"/>
  <c r="O15" i="16"/>
  <c r="P15" i="16"/>
  <c r="Q15" i="16"/>
  <c r="R15" i="16"/>
  <c r="S15" i="16"/>
  <c r="T15" i="16"/>
  <c r="U15" i="16"/>
  <c r="I16" i="16"/>
  <c r="K16" i="16"/>
  <c r="N16" i="16"/>
  <c r="O16" i="16"/>
  <c r="P16" i="16"/>
  <c r="Q16" i="16"/>
  <c r="R16" i="16"/>
  <c r="S16" i="16"/>
  <c r="T16" i="16"/>
  <c r="U16" i="16"/>
  <c r="I17" i="16"/>
  <c r="K17" i="16"/>
  <c r="N17" i="16"/>
  <c r="O17" i="16"/>
  <c r="P17" i="16"/>
  <c r="Q17" i="16"/>
  <c r="R17" i="16"/>
  <c r="S17" i="16"/>
  <c r="T17" i="16"/>
  <c r="U17" i="16"/>
  <c r="I18" i="16"/>
  <c r="K18" i="16"/>
  <c r="N18" i="16"/>
  <c r="O18" i="16"/>
  <c r="P18" i="16"/>
  <c r="Q18" i="16"/>
  <c r="R18" i="16"/>
  <c r="S18" i="16"/>
  <c r="T18" i="16"/>
  <c r="U18" i="16"/>
  <c r="I19" i="16"/>
  <c r="K19" i="16"/>
  <c r="N19" i="16"/>
  <c r="O19" i="16"/>
  <c r="P19" i="16"/>
  <c r="Q19" i="16"/>
  <c r="R19" i="16"/>
  <c r="S19" i="16"/>
  <c r="T19" i="16"/>
  <c r="U19" i="16"/>
  <c r="I20" i="16"/>
  <c r="K20" i="16"/>
  <c r="N20" i="16"/>
  <c r="O20" i="16"/>
  <c r="P20" i="16"/>
  <c r="Q20" i="16"/>
  <c r="R20" i="16"/>
  <c r="S20" i="16"/>
  <c r="T20" i="16"/>
  <c r="U20" i="16"/>
  <c r="I21" i="16"/>
  <c r="K21" i="16"/>
  <c r="N21" i="16"/>
  <c r="O21" i="16"/>
  <c r="P21" i="16"/>
  <c r="Q21" i="16"/>
  <c r="R21" i="16"/>
  <c r="S21" i="16"/>
  <c r="T21" i="16"/>
  <c r="U21" i="16"/>
  <c r="I22" i="16"/>
  <c r="K22" i="16"/>
  <c r="N22" i="16"/>
  <c r="O22" i="16"/>
  <c r="P22" i="16"/>
  <c r="Q22" i="16"/>
  <c r="R22" i="16"/>
  <c r="S22" i="16"/>
  <c r="T22" i="16"/>
  <c r="U22" i="16"/>
  <c r="I23" i="16"/>
  <c r="K23" i="16"/>
  <c r="N23" i="16"/>
  <c r="O23" i="16"/>
  <c r="P23" i="16"/>
  <c r="Q23" i="16"/>
  <c r="R23" i="16"/>
  <c r="S23" i="16"/>
  <c r="T23" i="16"/>
  <c r="U23" i="16"/>
  <c r="I24" i="16"/>
  <c r="K24" i="16"/>
  <c r="N24" i="16"/>
  <c r="O24" i="16"/>
  <c r="P24" i="16"/>
  <c r="Q24" i="16"/>
  <c r="R24" i="16"/>
  <c r="S24" i="16"/>
  <c r="T24" i="16"/>
  <c r="U24" i="16"/>
  <c r="I25" i="16"/>
  <c r="K25" i="16"/>
  <c r="N25" i="16"/>
  <c r="O25" i="16"/>
  <c r="P25" i="16"/>
  <c r="Q25" i="16"/>
  <c r="R25" i="16"/>
  <c r="S25" i="16"/>
  <c r="T25" i="16"/>
  <c r="U25" i="16"/>
  <c r="I26" i="16"/>
  <c r="K26" i="16"/>
  <c r="N26" i="16"/>
  <c r="O26" i="16"/>
  <c r="P26" i="16"/>
  <c r="Q26" i="16"/>
  <c r="R26" i="16"/>
  <c r="S26" i="16"/>
  <c r="T26" i="16"/>
  <c r="U26" i="16"/>
  <c r="I27" i="16"/>
  <c r="K27" i="16"/>
  <c r="N27" i="16"/>
  <c r="O27" i="16"/>
  <c r="P27" i="16"/>
  <c r="Q27" i="16"/>
  <c r="R27" i="16"/>
  <c r="S27" i="16"/>
  <c r="T27" i="16"/>
  <c r="U27" i="16"/>
  <c r="I28" i="16"/>
  <c r="K28" i="16"/>
  <c r="N28" i="16"/>
  <c r="O28" i="16"/>
  <c r="P28" i="16"/>
  <c r="Q28" i="16"/>
  <c r="R28" i="16"/>
  <c r="S28" i="16"/>
  <c r="T28" i="16"/>
  <c r="U28" i="16"/>
  <c r="I29" i="16"/>
  <c r="K29" i="16"/>
  <c r="N29" i="16"/>
  <c r="O29" i="16"/>
  <c r="P29" i="16"/>
  <c r="Q29" i="16"/>
  <c r="R29" i="16"/>
  <c r="S29" i="16"/>
  <c r="T29" i="16"/>
  <c r="U29" i="16"/>
  <c r="I30" i="16"/>
  <c r="K30" i="16"/>
  <c r="N30" i="16"/>
  <c r="O30" i="16"/>
  <c r="P30" i="16"/>
  <c r="Q30" i="16"/>
  <c r="R30" i="16"/>
  <c r="S30" i="16"/>
  <c r="T30" i="16"/>
  <c r="U30" i="16"/>
  <c r="I31" i="16"/>
  <c r="K31" i="16"/>
  <c r="N31" i="16"/>
  <c r="O31" i="16"/>
  <c r="P31" i="16"/>
  <c r="Q31" i="16"/>
  <c r="R31" i="16"/>
  <c r="S31" i="16"/>
  <c r="T31" i="16"/>
  <c r="U31" i="16"/>
  <c r="I32" i="16"/>
  <c r="K32" i="16"/>
  <c r="N32" i="16"/>
  <c r="O32" i="16"/>
  <c r="P32" i="16"/>
  <c r="Q32" i="16"/>
  <c r="R32" i="16"/>
  <c r="S32" i="16"/>
  <c r="T32" i="16"/>
  <c r="U32" i="16"/>
  <c r="I33" i="16"/>
  <c r="K33" i="16"/>
  <c r="N33" i="16"/>
  <c r="O33" i="16"/>
  <c r="P33" i="16"/>
  <c r="Q33" i="16"/>
  <c r="R33" i="16"/>
  <c r="S33" i="16"/>
  <c r="T33" i="16"/>
  <c r="U33" i="16"/>
  <c r="I34" i="16"/>
  <c r="K34" i="16"/>
  <c r="N34" i="16"/>
  <c r="O34" i="16"/>
  <c r="P34" i="16"/>
  <c r="Q34" i="16"/>
  <c r="R34" i="16"/>
  <c r="S34" i="16"/>
  <c r="T34" i="16"/>
  <c r="U34" i="16"/>
  <c r="I35" i="16"/>
  <c r="K35" i="16"/>
  <c r="N35" i="16"/>
  <c r="O35" i="16"/>
  <c r="P35" i="16"/>
  <c r="Q35" i="16"/>
  <c r="R35" i="16"/>
  <c r="S35" i="16"/>
  <c r="T35" i="16"/>
  <c r="U35" i="16"/>
  <c r="I36" i="16"/>
  <c r="K36" i="16"/>
  <c r="N36" i="16"/>
  <c r="O36" i="16"/>
  <c r="P36" i="16"/>
  <c r="Q36" i="16"/>
  <c r="R36" i="16"/>
  <c r="S36" i="16"/>
  <c r="T36" i="16"/>
  <c r="U36" i="16"/>
  <c r="I37" i="16"/>
  <c r="K37" i="16"/>
  <c r="N37" i="16"/>
  <c r="O37" i="16"/>
  <c r="P37" i="16"/>
  <c r="Q37" i="16"/>
  <c r="R37" i="16"/>
  <c r="S37" i="16"/>
  <c r="T37" i="16"/>
  <c r="U37" i="16"/>
  <c r="I38" i="16"/>
  <c r="K38" i="16"/>
  <c r="N38" i="16"/>
  <c r="O38" i="16"/>
  <c r="P38" i="16"/>
  <c r="Q38" i="16"/>
  <c r="R38" i="16"/>
  <c r="S38" i="16"/>
  <c r="T38" i="16"/>
  <c r="U38" i="16"/>
  <c r="I39" i="16"/>
  <c r="K39" i="16"/>
  <c r="N39" i="16"/>
  <c r="O39" i="16"/>
  <c r="P39" i="16"/>
  <c r="Q39" i="16"/>
  <c r="R39" i="16"/>
  <c r="S39" i="16"/>
  <c r="T39" i="16"/>
  <c r="U39" i="16"/>
  <c r="I40" i="16"/>
  <c r="K40" i="16"/>
  <c r="N40" i="16"/>
  <c r="O40" i="16"/>
  <c r="P40" i="16"/>
  <c r="Q40" i="16"/>
  <c r="R40" i="16"/>
  <c r="S40" i="16"/>
  <c r="T40" i="16"/>
  <c r="U40" i="16"/>
  <c r="I41" i="16"/>
  <c r="K41" i="16"/>
  <c r="N41" i="16"/>
  <c r="O41" i="16"/>
  <c r="P41" i="16"/>
  <c r="Q41" i="16"/>
  <c r="R41" i="16"/>
  <c r="S41" i="16"/>
  <c r="T41" i="16"/>
  <c r="U41" i="16"/>
  <c r="I42" i="16"/>
  <c r="K42" i="16"/>
  <c r="N42" i="16"/>
  <c r="O42" i="16"/>
  <c r="P42" i="16"/>
  <c r="Q42" i="16"/>
  <c r="R42" i="16"/>
  <c r="S42" i="16"/>
  <c r="T42" i="16"/>
  <c r="U42" i="16"/>
  <c r="G43" i="16"/>
  <c r="H43" i="16"/>
  <c r="I43" i="16"/>
  <c r="N43" i="16"/>
  <c r="O43" i="16"/>
  <c r="P43" i="16"/>
  <c r="Q43" i="16"/>
  <c r="R43" i="16"/>
  <c r="S43" i="16"/>
  <c r="T43" i="16"/>
  <c r="U43" i="16"/>
  <c r="S45" i="16"/>
  <c r="G46" i="16"/>
  <c r="U46" i="16"/>
  <c r="G47" i="16"/>
  <c r="P11" i="15"/>
  <c r="Q11" i="15"/>
  <c r="R11" i="15"/>
  <c r="S11" i="15"/>
  <c r="I12" i="15"/>
  <c r="K12" i="15"/>
  <c r="N12" i="15"/>
  <c r="O12" i="15"/>
  <c r="P12" i="15"/>
  <c r="Q12" i="15"/>
  <c r="R12" i="15"/>
  <c r="S12" i="15"/>
  <c r="T12" i="15"/>
  <c r="U12" i="15"/>
  <c r="I13" i="15"/>
  <c r="K13" i="15"/>
  <c r="N13" i="15"/>
  <c r="O13" i="15"/>
  <c r="P13" i="15"/>
  <c r="Q13" i="15"/>
  <c r="R13" i="15"/>
  <c r="S13" i="15"/>
  <c r="T13" i="15"/>
  <c r="U13" i="15"/>
  <c r="I14" i="15"/>
  <c r="K14" i="15"/>
  <c r="N14" i="15"/>
  <c r="O14" i="15"/>
  <c r="P14" i="15"/>
  <c r="Q14" i="15"/>
  <c r="R14" i="15"/>
  <c r="S14" i="15"/>
  <c r="T14" i="15"/>
  <c r="U14" i="15"/>
  <c r="I15" i="15"/>
  <c r="K15" i="15"/>
  <c r="N15" i="15"/>
  <c r="O15" i="15"/>
  <c r="P15" i="15"/>
  <c r="Q15" i="15"/>
  <c r="R15" i="15"/>
  <c r="S15" i="15"/>
  <c r="T15" i="15"/>
  <c r="U15" i="15"/>
  <c r="I16" i="15"/>
  <c r="K16" i="15"/>
  <c r="N16" i="15"/>
  <c r="O16" i="15"/>
  <c r="P16" i="15"/>
  <c r="Q16" i="15"/>
  <c r="R16" i="15"/>
  <c r="S16" i="15"/>
  <c r="T16" i="15"/>
  <c r="U16" i="15"/>
  <c r="I17" i="15"/>
  <c r="K17" i="15"/>
  <c r="N17" i="15"/>
  <c r="O17" i="15"/>
  <c r="P17" i="15"/>
  <c r="Q17" i="15"/>
  <c r="R17" i="15"/>
  <c r="S17" i="15"/>
  <c r="T17" i="15"/>
  <c r="U17" i="15"/>
  <c r="I18" i="15"/>
  <c r="K18" i="15"/>
  <c r="N18" i="15"/>
  <c r="O18" i="15"/>
  <c r="P18" i="15"/>
  <c r="Q18" i="15"/>
  <c r="R18" i="15"/>
  <c r="S18" i="15"/>
  <c r="T18" i="15"/>
  <c r="U18" i="15"/>
  <c r="I19" i="15"/>
  <c r="K19" i="15"/>
  <c r="N19" i="15"/>
  <c r="O19" i="15"/>
  <c r="P19" i="15"/>
  <c r="Q19" i="15"/>
  <c r="R19" i="15"/>
  <c r="S19" i="15"/>
  <c r="T19" i="15"/>
  <c r="U19" i="15"/>
  <c r="I20" i="15"/>
  <c r="K20" i="15"/>
  <c r="N20" i="15"/>
  <c r="O20" i="15"/>
  <c r="P20" i="15"/>
  <c r="Q20" i="15"/>
  <c r="R20" i="15"/>
  <c r="S20" i="15"/>
  <c r="T20" i="15"/>
  <c r="U20" i="15"/>
  <c r="I21" i="15"/>
  <c r="K21" i="15"/>
  <c r="N21" i="15"/>
  <c r="O21" i="15"/>
  <c r="P21" i="15"/>
  <c r="Q21" i="15"/>
  <c r="R21" i="15"/>
  <c r="S21" i="15"/>
  <c r="T21" i="15"/>
  <c r="U21" i="15"/>
  <c r="I22" i="15"/>
  <c r="K22" i="15"/>
  <c r="N22" i="15"/>
  <c r="O22" i="15"/>
  <c r="P22" i="15"/>
  <c r="Q22" i="15"/>
  <c r="R22" i="15"/>
  <c r="S22" i="15"/>
  <c r="T22" i="15"/>
  <c r="U22" i="15"/>
  <c r="I23" i="15"/>
  <c r="K23" i="15"/>
  <c r="N23" i="15"/>
  <c r="O23" i="15"/>
  <c r="P23" i="15"/>
  <c r="Q23" i="15"/>
  <c r="R23" i="15"/>
  <c r="S23" i="15"/>
  <c r="T23" i="15"/>
  <c r="U23" i="15"/>
  <c r="I24" i="15"/>
  <c r="K24" i="15"/>
  <c r="N24" i="15"/>
  <c r="O24" i="15"/>
  <c r="P24" i="15"/>
  <c r="Q24" i="15"/>
  <c r="R24" i="15"/>
  <c r="S24" i="15"/>
  <c r="T24" i="15"/>
  <c r="U24" i="15"/>
  <c r="I25" i="15"/>
  <c r="K25" i="15"/>
  <c r="N25" i="15"/>
  <c r="O25" i="15"/>
  <c r="P25" i="15"/>
  <c r="Q25" i="15"/>
  <c r="R25" i="15"/>
  <c r="S25" i="15"/>
  <c r="T25" i="15"/>
  <c r="U25" i="15"/>
  <c r="I26" i="15"/>
  <c r="K26" i="15"/>
  <c r="N26" i="15"/>
  <c r="O26" i="15"/>
  <c r="P26" i="15"/>
  <c r="Q26" i="15"/>
  <c r="R26" i="15"/>
  <c r="S26" i="15"/>
  <c r="T26" i="15"/>
  <c r="U26" i="15"/>
  <c r="I27" i="15"/>
  <c r="K27" i="15"/>
  <c r="N27" i="15"/>
  <c r="O27" i="15"/>
  <c r="P27" i="15"/>
  <c r="Q27" i="15"/>
  <c r="R27" i="15"/>
  <c r="S27" i="15"/>
  <c r="T27" i="15"/>
  <c r="U27" i="15"/>
  <c r="I28" i="15"/>
  <c r="K28" i="15"/>
  <c r="N28" i="15"/>
  <c r="O28" i="15"/>
  <c r="P28" i="15"/>
  <c r="Q28" i="15"/>
  <c r="R28" i="15"/>
  <c r="S28" i="15"/>
  <c r="T28" i="15"/>
  <c r="U28" i="15"/>
  <c r="I29" i="15"/>
  <c r="K29" i="15"/>
  <c r="N29" i="15"/>
  <c r="O29" i="15"/>
  <c r="P29" i="15"/>
  <c r="Q29" i="15"/>
  <c r="R29" i="15"/>
  <c r="S29" i="15"/>
  <c r="T29" i="15"/>
  <c r="U29" i="15"/>
  <c r="I30" i="15"/>
  <c r="K30" i="15"/>
  <c r="N30" i="15"/>
  <c r="O30" i="15"/>
  <c r="P30" i="15"/>
  <c r="Q30" i="15"/>
  <c r="R30" i="15"/>
  <c r="S30" i="15"/>
  <c r="T30" i="15"/>
  <c r="U30" i="15"/>
  <c r="I31" i="15"/>
  <c r="K31" i="15"/>
  <c r="N31" i="15"/>
  <c r="O31" i="15"/>
  <c r="P31" i="15"/>
  <c r="Q31" i="15"/>
  <c r="R31" i="15"/>
  <c r="S31" i="15"/>
  <c r="T31" i="15"/>
  <c r="U31" i="15"/>
  <c r="I32" i="15"/>
  <c r="K32" i="15"/>
  <c r="N32" i="15"/>
  <c r="O32" i="15"/>
  <c r="P32" i="15"/>
  <c r="Q32" i="15"/>
  <c r="R32" i="15"/>
  <c r="S32" i="15"/>
  <c r="T32" i="15"/>
  <c r="U32" i="15"/>
  <c r="I33" i="15"/>
  <c r="K33" i="15"/>
  <c r="N33" i="15"/>
  <c r="O33" i="15"/>
  <c r="P33" i="15"/>
  <c r="Q33" i="15"/>
  <c r="R33" i="15"/>
  <c r="S33" i="15"/>
  <c r="T33" i="15"/>
  <c r="U33" i="15"/>
  <c r="I34" i="15"/>
  <c r="K34" i="15"/>
  <c r="N34" i="15"/>
  <c r="O34" i="15"/>
  <c r="P34" i="15"/>
  <c r="Q34" i="15"/>
  <c r="R34" i="15"/>
  <c r="S34" i="15"/>
  <c r="T34" i="15"/>
  <c r="U34" i="15"/>
  <c r="I35" i="15"/>
  <c r="K35" i="15"/>
  <c r="N35" i="15"/>
  <c r="O35" i="15"/>
  <c r="P35" i="15"/>
  <c r="Q35" i="15"/>
  <c r="R35" i="15"/>
  <c r="S35" i="15"/>
  <c r="T35" i="15"/>
  <c r="U35" i="15"/>
  <c r="I36" i="15"/>
  <c r="K36" i="15"/>
  <c r="N36" i="15"/>
  <c r="O36" i="15"/>
  <c r="P36" i="15"/>
  <c r="Q36" i="15"/>
  <c r="R36" i="15"/>
  <c r="S36" i="15"/>
  <c r="T36" i="15"/>
  <c r="U36" i="15"/>
  <c r="I37" i="15"/>
  <c r="K37" i="15"/>
  <c r="N37" i="15"/>
  <c r="O37" i="15"/>
  <c r="P37" i="15"/>
  <c r="Q37" i="15"/>
  <c r="R37" i="15"/>
  <c r="S37" i="15"/>
  <c r="T37" i="15"/>
  <c r="U37" i="15"/>
  <c r="I38" i="15"/>
  <c r="K38" i="15"/>
  <c r="N38" i="15"/>
  <c r="O38" i="15"/>
  <c r="P38" i="15"/>
  <c r="Q38" i="15"/>
  <c r="R38" i="15"/>
  <c r="S38" i="15"/>
  <c r="T38" i="15"/>
  <c r="U38" i="15"/>
  <c r="I39" i="15"/>
  <c r="K39" i="15"/>
  <c r="N39" i="15"/>
  <c r="O39" i="15"/>
  <c r="P39" i="15"/>
  <c r="Q39" i="15"/>
  <c r="R39" i="15"/>
  <c r="S39" i="15"/>
  <c r="T39" i="15"/>
  <c r="U39" i="15"/>
  <c r="I40" i="15"/>
  <c r="K40" i="15"/>
  <c r="N40" i="15"/>
  <c r="O40" i="15"/>
  <c r="P40" i="15"/>
  <c r="Q40" i="15"/>
  <c r="R40" i="15"/>
  <c r="S40" i="15"/>
  <c r="T40" i="15"/>
  <c r="U40" i="15"/>
  <c r="I41" i="15"/>
  <c r="K41" i="15"/>
  <c r="N41" i="15"/>
  <c r="O41" i="15"/>
  <c r="P41" i="15"/>
  <c r="Q41" i="15"/>
  <c r="R41" i="15"/>
  <c r="S41" i="15"/>
  <c r="T41" i="15"/>
  <c r="U41" i="15"/>
  <c r="I42" i="15"/>
  <c r="K42" i="15"/>
  <c r="N42" i="15"/>
  <c r="O42" i="15"/>
  <c r="P42" i="15"/>
  <c r="Q42" i="15"/>
  <c r="R42" i="15"/>
  <c r="S42" i="15"/>
  <c r="T42" i="15"/>
  <c r="U42" i="15"/>
  <c r="G43" i="15"/>
  <c r="H43" i="15"/>
  <c r="I43" i="15"/>
  <c r="N43" i="15"/>
  <c r="O43" i="15"/>
  <c r="P43" i="15"/>
  <c r="Q43" i="15"/>
  <c r="R43" i="15"/>
  <c r="S43" i="15"/>
  <c r="T43" i="15"/>
  <c r="U43" i="15"/>
  <c r="S45" i="15"/>
  <c r="G46" i="15"/>
  <c r="U46" i="15"/>
  <c r="G47" i="15"/>
  <c r="O50" i="15"/>
  <c r="O51" i="15"/>
  <c r="O52" i="15"/>
  <c r="O53" i="15"/>
  <c r="O55" i="15"/>
  <c r="P11" i="17"/>
  <c r="Q11" i="17"/>
  <c r="R11" i="17"/>
  <c r="S11" i="17"/>
  <c r="I12" i="17"/>
  <c r="K12" i="17"/>
  <c r="N12" i="17"/>
  <c r="O12" i="17"/>
  <c r="P12" i="17"/>
  <c r="Q12" i="17"/>
  <c r="R12" i="17"/>
  <c r="S12" i="17"/>
  <c r="T12" i="17"/>
  <c r="U12" i="17"/>
  <c r="I13" i="17"/>
  <c r="K13" i="17"/>
  <c r="N13" i="17"/>
  <c r="O13" i="17"/>
  <c r="P13" i="17"/>
  <c r="Q13" i="17"/>
  <c r="R13" i="17"/>
  <c r="S13" i="17"/>
  <c r="T13" i="17"/>
  <c r="U13" i="17"/>
  <c r="I14" i="17"/>
  <c r="K14" i="17"/>
  <c r="N14" i="17"/>
  <c r="O14" i="17"/>
  <c r="P14" i="17"/>
  <c r="Q14" i="17"/>
  <c r="R14" i="17"/>
  <c r="S14" i="17"/>
  <c r="T14" i="17"/>
  <c r="U14" i="17"/>
  <c r="I15" i="17"/>
  <c r="K15" i="17"/>
  <c r="N15" i="17"/>
  <c r="O15" i="17"/>
  <c r="P15" i="17"/>
  <c r="Q15" i="17"/>
  <c r="R15" i="17"/>
  <c r="S15" i="17"/>
  <c r="T15" i="17"/>
  <c r="U15" i="17"/>
  <c r="I16" i="17"/>
  <c r="K16" i="17"/>
  <c r="N16" i="17"/>
  <c r="O16" i="17"/>
  <c r="P16" i="17"/>
  <c r="Q16" i="17"/>
  <c r="R16" i="17"/>
  <c r="S16" i="17"/>
  <c r="T16" i="17"/>
  <c r="U16" i="17"/>
  <c r="I17" i="17"/>
  <c r="K17" i="17"/>
  <c r="N17" i="17"/>
  <c r="O17" i="17"/>
  <c r="P17" i="17"/>
  <c r="Q17" i="17"/>
  <c r="R17" i="17"/>
  <c r="S17" i="17"/>
  <c r="T17" i="17"/>
  <c r="U17" i="17"/>
  <c r="I18" i="17"/>
  <c r="K18" i="17"/>
  <c r="N18" i="17"/>
  <c r="O18" i="17"/>
  <c r="P18" i="17"/>
  <c r="Q18" i="17"/>
  <c r="R18" i="17"/>
  <c r="S18" i="17"/>
  <c r="T18" i="17"/>
  <c r="U18" i="17"/>
  <c r="I19" i="17"/>
  <c r="K19" i="17"/>
  <c r="N19" i="17"/>
  <c r="O19" i="17"/>
  <c r="P19" i="17"/>
  <c r="Q19" i="17"/>
  <c r="R19" i="17"/>
  <c r="S19" i="17"/>
  <c r="T19" i="17"/>
  <c r="U19" i="17"/>
  <c r="I20" i="17"/>
  <c r="K20" i="17"/>
  <c r="N20" i="17"/>
  <c r="O20" i="17"/>
  <c r="P20" i="17"/>
  <c r="Q20" i="17"/>
  <c r="R20" i="17"/>
  <c r="S20" i="17"/>
  <c r="T20" i="17"/>
  <c r="U20" i="17"/>
  <c r="I21" i="17"/>
  <c r="K21" i="17"/>
  <c r="N21" i="17"/>
  <c r="O21" i="17"/>
  <c r="P21" i="17"/>
  <c r="Q21" i="17"/>
  <c r="R21" i="17"/>
  <c r="S21" i="17"/>
  <c r="T21" i="17"/>
  <c r="U21" i="17"/>
  <c r="I22" i="17"/>
  <c r="K22" i="17"/>
  <c r="N22" i="17"/>
  <c r="O22" i="17"/>
  <c r="P22" i="17"/>
  <c r="Q22" i="17"/>
  <c r="R22" i="17"/>
  <c r="S22" i="17"/>
  <c r="T22" i="17"/>
  <c r="U22" i="17"/>
  <c r="I23" i="17"/>
  <c r="K23" i="17"/>
  <c r="N23" i="17"/>
  <c r="O23" i="17"/>
  <c r="P23" i="17"/>
  <c r="Q23" i="17"/>
  <c r="R23" i="17"/>
  <c r="S23" i="17"/>
  <c r="T23" i="17"/>
  <c r="U23" i="17"/>
  <c r="I24" i="17"/>
  <c r="K24" i="17"/>
  <c r="N24" i="17"/>
  <c r="O24" i="17"/>
  <c r="P24" i="17"/>
  <c r="Q24" i="17"/>
  <c r="R24" i="17"/>
  <c r="S24" i="17"/>
  <c r="T24" i="17"/>
  <c r="U24" i="17"/>
  <c r="I25" i="17"/>
  <c r="K25" i="17"/>
  <c r="N25" i="17"/>
  <c r="O25" i="17"/>
  <c r="P25" i="17"/>
  <c r="Q25" i="17"/>
  <c r="R25" i="17"/>
  <c r="S25" i="17"/>
  <c r="T25" i="17"/>
  <c r="U25" i="17"/>
  <c r="I26" i="17"/>
  <c r="K26" i="17"/>
  <c r="N26" i="17"/>
  <c r="O26" i="17"/>
  <c r="P26" i="17"/>
  <c r="Q26" i="17"/>
  <c r="R26" i="17"/>
  <c r="S26" i="17"/>
  <c r="T26" i="17"/>
  <c r="U26" i="17"/>
  <c r="I27" i="17"/>
  <c r="K27" i="17"/>
  <c r="N27" i="17"/>
  <c r="O27" i="17"/>
  <c r="P27" i="17"/>
  <c r="Q27" i="17"/>
  <c r="R27" i="17"/>
  <c r="S27" i="17"/>
  <c r="T27" i="17"/>
  <c r="U27" i="17"/>
  <c r="I28" i="17"/>
  <c r="K28" i="17"/>
  <c r="N28" i="17"/>
  <c r="O28" i="17"/>
  <c r="P28" i="17"/>
  <c r="Q28" i="17"/>
  <c r="R28" i="17"/>
  <c r="S28" i="17"/>
  <c r="T28" i="17"/>
  <c r="U28" i="17"/>
  <c r="I29" i="17"/>
  <c r="K29" i="17"/>
  <c r="N29" i="17"/>
  <c r="O29" i="17"/>
  <c r="P29" i="17"/>
  <c r="Q29" i="17"/>
  <c r="R29" i="17"/>
  <c r="S29" i="17"/>
  <c r="T29" i="17"/>
  <c r="U29" i="17"/>
  <c r="I30" i="17"/>
  <c r="K30" i="17"/>
  <c r="N30" i="17"/>
  <c r="O30" i="17"/>
  <c r="P30" i="17"/>
  <c r="Q30" i="17"/>
  <c r="R30" i="17"/>
  <c r="S30" i="17"/>
  <c r="T30" i="17"/>
  <c r="U30" i="17"/>
  <c r="I31" i="17"/>
  <c r="K31" i="17"/>
  <c r="N31" i="17"/>
  <c r="O31" i="17"/>
  <c r="P31" i="17"/>
  <c r="Q31" i="17"/>
  <c r="R31" i="17"/>
  <c r="S31" i="17"/>
  <c r="T31" i="17"/>
  <c r="U31" i="17"/>
  <c r="I32" i="17"/>
  <c r="K32" i="17"/>
  <c r="N32" i="17"/>
  <c r="O32" i="17"/>
  <c r="P32" i="17"/>
  <c r="Q32" i="17"/>
  <c r="R32" i="17"/>
  <c r="S32" i="17"/>
  <c r="T32" i="17"/>
  <c r="U32" i="17"/>
  <c r="I33" i="17"/>
  <c r="K33" i="17"/>
  <c r="N33" i="17"/>
  <c r="O33" i="17"/>
  <c r="P33" i="17"/>
  <c r="Q33" i="17"/>
  <c r="R33" i="17"/>
  <c r="S33" i="17"/>
  <c r="T33" i="17"/>
  <c r="U33" i="17"/>
  <c r="I34" i="17"/>
  <c r="K34" i="17"/>
  <c r="N34" i="17"/>
  <c r="O34" i="17"/>
  <c r="P34" i="17"/>
  <c r="Q34" i="17"/>
  <c r="R34" i="17"/>
  <c r="S34" i="17"/>
  <c r="T34" i="17"/>
  <c r="U34" i="17"/>
  <c r="I35" i="17"/>
  <c r="K35" i="17"/>
  <c r="N35" i="17"/>
  <c r="O35" i="17"/>
  <c r="P35" i="17"/>
  <c r="Q35" i="17"/>
  <c r="R35" i="17"/>
  <c r="S35" i="17"/>
  <c r="T35" i="17"/>
  <c r="U35" i="17"/>
  <c r="I36" i="17"/>
  <c r="K36" i="17"/>
  <c r="N36" i="17"/>
  <c r="O36" i="17"/>
  <c r="P36" i="17"/>
  <c r="Q36" i="17"/>
  <c r="R36" i="17"/>
  <c r="S36" i="17"/>
  <c r="T36" i="17"/>
  <c r="U36" i="17"/>
  <c r="I37" i="17"/>
  <c r="K37" i="17"/>
  <c r="N37" i="17"/>
  <c r="O37" i="17"/>
  <c r="P37" i="17"/>
  <c r="Q37" i="17"/>
  <c r="R37" i="17"/>
  <c r="S37" i="17"/>
  <c r="T37" i="17"/>
  <c r="U37" i="17"/>
  <c r="I38" i="17"/>
  <c r="K38" i="17"/>
  <c r="N38" i="17"/>
  <c r="O38" i="17"/>
  <c r="P38" i="17"/>
  <c r="Q38" i="17"/>
  <c r="R38" i="17"/>
  <c r="S38" i="17"/>
  <c r="T38" i="17"/>
  <c r="U38" i="17"/>
  <c r="I39" i="17"/>
  <c r="K39" i="17"/>
  <c r="N39" i="17"/>
  <c r="O39" i="17"/>
  <c r="P39" i="17"/>
  <c r="Q39" i="17"/>
  <c r="R39" i="17"/>
  <c r="S39" i="17"/>
  <c r="T39" i="17"/>
  <c r="U39" i="17"/>
  <c r="I40" i="17"/>
  <c r="K40" i="17"/>
  <c r="N40" i="17"/>
  <c r="O40" i="17"/>
  <c r="P40" i="17"/>
  <c r="Q40" i="17"/>
  <c r="R40" i="17"/>
  <c r="S40" i="17"/>
  <c r="T40" i="17"/>
  <c r="U40" i="17"/>
  <c r="I41" i="17"/>
  <c r="K41" i="17"/>
  <c r="N41" i="17"/>
  <c r="O41" i="17"/>
  <c r="P41" i="17"/>
  <c r="Q41" i="17"/>
  <c r="R41" i="17"/>
  <c r="S41" i="17"/>
  <c r="T41" i="17"/>
  <c r="U41" i="17"/>
  <c r="I42" i="17"/>
  <c r="K42" i="17"/>
  <c r="N42" i="17"/>
  <c r="O42" i="17"/>
  <c r="P42" i="17"/>
  <c r="Q42" i="17"/>
  <c r="R42" i="17"/>
  <c r="S42" i="17"/>
  <c r="T42" i="17"/>
  <c r="U42" i="17"/>
  <c r="G43" i="17"/>
  <c r="H43" i="17"/>
  <c r="I43" i="17"/>
  <c r="N43" i="17"/>
  <c r="O43" i="17"/>
  <c r="P43" i="17"/>
  <c r="Q43" i="17"/>
  <c r="R43" i="17"/>
  <c r="S43" i="17"/>
  <c r="T43" i="17"/>
  <c r="U43" i="17"/>
  <c r="S45" i="17"/>
  <c r="G46" i="17"/>
  <c r="U46" i="17"/>
  <c r="G47" i="17"/>
  <c r="P55" i="17"/>
  <c r="Q55" i="17"/>
  <c r="R55" i="17"/>
  <c r="S55" i="17"/>
  <c r="I56" i="17"/>
  <c r="K56" i="17"/>
  <c r="N56" i="17"/>
  <c r="O56" i="17"/>
  <c r="P56" i="17"/>
  <c r="Q56" i="17"/>
  <c r="R56" i="17"/>
  <c r="S56" i="17"/>
  <c r="T56" i="17"/>
  <c r="U56" i="17"/>
  <c r="I57" i="17"/>
  <c r="K57" i="17"/>
  <c r="N57" i="17"/>
  <c r="O57" i="17"/>
  <c r="P57" i="17"/>
  <c r="Q57" i="17"/>
  <c r="R57" i="17"/>
  <c r="S57" i="17"/>
  <c r="T57" i="17"/>
  <c r="U57" i="17"/>
  <c r="I58" i="17"/>
  <c r="K58" i="17"/>
  <c r="N58" i="17"/>
  <c r="O58" i="17"/>
  <c r="P58" i="17"/>
  <c r="Q58" i="17"/>
  <c r="R58" i="17"/>
  <c r="S58" i="17"/>
  <c r="T58" i="17"/>
  <c r="U58" i="17"/>
  <c r="I59" i="17"/>
  <c r="K59" i="17"/>
  <c r="N59" i="17"/>
  <c r="O59" i="17"/>
  <c r="P59" i="17"/>
  <c r="Q59" i="17"/>
  <c r="R59" i="17"/>
  <c r="S59" i="17"/>
  <c r="T59" i="17"/>
  <c r="U59" i="17"/>
  <c r="I60" i="17"/>
  <c r="K60" i="17"/>
  <c r="N60" i="17"/>
  <c r="O60" i="17"/>
  <c r="P60" i="17"/>
  <c r="Q60" i="17"/>
  <c r="R60" i="17"/>
  <c r="S60" i="17"/>
  <c r="T60" i="17"/>
  <c r="U60" i="17"/>
  <c r="I61" i="17"/>
  <c r="K61" i="17"/>
  <c r="N61" i="17"/>
  <c r="O61" i="17"/>
  <c r="P61" i="17"/>
  <c r="Q61" i="17"/>
  <c r="R61" i="17"/>
  <c r="S61" i="17"/>
  <c r="T61" i="17"/>
  <c r="U61" i="17"/>
  <c r="I62" i="17"/>
  <c r="K62" i="17"/>
  <c r="N62" i="17"/>
  <c r="O62" i="17"/>
  <c r="P62" i="17"/>
  <c r="Q62" i="17"/>
  <c r="R62" i="17"/>
  <c r="S62" i="17"/>
  <c r="T62" i="17"/>
  <c r="U62" i="17"/>
  <c r="I63" i="17"/>
  <c r="K63" i="17"/>
  <c r="N63" i="17"/>
  <c r="O63" i="17"/>
  <c r="P63" i="17"/>
  <c r="Q63" i="17"/>
  <c r="R63" i="17"/>
  <c r="S63" i="17"/>
  <c r="T63" i="17"/>
  <c r="U63" i="17"/>
  <c r="I64" i="17"/>
  <c r="K64" i="17"/>
  <c r="N64" i="17"/>
  <c r="O64" i="17"/>
  <c r="P64" i="17"/>
  <c r="Q64" i="17"/>
  <c r="R64" i="17"/>
  <c r="S64" i="17"/>
  <c r="T64" i="17"/>
  <c r="U64" i="17"/>
  <c r="I65" i="17"/>
  <c r="K65" i="17"/>
  <c r="N65" i="17"/>
  <c r="O65" i="17"/>
  <c r="P65" i="17"/>
  <c r="Q65" i="17"/>
  <c r="R65" i="17"/>
  <c r="S65" i="17"/>
  <c r="T65" i="17"/>
  <c r="U65" i="17"/>
  <c r="I66" i="17"/>
  <c r="K66" i="17"/>
  <c r="N66" i="17"/>
  <c r="O66" i="17"/>
  <c r="P66" i="17"/>
  <c r="Q66" i="17"/>
  <c r="R66" i="17"/>
  <c r="S66" i="17"/>
  <c r="T66" i="17"/>
  <c r="U66" i="17"/>
  <c r="I67" i="17"/>
  <c r="K67" i="17"/>
  <c r="N67" i="17"/>
  <c r="O67" i="17"/>
  <c r="P67" i="17"/>
  <c r="Q67" i="17"/>
  <c r="R67" i="17"/>
  <c r="S67" i="17"/>
  <c r="T67" i="17"/>
  <c r="U67" i="17"/>
  <c r="I68" i="17"/>
  <c r="K68" i="17"/>
  <c r="N68" i="17"/>
  <c r="O68" i="17"/>
  <c r="P68" i="17"/>
  <c r="Q68" i="17"/>
  <c r="R68" i="17"/>
  <c r="S68" i="17"/>
  <c r="T68" i="17"/>
  <c r="U68" i="17"/>
  <c r="I69" i="17"/>
  <c r="K69" i="17"/>
  <c r="N69" i="17"/>
  <c r="O69" i="17"/>
  <c r="P69" i="17"/>
  <c r="Q69" i="17"/>
  <c r="R69" i="17"/>
  <c r="S69" i="17"/>
  <c r="T69" i="17"/>
  <c r="U69" i="17"/>
  <c r="I70" i="17"/>
  <c r="K70" i="17"/>
  <c r="N70" i="17"/>
  <c r="O70" i="17"/>
  <c r="P70" i="17"/>
  <c r="Q70" i="17"/>
  <c r="R70" i="17"/>
  <c r="S70" i="17"/>
  <c r="T70" i="17"/>
  <c r="U70" i="17"/>
  <c r="I71" i="17"/>
  <c r="K71" i="17"/>
  <c r="N71" i="17"/>
  <c r="O71" i="17"/>
  <c r="P71" i="17"/>
  <c r="Q71" i="17"/>
  <c r="R71" i="17"/>
  <c r="S71" i="17"/>
  <c r="T71" i="17"/>
  <c r="U71" i="17"/>
  <c r="I72" i="17"/>
  <c r="K72" i="17"/>
  <c r="N72" i="17"/>
  <c r="O72" i="17"/>
  <c r="P72" i="17"/>
  <c r="Q72" i="17"/>
  <c r="R72" i="17"/>
  <c r="S72" i="17"/>
  <c r="T72" i="17"/>
  <c r="U72" i="17"/>
  <c r="I73" i="17"/>
  <c r="K73" i="17"/>
  <c r="N73" i="17"/>
  <c r="O73" i="17"/>
  <c r="P73" i="17"/>
  <c r="Q73" i="17"/>
  <c r="R73" i="17"/>
  <c r="S73" i="17"/>
  <c r="T73" i="17"/>
  <c r="U73" i="17"/>
  <c r="I74" i="17"/>
  <c r="K74" i="17"/>
  <c r="N74" i="17"/>
  <c r="O74" i="17"/>
  <c r="P74" i="17"/>
  <c r="Q74" i="17"/>
  <c r="R74" i="17"/>
  <c r="S74" i="17"/>
  <c r="T74" i="17"/>
  <c r="U74" i="17"/>
  <c r="I75" i="17"/>
  <c r="K75" i="17"/>
  <c r="N75" i="17"/>
  <c r="O75" i="17"/>
  <c r="P75" i="17"/>
  <c r="Q75" i="17"/>
  <c r="R75" i="17"/>
  <c r="S75" i="17"/>
  <c r="T75" i="17"/>
  <c r="U75" i="17"/>
  <c r="I76" i="17"/>
  <c r="K76" i="17"/>
  <c r="N76" i="17"/>
  <c r="O76" i="17"/>
  <c r="P76" i="17"/>
  <c r="Q76" i="17"/>
  <c r="R76" i="17"/>
  <c r="S76" i="17"/>
  <c r="T76" i="17"/>
  <c r="U76" i="17"/>
  <c r="I77" i="17"/>
  <c r="K77" i="17"/>
  <c r="N77" i="17"/>
  <c r="O77" i="17"/>
  <c r="P77" i="17"/>
  <c r="Q77" i="17"/>
  <c r="R77" i="17"/>
  <c r="S77" i="17"/>
  <c r="T77" i="17"/>
  <c r="U77" i="17"/>
  <c r="I78" i="17"/>
  <c r="K78" i="17"/>
  <c r="N78" i="17"/>
  <c r="O78" i="17"/>
  <c r="P78" i="17"/>
  <c r="Q78" i="17"/>
  <c r="R78" i="17"/>
  <c r="S78" i="17"/>
  <c r="T78" i="17"/>
  <c r="U78" i="17"/>
  <c r="I79" i="17"/>
  <c r="K79" i="17"/>
  <c r="N79" i="17"/>
  <c r="O79" i="17"/>
  <c r="P79" i="17"/>
  <c r="Q79" i="17"/>
  <c r="R79" i="17"/>
  <c r="S79" i="17"/>
  <c r="T79" i="17"/>
  <c r="U79" i="17"/>
  <c r="I80" i="17"/>
  <c r="K80" i="17"/>
  <c r="N80" i="17"/>
  <c r="O80" i="17"/>
  <c r="P80" i="17"/>
  <c r="Q80" i="17"/>
  <c r="R80" i="17"/>
  <c r="S80" i="17"/>
  <c r="T80" i="17"/>
  <c r="U80" i="17"/>
  <c r="I81" i="17"/>
  <c r="K81" i="17"/>
  <c r="N81" i="17"/>
  <c r="O81" i="17"/>
  <c r="P81" i="17"/>
  <c r="Q81" i="17"/>
  <c r="R81" i="17"/>
  <c r="S81" i="17"/>
  <c r="T81" i="17"/>
  <c r="U81" i="17"/>
  <c r="I82" i="17"/>
  <c r="K82" i="17"/>
  <c r="N82" i="17"/>
  <c r="O82" i="17"/>
  <c r="P82" i="17"/>
  <c r="Q82" i="17"/>
  <c r="R82" i="17"/>
  <c r="S82" i="17"/>
  <c r="T82" i="17"/>
  <c r="U82" i="17"/>
  <c r="I83" i="17"/>
  <c r="K83" i="17"/>
  <c r="N83" i="17"/>
  <c r="O83" i="17"/>
  <c r="P83" i="17"/>
  <c r="Q83" i="17"/>
  <c r="R83" i="17"/>
  <c r="S83" i="17"/>
  <c r="T83" i="17"/>
  <c r="U83" i="17"/>
  <c r="I84" i="17"/>
  <c r="K84" i="17"/>
  <c r="N84" i="17"/>
  <c r="O84" i="17"/>
  <c r="P84" i="17"/>
  <c r="Q84" i="17"/>
  <c r="R84" i="17"/>
  <c r="S84" i="17"/>
  <c r="T84" i="17"/>
  <c r="U84" i="17"/>
  <c r="I85" i="17"/>
  <c r="K85" i="17"/>
  <c r="N85" i="17"/>
  <c r="O85" i="17"/>
  <c r="P85" i="17"/>
  <c r="Q85" i="17"/>
  <c r="R85" i="17"/>
  <c r="S85" i="17"/>
  <c r="T85" i="17"/>
  <c r="U85" i="17"/>
  <c r="I86" i="17"/>
  <c r="K86" i="17"/>
  <c r="N86" i="17"/>
  <c r="O86" i="17"/>
  <c r="P86" i="17"/>
  <c r="Q86" i="17"/>
  <c r="R86" i="17"/>
  <c r="S86" i="17"/>
  <c r="T86" i="17"/>
  <c r="U86" i="17"/>
  <c r="G87" i="17"/>
  <c r="H87" i="17"/>
  <c r="I87" i="17"/>
  <c r="N87" i="17"/>
  <c r="O87" i="17"/>
  <c r="P87" i="17"/>
  <c r="Q87" i="17"/>
  <c r="R87" i="17"/>
  <c r="S87" i="17"/>
  <c r="T87" i="17"/>
  <c r="U87" i="17"/>
  <c r="S89" i="17"/>
  <c r="G90" i="17"/>
  <c r="U90" i="17"/>
  <c r="G91" i="17"/>
  <c r="P11" i="4"/>
  <c r="Q11" i="4"/>
  <c r="R11" i="4"/>
  <c r="S11" i="4"/>
  <c r="I12" i="4"/>
  <c r="K12" i="4"/>
  <c r="N12" i="4"/>
  <c r="O12" i="4"/>
  <c r="P12" i="4"/>
  <c r="Q12" i="4"/>
  <c r="R12" i="4"/>
  <c r="S12" i="4"/>
  <c r="T12" i="4"/>
  <c r="U12" i="4"/>
  <c r="I13" i="4"/>
  <c r="K13" i="4"/>
  <c r="N13" i="4"/>
  <c r="O13" i="4"/>
  <c r="P13" i="4"/>
  <c r="Q13" i="4"/>
  <c r="R13" i="4"/>
  <c r="S13" i="4"/>
  <c r="T13" i="4"/>
  <c r="U13" i="4"/>
  <c r="I14" i="4"/>
  <c r="K14" i="4"/>
  <c r="N14" i="4"/>
  <c r="O14" i="4"/>
  <c r="P14" i="4"/>
  <c r="Q14" i="4"/>
  <c r="R14" i="4"/>
  <c r="S14" i="4"/>
  <c r="T14" i="4"/>
  <c r="U14" i="4"/>
  <c r="I15" i="4"/>
  <c r="K15" i="4"/>
  <c r="N15" i="4"/>
  <c r="O15" i="4"/>
  <c r="P15" i="4"/>
  <c r="Q15" i="4"/>
  <c r="R15" i="4"/>
  <c r="S15" i="4"/>
  <c r="T15" i="4"/>
  <c r="U15" i="4"/>
  <c r="I16" i="4"/>
  <c r="K16" i="4"/>
  <c r="N16" i="4"/>
  <c r="O16" i="4"/>
  <c r="P16" i="4"/>
  <c r="Q16" i="4"/>
  <c r="R16" i="4"/>
  <c r="S16" i="4"/>
  <c r="T16" i="4"/>
  <c r="U16" i="4"/>
  <c r="I17" i="4"/>
  <c r="K17" i="4"/>
  <c r="N17" i="4"/>
  <c r="O17" i="4"/>
  <c r="P17" i="4"/>
  <c r="Q17" i="4"/>
  <c r="R17" i="4"/>
  <c r="S17" i="4"/>
  <c r="T17" i="4"/>
  <c r="U17" i="4"/>
  <c r="I18" i="4"/>
  <c r="K18" i="4"/>
  <c r="N18" i="4"/>
  <c r="O18" i="4"/>
  <c r="P18" i="4"/>
  <c r="Q18" i="4"/>
  <c r="R18" i="4"/>
  <c r="S18" i="4"/>
  <c r="T18" i="4"/>
  <c r="U18" i="4"/>
  <c r="I19" i="4"/>
  <c r="K19" i="4"/>
  <c r="N19" i="4"/>
  <c r="O19" i="4"/>
  <c r="P19" i="4"/>
  <c r="Q19" i="4"/>
  <c r="R19" i="4"/>
  <c r="S19" i="4"/>
  <c r="T19" i="4"/>
  <c r="U19" i="4"/>
  <c r="I20" i="4"/>
  <c r="K20" i="4"/>
  <c r="N20" i="4"/>
  <c r="O20" i="4"/>
  <c r="P20" i="4"/>
  <c r="Q20" i="4"/>
  <c r="R20" i="4"/>
  <c r="S20" i="4"/>
  <c r="T20" i="4"/>
  <c r="U20" i="4"/>
  <c r="I21" i="4"/>
  <c r="K21" i="4"/>
  <c r="N21" i="4"/>
  <c r="O21" i="4"/>
  <c r="P21" i="4"/>
  <c r="Q21" i="4"/>
  <c r="R21" i="4"/>
  <c r="S21" i="4"/>
  <c r="T21" i="4"/>
  <c r="U21" i="4"/>
  <c r="I22" i="4"/>
  <c r="K22" i="4"/>
  <c r="N22" i="4"/>
  <c r="O22" i="4"/>
  <c r="P22" i="4"/>
  <c r="Q22" i="4"/>
  <c r="R22" i="4"/>
  <c r="S22" i="4"/>
  <c r="T22" i="4"/>
  <c r="U22" i="4"/>
  <c r="I23" i="4"/>
  <c r="K23" i="4"/>
  <c r="N23" i="4"/>
  <c r="O23" i="4"/>
  <c r="P23" i="4"/>
  <c r="Q23" i="4"/>
  <c r="R23" i="4"/>
  <c r="S23" i="4"/>
  <c r="T23" i="4"/>
  <c r="U23" i="4"/>
  <c r="I24" i="4"/>
  <c r="K24" i="4"/>
  <c r="N24" i="4"/>
  <c r="O24" i="4"/>
  <c r="P24" i="4"/>
  <c r="Q24" i="4"/>
  <c r="R24" i="4"/>
  <c r="S24" i="4"/>
  <c r="T24" i="4"/>
  <c r="U24" i="4"/>
  <c r="I25" i="4"/>
  <c r="K25" i="4"/>
  <c r="N25" i="4"/>
  <c r="O25" i="4"/>
  <c r="P25" i="4"/>
  <c r="Q25" i="4"/>
  <c r="R25" i="4"/>
  <c r="S25" i="4"/>
  <c r="T25" i="4"/>
  <c r="U25" i="4"/>
  <c r="I26" i="4"/>
  <c r="K26" i="4"/>
  <c r="N26" i="4"/>
  <c r="O26" i="4"/>
  <c r="P26" i="4"/>
  <c r="Q26" i="4"/>
  <c r="R26" i="4"/>
  <c r="S26" i="4"/>
  <c r="T26" i="4"/>
  <c r="U26" i="4"/>
  <c r="I27" i="4"/>
  <c r="K27" i="4"/>
  <c r="N27" i="4"/>
  <c r="O27" i="4"/>
  <c r="P27" i="4"/>
  <c r="Q27" i="4"/>
  <c r="R27" i="4"/>
  <c r="S27" i="4"/>
  <c r="T27" i="4"/>
  <c r="U27" i="4"/>
  <c r="I28" i="4"/>
  <c r="K28" i="4"/>
  <c r="N28" i="4"/>
  <c r="O28" i="4"/>
  <c r="P28" i="4"/>
  <c r="Q28" i="4"/>
  <c r="R28" i="4"/>
  <c r="S28" i="4"/>
  <c r="T28" i="4"/>
  <c r="U28" i="4"/>
  <c r="I29" i="4"/>
  <c r="K29" i="4"/>
  <c r="N29" i="4"/>
  <c r="O29" i="4"/>
  <c r="P29" i="4"/>
  <c r="Q29" i="4"/>
  <c r="R29" i="4"/>
  <c r="S29" i="4"/>
  <c r="T29" i="4"/>
  <c r="U29" i="4"/>
  <c r="I30" i="4"/>
  <c r="K30" i="4"/>
  <c r="N30" i="4"/>
  <c r="O30" i="4"/>
  <c r="P30" i="4"/>
  <c r="Q30" i="4"/>
  <c r="R30" i="4"/>
  <c r="S30" i="4"/>
  <c r="T30" i="4"/>
  <c r="U30" i="4"/>
  <c r="I31" i="4"/>
  <c r="K31" i="4"/>
  <c r="N31" i="4"/>
  <c r="O31" i="4"/>
  <c r="P31" i="4"/>
  <c r="Q31" i="4"/>
  <c r="R31" i="4"/>
  <c r="S31" i="4"/>
  <c r="T31" i="4"/>
  <c r="U31" i="4"/>
  <c r="I32" i="4"/>
  <c r="K32" i="4"/>
  <c r="N32" i="4"/>
  <c r="O32" i="4"/>
  <c r="P32" i="4"/>
  <c r="Q32" i="4"/>
  <c r="R32" i="4"/>
  <c r="S32" i="4"/>
  <c r="T32" i="4"/>
  <c r="U32" i="4"/>
  <c r="I33" i="4"/>
  <c r="K33" i="4"/>
  <c r="N33" i="4"/>
  <c r="O33" i="4"/>
  <c r="P33" i="4"/>
  <c r="Q33" i="4"/>
  <c r="R33" i="4"/>
  <c r="S33" i="4"/>
  <c r="T33" i="4"/>
  <c r="U33" i="4"/>
  <c r="I34" i="4"/>
  <c r="K34" i="4"/>
  <c r="N34" i="4"/>
  <c r="O34" i="4"/>
  <c r="P34" i="4"/>
  <c r="Q34" i="4"/>
  <c r="R34" i="4"/>
  <c r="S34" i="4"/>
  <c r="T34" i="4"/>
  <c r="U34" i="4"/>
  <c r="I35" i="4"/>
  <c r="K35" i="4"/>
  <c r="N35" i="4"/>
  <c r="O35" i="4"/>
  <c r="P35" i="4"/>
  <c r="Q35" i="4"/>
  <c r="R35" i="4"/>
  <c r="S35" i="4"/>
  <c r="T35" i="4"/>
  <c r="U35" i="4"/>
  <c r="I36" i="4"/>
  <c r="K36" i="4"/>
  <c r="N36" i="4"/>
  <c r="O36" i="4"/>
  <c r="P36" i="4"/>
  <c r="Q36" i="4"/>
  <c r="R36" i="4"/>
  <c r="S36" i="4"/>
  <c r="T36" i="4"/>
  <c r="U36" i="4"/>
  <c r="I37" i="4"/>
  <c r="K37" i="4"/>
  <c r="N37" i="4"/>
  <c r="O37" i="4"/>
  <c r="P37" i="4"/>
  <c r="Q37" i="4"/>
  <c r="R37" i="4"/>
  <c r="S37" i="4"/>
  <c r="T37" i="4"/>
  <c r="U37" i="4"/>
  <c r="I38" i="4"/>
  <c r="K38" i="4"/>
  <c r="N38" i="4"/>
  <c r="O38" i="4"/>
  <c r="P38" i="4"/>
  <c r="Q38" i="4"/>
  <c r="R38" i="4"/>
  <c r="S38" i="4"/>
  <c r="T38" i="4"/>
  <c r="U38" i="4"/>
  <c r="I39" i="4"/>
  <c r="K39" i="4"/>
  <c r="N39" i="4"/>
  <c r="O39" i="4"/>
  <c r="P39" i="4"/>
  <c r="Q39" i="4"/>
  <c r="R39" i="4"/>
  <c r="S39" i="4"/>
  <c r="T39" i="4"/>
  <c r="U39" i="4"/>
  <c r="I40" i="4"/>
  <c r="K40" i="4"/>
  <c r="N40" i="4"/>
  <c r="O40" i="4"/>
  <c r="P40" i="4"/>
  <c r="Q40" i="4"/>
  <c r="R40" i="4"/>
  <c r="S40" i="4"/>
  <c r="T40" i="4"/>
  <c r="U40" i="4"/>
  <c r="I41" i="4"/>
  <c r="K41" i="4"/>
  <c r="N41" i="4"/>
  <c r="O41" i="4"/>
  <c r="P41" i="4"/>
  <c r="Q41" i="4"/>
  <c r="R41" i="4"/>
  <c r="S41" i="4"/>
  <c r="T41" i="4"/>
  <c r="U41" i="4"/>
  <c r="I42" i="4"/>
  <c r="K42" i="4"/>
  <c r="N42" i="4"/>
  <c r="O42" i="4"/>
  <c r="P42" i="4"/>
  <c r="Q42" i="4"/>
  <c r="R42" i="4"/>
  <c r="S42" i="4"/>
  <c r="T42" i="4"/>
  <c r="U42" i="4"/>
  <c r="G43" i="4"/>
  <c r="H43" i="4"/>
  <c r="I43" i="4"/>
  <c r="N43" i="4"/>
  <c r="O43" i="4"/>
  <c r="P43" i="4"/>
  <c r="Q43" i="4"/>
  <c r="R43" i="4"/>
  <c r="S43" i="4"/>
  <c r="T43" i="4"/>
  <c r="U43" i="4"/>
  <c r="G46" i="4"/>
  <c r="T46" i="4"/>
  <c r="G47" i="4"/>
  <c r="G49" i="4"/>
  <c r="O50" i="4"/>
  <c r="O51" i="4"/>
  <c r="O52" i="4"/>
  <c r="O53" i="4"/>
  <c r="O55" i="4"/>
  <c r="P11" i="8"/>
  <c r="Q11" i="8"/>
  <c r="R11" i="8"/>
  <c r="S11" i="8"/>
  <c r="I12" i="8"/>
  <c r="K12" i="8"/>
  <c r="N12" i="8"/>
  <c r="O12" i="8"/>
  <c r="P12" i="8"/>
  <c r="Q12" i="8"/>
  <c r="R12" i="8"/>
  <c r="S12" i="8"/>
  <c r="T12" i="8"/>
  <c r="U12" i="8"/>
  <c r="I13" i="8"/>
  <c r="K13" i="8"/>
  <c r="N13" i="8"/>
  <c r="O13" i="8"/>
  <c r="P13" i="8"/>
  <c r="Q13" i="8"/>
  <c r="R13" i="8"/>
  <c r="S13" i="8"/>
  <c r="T13" i="8"/>
  <c r="U13" i="8"/>
  <c r="I14" i="8"/>
  <c r="K14" i="8"/>
  <c r="N14" i="8"/>
  <c r="O14" i="8"/>
  <c r="P14" i="8"/>
  <c r="Q14" i="8"/>
  <c r="R14" i="8"/>
  <c r="S14" i="8"/>
  <c r="T14" i="8"/>
  <c r="U14" i="8"/>
  <c r="I15" i="8"/>
  <c r="K15" i="8"/>
  <c r="N15" i="8"/>
  <c r="O15" i="8"/>
  <c r="P15" i="8"/>
  <c r="Q15" i="8"/>
  <c r="R15" i="8"/>
  <c r="S15" i="8"/>
  <c r="T15" i="8"/>
  <c r="U15" i="8"/>
  <c r="I16" i="8"/>
  <c r="K16" i="8"/>
  <c r="N16" i="8"/>
  <c r="O16" i="8"/>
  <c r="P16" i="8"/>
  <c r="Q16" i="8"/>
  <c r="R16" i="8"/>
  <c r="S16" i="8"/>
  <c r="T16" i="8"/>
  <c r="U16" i="8"/>
  <c r="I17" i="8"/>
  <c r="K17" i="8"/>
  <c r="N17" i="8"/>
  <c r="O17" i="8"/>
  <c r="P17" i="8"/>
  <c r="Q17" i="8"/>
  <c r="R17" i="8"/>
  <c r="S17" i="8"/>
  <c r="T17" i="8"/>
  <c r="U17" i="8"/>
  <c r="I18" i="8"/>
  <c r="K18" i="8"/>
  <c r="N18" i="8"/>
  <c r="O18" i="8"/>
  <c r="P18" i="8"/>
  <c r="Q18" i="8"/>
  <c r="R18" i="8"/>
  <c r="S18" i="8"/>
  <c r="T18" i="8"/>
  <c r="U18" i="8"/>
  <c r="I19" i="8"/>
  <c r="K19" i="8"/>
  <c r="N19" i="8"/>
  <c r="O19" i="8"/>
  <c r="P19" i="8"/>
  <c r="Q19" i="8"/>
  <c r="R19" i="8"/>
  <c r="S19" i="8"/>
  <c r="T19" i="8"/>
  <c r="U19" i="8"/>
  <c r="I20" i="8"/>
  <c r="K20" i="8"/>
  <c r="N20" i="8"/>
  <c r="O20" i="8"/>
  <c r="P20" i="8"/>
  <c r="Q20" i="8"/>
  <c r="R20" i="8"/>
  <c r="S20" i="8"/>
  <c r="T20" i="8"/>
  <c r="U20" i="8"/>
  <c r="I21" i="8"/>
  <c r="K21" i="8"/>
  <c r="N21" i="8"/>
  <c r="O21" i="8"/>
  <c r="P21" i="8"/>
  <c r="Q21" i="8"/>
  <c r="R21" i="8"/>
  <c r="S21" i="8"/>
  <c r="T21" i="8"/>
  <c r="U21" i="8"/>
  <c r="I22" i="8"/>
  <c r="K22" i="8"/>
  <c r="N22" i="8"/>
  <c r="O22" i="8"/>
  <c r="P22" i="8"/>
  <c r="Q22" i="8"/>
  <c r="R22" i="8"/>
  <c r="S22" i="8"/>
  <c r="T22" i="8"/>
  <c r="U22" i="8"/>
  <c r="I23" i="8"/>
  <c r="K23" i="8"/>
  <c r="N23" i="8"/>
  <c r="O23" i="8"/>
  <c r="P23" i="8"/>
  <c r="Q23" i="8"/>
  <c r="R23" i="8"/>
  <c r="S23" i="8"/>
  <c r="T23" i="8"/>
  <c r="U23" i="8"/>
  <c r="I24" i="8"/>
  <c r="K24" i="8"/>
  <c r="N24" i="8"/>
  <c r="O24" i="8"/>
  <c r="P24" i="8"/>
  <c r="Q24" i="8"/>
  <c r="R24" i="8"/>
  <c r="S24" i="8"/>
  <c r="T24" i="8"/>
  <c r="U24" i="8"/>
  <c r="I25" i="8"/>
  <c r="K25" i="8"/>
  <c r="N25" i="8"/>
  <c r="O25" i="8"/>
  <c r="P25" i="8"/>
  <c r="Q25" i="8"/>
  <c r="R25" i="8"/>
  <c r="S25" i="8"/>
  <c r="T25" i="8"/>
  <c r="U25" i="8"/>
  <c r="I26" i="8"/>
  <c r="K26" i="8"/>
  <c r="N26" i="8"/>
  <c r="O26" i="8"/>
  <c r="P26" i="8"/>
  <c r="Q26" i="8"/>
  <c r="R26" i="8"/>
  <c r="S26" i="8"/>
  <c r="T26" i="8"/>
  <c r="U26" i="8"/>
  <c r="I27" i="8"/>
  <c r="K27" i="8"/>
  <c r="N27" i="8"/>
  <c r="O27" i="8"/>
  <c r="P27" i="8"/>
  <c r="Q27" i="8"/>
  <c r="R27" i="8"/>
  <c r="S27" i="8"/>
  <c r="T27" i="8"/>
  <c r="U27" i="8"/>
  <c r="I28" i="8"/>
  <c r="K28" i="8"/>
  <c r="N28" i="8"/>
  <c r="O28" i="8"/>
  <c r="P28" i="8"/>
  <c r="Q28" i="8"/>
  <c r="R28" i="8"/>
  <c r="S28" i="8"/>
  <c r="T28" i="8"/>
  <c r="U28" i="8"/>
  <c r="I29" i="8"/>
  <c r="K29" i="8"/>
  <c r="N29" i="8"/>
  <c r="O29" i="8"/>
  <c r="P29" i="8"/>
  <c r="Q29" i="8"/>
  <c r="R29" i="8"/>
  <c r="S29" i="8"/>
  <c r="T29" i="8"/>
  <c r="U29" i="8"/>
  <c r="I30" i="8"/>
  <c r="K30" i="8"/>
  <c r="N30" i="8"/>
  <c r="O30" i="8"/>
  <c r="P30" i="8"/>
  <c r="Q30" i="8"/>
  <c r="R30" i="8"/>
  <c r="S30" i="8"/>
  <c r="T30" i="8"/>
  <c r="U30" i="8"/>
  <c r="I31" i="8"/>
  <c r="K31" i="8"/>
  <c r="N31" i="8"/>
  <c r="O31" i="8"/>
  <c r="P31" i="8"/>
  <c r="Q31" i="8"/>
  <c r="R31" i="8"/>
  <c r="S31" i="8"/>
  <c r="T31" i="8"/>
  <c r="U31" i="8"/>
  <c r="I32" i="8"/>
  <c r="K32" i="8"/>
  <c r="N32" i="8"/>
  <c r="O32" i="8"/>
  <c r="P32" i="8"/>
  <c r="Q32" i="8"/>
  <c r="R32" i="8"/>
  <c r="S32" i="8"/>
  <c r="T32" i="8"/>
  <c r="U32" i="8"/>
  <c r="I33" i="8"/>
  <c r="K33" i="8"/>
  <c r="N33" i="8"/>
  <c r="O33" i="8"/>
  <c r="P33" i="8"/>
  <c r="Q33" i="8"/>
  <c r="R33" i="8"/>
  <c r="S33" i="8"/>
  <c r="T33" i="8"/>
  <c r="U33" i="8"/>
  <c r="I34" i="8"/>
  <c r="K34" i="8"/>
  <c r="N34" i="8"/>
  <c r="O34" i="8"/>
  <c r="P34" i="8"/>
  <c r="Q34" i="8"/>
  <c r="R34" i="8"/>
  <c r="S34" i="8"/>
  <c r="T34" i="8"/>
  <c r="U34" i="8"/>
  <c r="I35" i="8"/>
  <c r="K35" i="8"/>
  <c r="N35" i="8"/>
  <c r="O35" i="8"/>
  <c r="P35" i="8"/>
  <c r="Q35" i="8"/>
  <c r="R35" i="8"/>
  <c r="S35" i="8"/>
  <c r="T35" i="8"/>
  <c r="U35" i="8"/>
  <c r="I36" i="8"/>
  <c r="K36" i="8"/>
  <c r="N36" i="8"/>
  <c r="O36" i="8"/>
  <c r="P36" i="8"/>
  <c r="Q36" i="8"/>
  <c r="R36" i="8"/>
  <c r="S36" i="8"/>
  <c r="T36" i="8"/>
  <c r="U36" i="8"/>
  <c r="I37" i="8"/>
  <c r="K37" i="8"/>
  <c r="N37" i="8"/>
  <c r="O37" i="8"/>
  <c r="P37" i="8"/>
  <c r="Q37" i="8"/>
  <c r="R37" i="8"/>
  <c r="S37" i="8"/>
  <c r="T37" i="8"/>
  <c r="U37" i="8"/>
  <c r="I38" i="8"/>
  <c r="K38" i="8"/>
  <c r="N38" i="8"/>
  <c r="O38" i="8"/>
  <c r="P38" i="8"/>
  <c r="Q38" i="8"/>
  <c r="R38" i="8"/>
  <c r="S38" i="8"/>
  <c r="T38" i="8"/>
  <c r="U38" i="8"/>
  <c r="I39" i="8"/>
  <c r="K39" i="8"/>
  <c r="N39" i="8"/>
  <c r="O39" i="8"/>
  <c r="P39" i="8"/>
  <c r="Q39" i="8"/>
  <c r="R39" i="8"/>
  <c r="S39" i="8"/>
  <c r="T39" i="8"/>
  <c r="U39" i="8"/>
  <c r="I40" i="8"/>
  <c r="K40" i="8"/>
  <c r="N40" i="8"/>
  <c r="O40" i="8"/>
  <c r="P40" i="8"/>
  <c r="Q40" i="8"/>
  <c r="R40" i="8"/>
  <c r="S40" i="8"/>
  <c r="T40" i="8"/>
  <c r="U40" i="8"/>
  <c r="I41" i="8"/>
  <c r="K41" i="8"/>
  <c r="N41" i="8"/>
  <c r="O41" i="8"/>
  <c r="P41" i="8"/>
  <c r="Q41" i="8"/>
  <c r="R41" i="8"/>
  <c r="S41" i="8"/>
  <c r="T41" i="8"/>
  <c r="U41" i="8"/>
  <c r="I42" i="8"/>
  <c r="K42" i="8"/>
  <c r="N42" i="8"/>
  <c r="O42" i="8"/>
  <c r="P42" i="8"/>
  <c r="Q42" i="8"/>
  <c r="R42" i="8"/>
  <c r="S42" i="8"/>
  <c r="T42" i="8"/>
  <c r="G43" i="8"/>
  <c r="H43" i="8"/>
  <c r="I43" i="8"/>
  <c r="N43" i="8"/>
  <c r="O43" i="8"/>
  <c r="P43" i="8"/>
  <c r="Q43" i="8"/>
  <c r="R43" i="8"/>
  <c r="S43" i="8"/>
  <c r="T43" i="8"/>
  <c r="U43" i="8"/>
  <c r="Y43" i="8"/>
  <c r="S45" i="8"/>
  <c r="G46" i="8"/>
  <c r="U46" i="8"/>
  <c r="G47" i="8"/>
  <c r="G48" i="8"/>
  <c r="G50" i="8"/>
  <c r="Y50" i="8"/>
  <c r="O51" i="8"/>
  <c r="O52" i="8"/>
  <c r="O53" i="8"/>
  <c r="O54" i="8"/>
  <c r="O56" i="8"/>
  <c r="P11" i="5"/>
  <c r="Q11" i="5"/>
  <c r="R11" i="5"/>
  <c r="S11" i="5"/>
  <c r="I12" i="5"/>
  <c r="K12" i="5"/>
  <c r="N12" i="5"/>
  <c r="O12" i="5"/>
  <c r="P12" i="5"/>
  <c r="Q12" i="5"/>
  <c r="R12" i="5"/>
  <c r="S12" i="5"/>
  <c r="T12" i="5"/>
  <c r="U12" i="5"/>
  <c r="I13" i="5"/>
  <c r="K13" i="5"/>
  <c r="N13" i="5"/>
  <c r="O13" i="5"/>
  <c r="P13" i="5"/>
  <c r="Q13" i="5"/>
  <c r="R13" i="5"/>
  <c r="S13" i="5"/>
  <c r="T13" i="5"/>
  <c r="U13" i="5"/>
  <c r="I14" i="5"/>
  <c r="K14" i="5"/>
  <c r="N14" i="5"/>
  <c r="O14" i="5"/>
  <c r="P14" i="5"/>
  <c r="Q14" i="5"/>
  <c r="R14" i="5"/>
  <c r="S14" i="5"/>
  <c r="T14" i="5"/>
  <c r="U14" i="5"/>
  <c r="I15" i="5"/>
  <c r="K15" i="5"/>
  <c r="N15" i="5"/>
  <c r="O15" i="5"/>
  <c r="P15" i="5"/>
  <c r="Q15" i="5"/>
  <c r="R15" i="5"/>
  <c r="S15" i="5"/>
  <c r="T15" i="5"/>
  <c r="U15" i="5"/>
  <c r="I16" i="5"/>
  <c r="K16" i="5"/>
  <c r="N16" i="5"/>
  <c r="O16" i="5"/>
  <c r="P16" i="5"/>
  <c r="Q16" i="5"/>
  <c r="R16" i="5"/>
  <c r="S16" i="5"/>
  <c r="T16" i="5"/>
  <c r="U16" i="5"/>
  <c r="I17" i="5"/>
  <c r="K17" i="5"/>
  <c r="N17" i="5"/>
  <c r="O17" i="5"/>
  <c r="P17" i="5"/>
  <c r="Q17" i="5"/>
  <c r="R17" i="5"/>
  <c r="S17" i="5"/>
  <c r="T17" i="5"/>
  <c r="U17" i="5"/>
  <c r="I18" i="5"/>
  <c r="K18" i="5"/>
  <c r="N18" i="5"/>
  <c r="O18" i="5"/>
  <c r="P18" i="5"/>
  <c r="Q18" i="5"/>
  <c r="R18" i="5"/>
  <c r="S18" i="5"/>
  <c r="T18" i="5"/>
  <c r="U18" i="5"/>
  <c r="I19" i="5"/>
  <c r="K19" i="5"/>
  <c r="N19" i="5"/>
  <c r="O19" i="5"/>
  <c r="P19" i="5"/>
  <c r="Q19" i="5"/>
  <c r="R19" i="5"/>
  <c r="S19" i="5"/>
  <c r="T19" i="5"/>
  <c r="U19" i="5"/>
  <c r="I20" i="5"/>
  <c r="K20" i="5"/>
  <c r="N20" i="5"/>
  <c r="O20" i="5"/>
  <c r="P20" i="5"/>
  <c r="Q20" i="5"/>
  <c r="R20" i="5"/>
  <c r="S20" i="5"/>
  <c r="T20" i="5"/>
  <c r="U20" i="5"/>
  <c r="I21" i="5"/>
  <c r="K21" i="5"/>
  <c r="N21" i="5"/>
  <c r="O21" i="5"/>
  <c r="P21" i="5"/>
  <c r="Q21" i="5"/>
  <c r="R21" i="5"/>
  <c r="S21" i="5"/>
  <c r="T21" i="5"/>
  <c r="U21" i="5"/>
  <c r="I22" i="5"/>
  <c r="K22" i="5"/>
  <c r="N22" i="5"/>
  <c r="O22" i="5"/>
  <c r="P22" i="5"/>
  <c r="Q22" i="5"/>
  <c r="R22" i="5"/>
  <c r="S22" i="5"/>
  <c r="T22" i="5"/>
  <c r="U22" i="5"/>
  <c r="I23" i="5"/>
  <c r="K23" i="5"/>
  <c r="N23" i="5"/>
  <c r="O23" i="5"/>
  <c r="P23" i="5"/>
  <c r="Q23" i="5"/>
  <c r="R23" i="5"/>
  <c r="S23" i="5"/>
  <c r="T23" i="5"/>
  <c r="U23" i="5"/>
  <c r="I24" i="5"/>
  <c r="K24" i="5"/>
  <c r="N24" i="5"/>
  <c r="O24" i="5"/>
  <c r="P24" i="5"/>
  <c r="Q24" i="5"/>
  <c r="R24" i="5"/>
  <c r="S24" i="5"/>
  <c r="T24" i="5"/>
  <c r="U24" i="5"/>
  <c r="I25" i="5"/>
  <c r="K25" i="5"/>
  <c r="N25" i="5"/>
  <c r="O25" i="5"/>
  <c r="P25" i="5"/>
  <c r="Q25" i="5"/>
  <c r="R25" i="5"/>
  <c r="S25" i="5"/>
  <c r="T25" i="5"/>
  <c r="U25" i="5"/>
  <c r="I26" i="5"/>
  <c r="K26" i="5"/>
  <c r="N26" i="5"/>
  <c r="O26" i="5"/>
  <c r="P26" i="5"/>
  <c r="Q26" i="5"/>
  <c r="R26" i="5"/>
  <c r="S26" i="5"/>
  <c r="T26" i="5"/>
  <c r="U26" i="5"/>
  <c r="I27" i="5"/>
  <c r="K27" i="5"/>
  <c r="N27" i="5"/>
  <c r="O27" i="5"/>
  <c r="P27" i="5"/>
  <c r="Q27" i="5"/>
  <c r="R27" i="5"/>
  <c r="S27" i="5"/>
  <c r="T27" i="5"/>
  <c r="U27" i="5"/>
  <c r="I28" i="5"/>
  <c r="K28" i="5"/>
  <c r="N28" i="5"/>
  <c r="O28" i="5"/>
  <c r="P28" i="5"/>
  <c r="Q28" i="5"/>
  <c r="R28" i="5"/>
  <c r="S28" i="5"/>
  <c r="T28" i="5"/>
  <c r="U28" i="5"/>
  <c r="I29" i="5"/>
  <c r="K29" i="5"/>
  <c r="N29" i="5"/>
  <c r="O29" i="5"/>
  <c r="P29" i="5"/>
  <c r="Q29" i="5"/>
  <c r="R29" i="5"/>
  <c r="S29" i="5"/>
  <c r="T29" i="5"/>
  <c r="U29" i="5"/>
  <c r="I30" i="5"/>
  <c r="K30" i="5"/>
  <c r="N30" i="5"/>
  <c r="O30" i="5"/>
  <c r="P30" i="5"/>
  <c r="Q30" i="5"/>
  <c r="R30" i="5"/>
  <c r="S30" i="5"/>
  <c r="T30" i="5"/>
  <c r="U30" i="5"/>
  <c r="I31" i="5"/>
  <c r="K31" i="5"/>
  <c r="N31" i="5"/>
  <c r="O31" i="5"/>
  <c r="P31" i="5"/>
  <c r="Q31" i="5"/>
  <c r="R31" i="5"/>
  <c r="S31" i="5"/>
  <c r="T31" i="5"/>
  <c r="U31" i="5"/>
  <c r="I32" i="5"/>
  <c r="K32" i="5"/>
  <c r="N32" i="5"/>
  <c r="O32" i="5"/>
  <c r="P32" i="5"/>
  <c r="Q32" i="5"/>
  <c r="R32" i="5"/>
  <c r="S32" i="5"/>
  <c r="T32" i="5"/>
  <c r="U32" i="5"/>
  <c r="I33" i="5"/>
  <c r="K33" i="5"/>
  <c r="N33" i="5"/>
  <c r="O33" i="5"/>
  <c r="P33" i="5"/>
  <c r="Q33" i="5"/>
  <c r="R33" i="5"/>
  <c r="S33" i="5"/>
  <c r="T33" i="5"/>
  <c r="U33" i="5"/>
  <c r="I34" i="5"/>
  <c r="K34" i="5"/>
  <c r="N34" i="5"/>
  <c r="O34" i="5"/>
  <c r="P34" i="5"/>
  <c r="Q34" i="5"/>
  <c r="R34" i="5"/>
  <c r="S34" i="5"/>
  <c r="T34" i="5"/>
  <c r="U34" i="5"/>
  <c r="I35" i="5"/>
  <c r="K35" i="5"/>
  <c r="N35" i="5"/>
  <c r="O35" i="5"/>
  <c r="P35" i="5"/>
  <c r="Q35" i="5"/>
  <c r="R35" i="5"/>
  <c r="S35" i="5"/>
  <c r="T35" i="5"/>
  <c r="U35" i="5"/>
  <c r="I36" i="5"/>
  <c r="K36" i="5"/>
  <c r="N36" i="5"/>
  <c r="O36" i="5"/>
  <c r="P36" i="5"/>
  <c r="Q36" i="5"/>
  <c r="R36" i="5"/>
  <c r="S36" i="5"/>
  <c r="T36" i="5"/>
  <c r="U36" i="5"/>
  <c r="I37" i="5"/>
  <c r="K37" i="5"/>
  <c r="N37" i="5"/>
  <c r="O37" i="5"/>
  <c r="P37" i="5"/>
  <c r="Q37" i="5"/>
  <c r="R37" i="5"/>
  <c r="S37" i="5"/>
  <c r="T37" i="5"/>
  <c r="U37" i="5"/>
  <c r="I38" i="5"/>
  <c r="K38" i="5"/>
  <c r="N38" i="5"/>
  <c r="O38" i="5"/>
  <c r="P38" i="5"/>
  <c r="Q38" i="5"/>
  <c r="R38" i="5"/>
  <c r="S38" i="5"/>
  <c r="T38" i="5"/>
  <c r="U38" i="5"/>
  <c r="I39" i="5"/>
  <c r="K39" i="5"/>
  <c r="N39" i="5"/>
  <c r="O39" i="5"/>
  <c r="P39" i="5"/>
  <c r="Q39" i="5"/>
  <c r="R39" i="5"/>
  <c r="S39" i="5"/>
  <c r="T39" i="5"/>
  <c r="U39" i="5"/>
  <c r="I40" i="5"/>
  <c r="K40" i="5"/>
  <c r="N40" i="5"/>
  <c r="O40" i="5"/>
  <c r="P40" i="5"/>
  <c r="Q40" i="5"/>
  <c r="R40" i="5"/>
  <c r="S40" i="5"/>
  <c r="T40" i="5"/>
  <c r="U40" i="5"/>
  <c r="I41" i="5"/>
  <c r="K41" i="5"/>
  <c r="N41" i="5"/>
  <c r="O41" i="5"/>
  <c r="P41" i="5"/>
  <c r="Q41" i="5"/>
  <c r="R41" i="5"/>
  <c r="S41" i="5"/>
  <c r="T41" i="5"/>
  <c r="U41" i="5"/>
  <c r="I42" i="5"/>
  <c r="K42" i="5"/>
  <c r="G43" i="5"/>
  <c r="H43" i="5"/>
  <c r="I43" i="5"/>
  <c r="N43" i="5"/>
  <c r="O43" i="5"/>
  <c r="P43" i="5"/>
  <c r="Q43" i="5"/>
  <c r="R43" i="5"/>
  <c r="S43" i="5"/>
  <c r="T43" i="5"/>
  <c r="U43" i="5"/>
  <c r="G46" i="5"/>
  <c r="U46" i="5"/>
  <c r="G47" i="5"/>
  <c r="O50" i="5"/>
  <c r="O51" i="5"/>
  <c r="O52" i="5"/>
  <c r="O53" i="5"/>
  <c r="O55" i="5"/>
  <c r="B7" i="13"/>
  <c r="C7" i="13"/>
  <c r="E7" i="13"/>
  <c r="F7" i="13"/>
  <c r="H7" i="13"/>
  <c r="J7" i="13"/>
  <c r="K7" i="13"/>
  <c r="B8" i="13"/>
  <c r="C8" i="13"/>
  <c r="E8" i="13"/>
  <c r="F8" i="13"/>
  <c r="H8" i="13"/>
  <c r="J8" i="13"/>
  <c r="K8" i="13"/>
  <c r="B9" i="13"/>
  <c r="C9" i="13"/>
  <c r="E9" i="13"/>
  <c r="F9" i="13"/>
  <c r="H9" i="13"/>
  <c r="J9" i="13"/>
  <c r="K9" i="13"/>
  <c r="B10" i="13"/>
  <c r="C10" i="13"/>
  <c r="E10" i="13"/>
  <c r="F10" i="13"/>
  <c r="H10" i="13"/>
  <c r="J10" i="13"/>
  <c r="K10" i="13"/>
  <c r="B11" i="13"/>
  <c r="C11" i="13"/>
  <c r="E11" i="13"/>
  <c r="F11" i="13"/>
  <c r="H11" i="13"/>
  <c r="J11" i="13"/>
  <c r="K11" i="13"/>
  <c r="B12" i="13"/>
  <c r="C12" i="13"/>
  <c r="E12" i="13"/>
  <c r="F12" i="13"/>
  <c r="H12" i="13"/>
  <c r="J12" i="13"/>
  <c r="K12" i="13"/>
  <c r="B13" i="13"/>
  <c r="C13" i="13"/>
  <c r="E13" i="13"/>
  <c r="F13" i="13"/>
  <c r="H13" i="13"/>
  <c r="J13" i="13"/>
  <c r="K13" i="13"/>
  <c r="B14" i="13"/>
  <c r="C14" i="13"/>
  <c r="E14" i="13"/>
  <c r="F14" i="13"/>
  <c r="H14" i="13"/>
  <c r="J14" i="13"/>
  <c r="K14" i="13"/>
  <c r="B15" i="13"/>
  <c r="C15" i="13"/>
  <c r="E15" i="13"/>
  <c r="F15" i="13"/>
  <c r="H15" i="13"/>
  <c r="J15" i="13"/>
  <c r="K15" i="13"/>
  <c r="B16" i="13"/>
  <c r="C16" i="13"/>
  <c r="E16" i="13"/>
  <c r="F16" i="13"/>
  <c r="H16" i="13"/>
  <c r="J16" i="13"/>
  <c r="K16" i="13"/>
  <c r="B17" i="13"/>
  <c r="C17" i="13"/>
  <c r="E17" i="13"/>
  <c r="F17" i="13"/>
  <c r="H17" i="13"/>
  <c r="J17" i="13"/>
  <c r="K17" i="13"/>
  <c r="F21" i="13"/>
  <c r="J21" i="13"/>
  <c r="P11" i="2"/>
  <c r="Q11" i="2"/>
  <c r="R11" i="2"/>
  <c r="S11" i="2"/>
  <c r="I12" i="2"/>
  <c r="K12" i="2"/>
  <c r="N12" i="2"/>
  <c r="O12" i="2"/>
  <c r="P12" i="2"/>
  <c r="Q12" i="2"/>
  <c r="R12" i="2"/>
  <c r="S12" i="2"/>
  <c r="I13" i="2"/>
  <c r="K13" i="2"/>
  <c r="N13" i="2"/>
  <c r="O13" i="2"/>
  <c r="P13" i="2"/>
  <c r="Q13" i="2"/>
  <c r="R13" i="2"/>
  <c r="S13" i="2"/>
  <c r="I14" i="2"/>
  <c r="K14" i="2"/>
  <c r="N14" i="2"/>
  <c r="O14" i="2"/>
  <c r="P14" i="2"/>
  <c r="Q14" i="2"/>
  <c r="R14" i="2"/>
  <c r="S14" i="2"/>
  <c r="I15" i="2"/>
  <c r="K15" i="2"/>
  <c r="N15" i="2"/>
  <c r="O15" i="2"/>
  <c r="P15" i="2"/>
  <c r="Q15" i="2"/>
  <c r="R15" i="2"/>
  <c r="S15" i="2"/>
  <c r="I16" i="2"/>
  <c r="K16" i="2"/>
  <c r="N16" i="2"/>
  <c r="O16" i="2"/>
  <c r="P16" i="2"/>
  <c r="Q16" i="2"/>
  <c r="R16" i="2"/>
  <c r="S16" i="2"/>
  <c r="I17" i="2"/>
  <c r="K17" i="2"/>
  <c r="N17" i="2"/>
  <c r="O17" i="2"/>
  <c r="P17" i="2"/>
  <c r="Q17" i="2"/>
  <c r="R17" i="2"/>
  <c r="S17" i="2"/>
  <c r="I18" i="2"/>
  <c r="K18" i="2"/>
  <c r="N18" i="2"/>
  <c r="O18" i="2"/>
  <c r="P18" i="2"/>
  <c r="Q18" i="2"/>
  <c r="R18" i="2"/>
  <c r="S18" i="2"/>
  <c r="I19" i="2"/>
  <c r="K19" i="2"/>
  <c r="N19" i="2"/>
  <c r="O19" i="2"/>
  <c r="P19" i="2"/>
  <c r="Q19" i="2"/>
  <c r="R19" i="2"/>
  <c r="S19" i="2"/>
  <c r="I20" i="2"/>
  <c r="K20" i="2"/>
  <c r="N20" i="2"/>
  <c r="O20" i="2"/>
  <c r="P20" i="2"/>
  <c r="Q20" i="2"/>
  <c r="R20" i="2"/>
  <c r="S20" i="2"/>
  <c r="I21" i="2"/>
  <c r="K21" i="2"/>
  <c r="N21" i="2"/>
  <c r="O21" i="2"/>
  <c r="P21" i="2"/>
  <c r="Q21" i="2"/>
  <c r="R21" i="2"/>
  <c r="S21" i="2"/>
  <c r="I22" i="2"/>
  <c r="K22" i="2"/>
  <c r="N22" i="2"/>
  <c r="O22" i="2"/>
  <c r="P22" i="2"/>
  <c r="Q22" i="2"/>
  <c r="R22" i="2"/>
  <c r="S22" i="2"/>
  <c r="I23" i="2"/>
  <c r="K23" i="2"/>
  <c r="N23" i="2"/>
  <c r="O23" i="2"/>
  <c r="P23" i="2"/>
  <c r="Q23" i="2"/>
  <c r="R23" i="2"/>
  <c r="S23" i="2"/>
  <c r="I24" i="2"/>
  <c r="K24" i="2"/>
  <c r="N24" i="2"/>
  <c r="O24" i="2"/>
  <c r="P24" i="2"/>
  <c r="Q24" i="2"/>
  <c r="R24" i="2"/>
  <c r="S24" i="2"/>
  <c r="I25" i="2"/>
  <c r="K25" i="2"/>
  <c r="N25" i="2"/>
  <c r="O25" i="2"/>
  <c r="P25" i="2"/>
  <c r="Q25" i="2"/>
  <c r="R25" i="2"/>
  <c r="S25" i="2"/>
  <c r="I26" i="2"/>
  <c r="K26" i="2"/>
  <c r="N26" i="2"/>
  <c r="O26" i="2"/>
  <c r="P26" i="2"/>
  <c r="Q26" i="2"/>
  <c r="R26" i="2"/>
  <c r="S26" i="2"/>
  <c r="I27" i="2"/>
  <c r="K27" i="2"/>
  <c r="N27" i="2"/>
  <c r="O27" i="2"/>
  <c r="P27" i="2"/>
  <c r="Q27" i="2"/>
  <c r="R27" i="2"/>
  <c r="S27" i="2"/>
  <c r="I28" i="2"/>
  <c r="K28" i="2"/>
  <c r="N28" i="2"/>
  <c r="O28" i="2"/>
  <c r="P28" i="2"/>
  <c r="Q28" i="2"/>
  <c r="R28" i="2"/>
  <c r="S28" i="2"/>
  <c r="I29" i="2"/>
  <c r="K29" i="2"/>
  <c r="N29" i="2"/>
  <c r="O29" i="2"/>
  <c r="P29" i="2"/>
  <c r="Q29" i="2"/>
  <c r="R29" i="2"/>
  <c r="S29" i="2"/>
  <c r="I30" i="2"/>
  <c r="K30" i="2"/>
  <c r="N30" i="2"/>
  <c r="O30" i="2"/>
  <c r="P30" i="2"/>
  <c r="Q30" i="2"/>
  <c r="R30" i="2"/>
  <c r="S30" i="2"/>
  <c r="I31" i="2"/>
  <c r="K31" i="2"/>
  <c r="N31" i="2"/>
  <c r="O31" i="2"/>
  <c r="P31" i="2"/>
  <c r="Q31" i="2"/>
  <c r="R31" i="2"/>
  <c r="S31" i="2"/>
  <c r="I32" i="2"/>
  <c r="K32" i="2"/>
  <c r="N32" i="2"/>
  <c r="O32" i="2"/>
  <c r="P32" i="2"/>
  <c r="Q32" i="2"/>
  <c r="R32" i="2"/>
  <c r="S32" i="2"/>
  <c r="I33" i="2"/>
  <c r="K33" i="2"/>
  <c r="N33" i="2"/>
  <c r="O33" i="2"/>
  <c r="P33" i="2"/>
  <c r="Q33" i="2"/>
  <c r="R33" i="2"/>
  <c r="S33" i="2"/>
  <c r="I34" i="2"/>
  <c r="K34" i="2"/>
  <c r="N34" i="2"/>
  <c r="O34" i="2"/>
  <c r="P34" i="2"/>
  <c r="Q34" i="2"/>
  <c r="R34" i="2"/>
  <c r="S34" i="2"/>
  <c r="I35" i="2"/>
  <c r="K35" i="2"/>
  <c r="N35" i="2"/>
  <c r="O35" i="2"/>
  <c r="P35" i="2"/>
  <c r="Q35" i="2"/>
  <c r="R35" i="2"/>
  <c r="S35" i="2"/>
  <c r="I36" i="2"/>
  <c r="K36" i="2"/>
  <c r="N36" i="2"/>
  <c r="O36" i="2"/>
  <c r="P36" i="2"/>
  <c r="Q36" i="2"/>
  <c r="R36" i="2"/>
  <c r="S36" i="2"/>
  <c r="I37" i="2"/>
  <c r="K37" i="2"/>
  <c r="N37" i="2"/>
  <c r="O37" i="2"/>
  <c r="P37" i="2"/>
  <c r="Q37" i="2"/>
  <c r="R37" i="2"/>
  <c r="S37" i="2"/>
  <c r="I38" i="2"/>
  <c r="K38" i="2"/>
  <c r="N38" i="2"/>
  <c r="O38" i="2"/>
  <c r="P38" i="2"/>
  <c r="Q38" i="2"/>
  <c r="R38" i="2"/>
  <c r="S38" i="2"/>
  <c r="I39" i="2"/>
  <c r="K39" i="2"/>
  <c r="N39" i="2"/>
  <c r="O39" i="2"/>
  <c r="P39" i="2"/>
  <c r="Q39" i="2"/>
  <c r="R39" i="2"/>
  <c r="S39" i="2"/>
  <c r="I40" i="2"/>
  <c r="K40" i="2"/>
  <c r="N40" i="2"/>
  <c r="O40" i="2"/>
  <c r="P40" i="2"/>
  <c r="Q40" i="2"/>
  <c r="R40" i="2"/>
  <c r="S40" i="2"/>
  <c r="I41" i="2"/>
  <c r="K41" i="2"/>
  <c r="N41" i="2"/>
  <c r="O41" i="2"/>
  <c r="P41" i="2"/>
  <c r="Q41" i="2"/>
  <c r="R41" i="2"/>
  <c r="S41" i="2"/>
  <c r="I42" i="2"/>
  <c r="K42" i="2"/>
  <c r="N42" i="2"/>
  <c r="O42" i="2"/>
  <c r="P42" i="2"/>
  <c r="Q42" i="2"/>
  <c r="R42" i="2"/>
  <c r="S42" i="2"/>
  <c r="G43" i="2"/>
  <c r="H43" i="2"/>
  <c r="I43" i="2"/>
  <c r="N43" i="2"/>
  <c r="O43" i="2"/>
  <c r="R43" i="2"/>
  <c r="S43" i="2"/>
  <c r="S45" i="2"/>
  <c r="G46" i="2"/>
  <c r="G47" i="2"/>
  <c r="O50" i="2"/>
  <c r="O51" i="2"/>
  <c r="O52" i="2"/>
  <c r="O53" i="2"/>
  <c r="O55" i="2"/>
  <c r="P11" i="3"/>
  <c r="Q11" i="3"/>
  <c r="R11" i="3"/>
  <c r="S11" i="3"/>
  <c r="I12" i="3"/>
  <c r="K12" i="3"/>
  <c r="N12" i="3"/>
  <c r="O12" i="3"/>
  <c r="P12" i="3"/>
  <c r="Q12" i="3"/>
  <c r="R12" i="3"/>
  <c r="S12" i="3"/>
  <c r="T12" i="3"/>
  <c r="U12" i="3"/>
  <c r="I13" i="3"/>
  <c r="K13" i="3"/>
  <c r="N13" i="3"/>
  <c r="O13" i="3"/>
  <c r="P13" i="3"/>
  <c r="Q13" i="3"/>
  <c r="R13" i="3"/>
  <c r="S13" i="3"/>
  <c r="T13" i="3"/>
  <c r="U13" i="3"/>
  <c r="I14" i="3"/>
  <c r="K14" i="3"/>
  <c r="N14" i="3"/>
  <c r="O14" i="3"/>
  <c r="P14" i="3"/>
  <c r="Q14" i="3"/>
  <c r="R14" i="3"/>
  <c r="S14" i="3"/>
  <c r="T14" i="3"/>
  <c r="U14" i="3"/>
  <c r="I15" i="3"/>
  <c r="K15" i="3"/>
  <c r="N15" i="3"/>
  <c r="O15" i="3"/>
  <c r="P15" i="3"/>
  <c r="Q15" i="3"/>
  <c r="R15" i="3"/>
  <c r="S15" i="3"/>
  <c r="T15" i="3"/>
  <c r="U15" i="3"/>
  <c r="I16" i="3"/>
  <c r="K16" i="3"/>
  <c r="N16" i="3"/>
  <c r="O16" i="3"/>
  <c r="P16" i="3"/>
  <c r="Q16" i="3"/>
  <c r="R16" i="3"/>
  <c r="S16" i="3"/>
  <c r="T16" i="3"/>
  <c r="U16" i="3"/>
  <c r="I17" i="3"/>
  <c r="K17" i="3"/>
  <c r="N17" i="3"/>
  <c r="O17" i="3"/>
  <c r="P17" i="3"/>
  <c r="Q17" i="3"/>
  <c r="R17" i="3"/>
  <c r="S17" i="3"/>
  <c r="T17" i="3"/>
  <c r="U17" i="3"/>
  <c r="I18" i="3"/>
  <c r="K18" i="3"/>
  <c r="N18" i="3"/>
  <c r="O18" i="3"/>
  <c r="P18" i="3"/>
  <c r="Q18" i="3"/>
  <c r="R18" i="3"/>
  <c r="S18" i="3"/>
  <c r="T18" i="3"/>
  <c r="U18" i="3"/>
  <c r="I19" i="3"/>
  <c r="K19" i="3"/>
  <c r="N19" i="3"/>
  <c r="O19" i="3"/>
  <c r="P19" i="3"/>
  <c r="Q19" i="3"/>
  <c r="R19" i="3"/>
  <c r="S19" i="3"/>
  <c r="T19" i="3"/>
  <c r="U19" i="3"/>
  <c r="I20" i="3"/>
  <c r="K20" i="3"/>
  <c r="N20" i="3"/>
  <c r="O20" i="3"/>
  <c r="P20" i="3"/>
  <c r="Q20" i="3"/>
  <c r="R20" i="3"/>
  <c r="S20" i="3"/>
  <c r="T20" i="3"/>
  <c r="U20" i="3"/>
  <c r="I21" i="3"/>
  <c r="K21" i="3"/>
  <c r="N21" i="3"/>
  <c r="O21" i="3"/>
  <c r="P21" i="3"/>
  <c r="Q21" i="3"/>
  <c r="R21" i="3"/>
  <c r="S21" i="3"/>
  <c r="T21" i="3"/>
  <c r="U21" i="3"/>
  <c r="I22" i="3"/>
  <c r="K22" i="3"/>
  <c r="N22" i="3"/>
  <c r="O22" i="3"/>
  <c r="P22" i="3"/>
  <c r="Q22" i="3"/>
  <c r="R22" i="3"/>
  <c r="S22" i="3"/>
  <c r="T22" i="3"/>
  <c r="U22" i="3"/>
  <c r="I23" i="3"/>
  <c r="K23" i="3"/>
  <c r="N23" i="3"/>
  <c r="O23" i="3"/>
  <c r="P23" i="3"/>
  <c r="Q23" i="3"/>
  <c r="R23" i="3"/>
  <c r="S23" i="3"/>
  <c r="T23" i="3"/>
  <c r="U23" i="3"/>
  <c r="I24" i="3"/>
  <c r="K24" i="3"/>
  <c r="N24" i="3"/>
  <c r="O24" i="3"/>
  <c r="P24" i="3"/>
  <c r="Q24" i="3"/>
  <c r="R24" i="3"/>
  <c r="S24" i="3"/>
  <c r="T24" i="3"/>
  <c r="U24" i="3"/>
  <c r="I25" i="3"/>
  <c r="K25" i="3"/>
  <c r="N25" i="3"/>
  <c r="O25" i="3"/>
  <c r="P25" i="3"/>
  <c r="Q25" i="3"/>
  <c r="R25" i="3"/>
  <c r="S25" i="3"/>
  <c r="T25" i="3"/>
  <c r="U25" i="3"/>
  <c r="I26" i="3"/>
  <c r="K26" i="3"/>
  <c r="N26" i="3"/>
  <c r="O26" i="3"/>
  <c r="P26" i="3"/>
  <c r="Q26" i="3"/>
  <c r="R26" i="3"/>
  <c r="S26" i="3"/>
  <c r="T26" i="3"/>
  <c r="U26" i="3"/>
  <c r="I27" i="3"/>
  <c r="K27" i="3"/>
  <c r="N27" i="3"/>
  <c r="O27" i="3"/>
  <c r="P27" i="3"/>
  <c r="Q27" i="3"/>
  <c r="R27" i="3"/>
  <c r="S27" i="3"/>
  <c r="T27" i="3"/>
  <c r="U27" i="3"/>
  <c r="I28" i="3"/>
  <c r="K28" i="3"/>
  <c r="N28" i="3"/>
  <c r="O28" i="3"/>
  <c r="P28" i="3"/>
  <c r="Q28" i="3"/>
  <c r="R28" i="3"/>
  <c r="S28" i="3"/>
  <c r="T28" i="3"/>
  <c r="U28" i="3"/>
  <c r="I29" i="3"/>
  <c r="K29" i="3"/>
  <c r="N29" i="3"/>
  <c r="O29" i="3"/>
  <c r="P29" i="3"/>
  <c r="Q29" i="3"/>
  <c r="R29" i="3"/>
  <c r="S29" i="3"/>
  <c r="T29" i="3"/>
  <c r="U29" i="3"/>
  <c r="I30" i="3"/>
  <c r="K30" i="3"/>
  <c r="N30" i="3"/>
  <c r="O30" i="3"/>
  <c r="P30" i="3"/>
  <c r="Q30" i="3"/>
  <c r="R30" i="3"/>
  <c r="S30" i="3"/>
  <c r="T30" i="3"/>
  <c r="U30" i="3"/>
  <c r="I31" i="3"/>
  <c r="K31" i="3"/>
  <c r="N31" i="3"/>
  <c r="O31" i="3"/>
  <c r="P31" i="3"/>
  <c r="Q31" i="3"/>
  <c r="R31" i="3"/>
  <c r="S31" i="3"/>
  <c r="T31" i="3"/>
  <c r="U31" i="3"/>
  <c r="I32" i="3"/>
  <c r="K32" i="3"/>
  <c r="N32" i="3"/>
  <c r="O32" i="3"/>
  <c r="P32" i="3"/>
  <c r="Q32" i="3"/>
  <c r="R32" i="3"/>
  <c r="S32" i="3"/>
  <c r="T32" i="3"/>
  <c r="U32" i="3"/>
  <c r="I33" i="3"/>
  <c r="K33" i="3"/>
  <c r="N33" i="3"/>
  <c r="O33" i="3"/>
  <c r="P33" i="3"/>
  <c r="Q33" i="3"/>
  <c r="R33" i="3"/>
  <c r="S33" i="3"/>
  <c r="T33" i="3"/>
  <c r="U33" i="3"/>
  <c r="I34" i="3"/>
  <c r="K34" i="3"/>
  <c r="N34" i="3"/>
  <c r="O34" i="3"/>
  <c r="P34" i="3"/>
  <c r="Q34" i="3"/>
  <c r="R34" i="3"/>
  <c r="S34" i="3"/>
  <c r="T34" i="3"/>
  <c r="U34" i="3"/>
  <c r="I35" i="3"/>
  <c r="K35" i="3"/>
  <c r="N35" i="3"/>
  <c r="O35" i="3"/>
  <c r="P35" i="3"/>
  <c r="Q35" i="3"/>
  <c r="R35" i="3"/>
  <c r="S35" i="3"/>
  <c r="T35" i="3"/>
  <c r="U35" i="3"/>
  <c r="I36" i="3"/>
  <c r="K36" i="3"/>
  <c r="N36" i="3"/>
  <c r="O36" i="3"/>
  <c r="P36" i="3"/>
  <c r="Q36" i="3"/>
  <c r="R36" i="3"/>
  <c r="S36" i="3"/>
  <c r="T36" i="3"/>
  <c r="U36" i="3"/>
  <c r="I37" i="3"/>
  <c r="K37" i="3"/>
  <c r="N37" i="3"/>
  <c r="O37" i="3"/>
  <c r="P37" i="3"/>
  <c r="Q37" i="3"/>
  <c r="R37" i="3"/>
  <c r="S37" i="3"/>
  <c r="T37" i="3"/>
  <c r="U37" i="3"/>
  <c r="I38" i="3"/>
  <c r="K38" i="3"/>
  <c r="N38" i="3"/>
  <c r="O38" i="3"/>
  <c r="P38" i="3"/>
  <c r="Q38" i="3"/>
  <c r="R38" i="3"/>
  <c r="S38" i="3"/>
  <c r="T38" i="3"/>
  <c r="U38" i="3"/>
  <c r="I39" i="3"/>
  <c r="K39" i="3"/>
  <c r="N39" i="3"/>
  <c r="O39" i="3"/>
  <c r="P39" i="3"/>
  <c r="Q39" i="3"/>
  <c r="R39" i="3"/>
  <c r="S39" i="3"/>
  <c r="T39" i="3"/>
  <c r="U39" i="3"/>
  <c r="I40" i="3"/>
  <c r="K40" i="3"/>
  <c r="N40" i="3"/>
  <c r="O40" i="3"/>
  <c r="P40" i="3"/>
  <c r="Q40" i="3"/>
  <c r="R40" i="3"/>
  <c r="S40" i="3"/>
  <c r="T40" i="3"/>
  <c r="U40" i="3"/>
  <c r="I41" i="3"/>
  <c r="K41" i="3"/>
  <c r="N41" i="3"/>
  <c r="O41" i="3"/>
  <c r="P41" i="3"/>
  <c r="Q41" i="3"/>
  <c r="R41" i="3"/>
  <c r="S41" i="3"/>
  <c r="T41" i="3"/>
  <c r="U41" i="3"/>
  <c r="G43" i="3"/>
  <c r="H43" i="3"/>
  <c r="I43" i="3"/>
  <c r="N43" i="3"/>
  <c r="O43" i="3"/>
  <c r="P43" i="3"/>
  <c r="Q43" i="3"/>
  <c r="R43" i="3"/>
  <c r="S43" i="3"/>
  <c r="T43" i="3"/>
  <c r="U43" i="3"/>
  <c r="S45" i="3"/>
  <c r="G46" i="3"/>
  <c r="G47" i="3"/>
  <c r="I47" i="3"/>
  <c r="O50" i="3"/>
  <c r="O51" i="3"/>
  <c r="O52" i="3"/>
  <c r="O53" i="3"/>
  <c r="O55" i="3"/>
  <c r="P11" i="7"/>
  <c r="Q11" i="7"/>
  <c r="R11" i="7"/>
  <c r="S11" i="7"/>
  <c r="I12" i="7"/>
  <c r="K12" i="7"/>
  <c r="N12" i="7"/>
  <c r="O12" i="7"/>
  <c r="P12" i="7"/>
  <c r="Q12" i="7"/>
  <c r="R12" i="7"/>
  <c r="S12" i="7"/>
  <c r="T12" i="7"/>
  <c r="U12" i="7"/>
  <c r="I13" i="7"/>
  <c r="K13" i="7"/>
  <c r="N13" i="7"/>
  <c r="O13" i="7"/>
  <c r="P13" i="7"/>
  <c r="Q13" i="7"/>
  <c r="R13" i="7"/>
  <c r="S13" i="7"/>
  <c r="T13" i="7"/>
  <c r="U13" i="7"/>
  <c r="I14" i="7"/>
  <c r="K14" i="7"/>
  <c r="N14" i="7"/>
  <c r="O14" i="7"/>
  <c r="P14" i="7"/>
  <c r="Q14" i="7"/>
  <c r="R14" i="7"/>
  <c r="S14" i="7"/>
  <c r="T14" i="7"/>
  <c r="U14" i="7"/>
  <c r="I15" i="7"/>
  <c r="K15" i="7"/>
  <c r="N15" i="7"/>
  <c r="O15" i="7"/>
  <c r="P15" i="7"/>
  <c r="Q15" i="7"/>
  <c r="R15" i="7"/>
  <c r="S15" i="7"/>
  <c r="T15" i="7"/>
  <c r="U15" i="7"/>
  <c r="I16" i="7"/>
  <c r="K16" i="7"/>
  <c r="N16" i="7"/>
  <c r="O16" i="7"/>
  <c r="P16" i="7"/>
  <c r="Q16" i="7"/>
  <c r="R16" i="7"/>
  <c r="S16" i="7"/>
  <c r="T16" i="7"/>
  <c r="U16" i="7"/>
  <c r="I17" i="7"/>
  <c r="K17" i="7"/>
  <c r="N17" i="7"/>
  <c r="O17" i="7"/>
  <c r="P17" i="7"/>
  <c r="Q17" i="7"/>
  <c r="R17" i="7"/>
  <c r="S17" i="7"/>
  <c r="T17" i="7"/>
  <c r="U17" i="7"/>
  <c r="I18" i="7"/>
  <c r="K18" i="7"/>
  <c r="N18" i="7"/>
  <c r="O18" i="7"/>
  <c r="P18" i="7"/>
  <c r="Q18" i="7"/>
  <c r="R18" i="7"/>
  <c r="S18" i="7"/>
  <c r="T18" i="7"/>
  <c r="U18" i="7"/>
  <c r="I19" i="7"/>
  <c r="K19" i="7"/>
  <c r="N19" i="7"/>
  <c r="O19" i="7"/>
  <c r="P19" i="7"/>
  <c r="Q19" i="7"/>
  <c r="R19" i="7"/>
  <c r="S19" i="7"/>
  <c r="T19" i="7"/>
  <c r="U19" i="7"/>
  <c r="I20" i="7"/>
  <c r="K20" i="7"/>
  <c r="N20" i="7"/>
  <c r="O20" i="7"/>
  <c r="P20" i="7"/>
  <c r="Q20" i="7"/>
  <c r="R20" i="7"/>
  <c r="S20" i="7"/>
  <c r="T20" i="7"/>
  <c r="U20" i="7"/>
  <c r="I21" i="7"/>
  <c r="K21" i="7"/>
  <c r="N21" i="7"/>
  <c r="O21" i="7"/>
  <c r="P21" i="7"/>
  <c r="Q21" i="7"/>
  <c r="R21" i="7"/>
  <c r="S21" i="7"/>
  <c r="T21" i="7"/>
  <c r="U21" i="7"/>
  <c r="I22" i="7"/>
  <c r="K22" i="7"/>
  <c r="N22" i="7"/>
  <c r="O22" i="7"/>
  <c r="P22" i="7"/>
  <c r="Q22" i="7"/>
  <c r="R22" i="7"/>
  <c r="S22" i="7"/>
  <c r="T22" i="7"/>
  <c r="U22" i="7"/>
  <c r="I23" i="7"/>
  <c r="K23" i="7"/>
  <c r="N23" i="7"/>
  <c r="O23" i="7"/>
  <c r="P23" i="7"/>
  <c r="Q23" i="7"/>
  <c r="R23" i="7"/>
  <c r="S23" i="7"/>
  <c r="T23" i="7"/>
  <c r="U23" i="7"/>
  <c r="I24" i="7"/>
  <c r="K24" i="7"/>
  <c r="N24" i="7"/>
  <c r="O24" i="7"/>
  <c r="P24" i="7"/>
  <c r="Q24" i="7"/>
  <c r="R24" i="7"/>
  <c r="S24" i="7"/>
  <c r="T24" i="7"/>
  <c r="U24" i="7"/>
  <c r="I25" i="7"/>
  <c r="K25" i="7"/>
  <c r="N25" i="7"/>
  <c r="O25" i="7"/>
  <c r="P25" i="7"/>
  <c r="Q25" i="7"/>
  <c r="R25" i="7"/>
  <c r="S25" i="7"/>
  <c r="T25" i="7"/>
  <c r="U25" i="7"/>
  <c r="I26" i="7"/>
  <c r="K26" i="7"/>
  <c r="N26" i="7"/>
  <c r="O26" i="7"/>
  <c r="P26" i="7"/>
  <c r="Q26" i="7"/>
  <c r="R26" i="7"/>
  <c r="S26" i="7"/>
  <c r="T26" i="7"/>
  <c r="U26" i="7"/>
  <c r="I27" i="7"/>
  <c r="K27" i="7"/>
  <c r="N27" i="7"/>
  <c r="O27" i="7"/>
  <c r="P27" i="7"/>
  <c r="Q27" i="7"/>
  <c r="R27" i="7"/>
  <c r="S27" i="7"/>
  <c r="T27" i="7"/>
  <c r="U27" i="7"/>
  <c r="I28" i="7"/>
  <c r="K28" i="7"/>
  <c r="N28" i="7"/>
  <c r="O28" i="7"/>
  <c r="P28" i="7"/>
  <c r="Q28" i="7"/>
  <c r="R28" i="7"/>
  <c r="S28" i="7"/>
  <c r="T28" i="7"/>
  <c r="U28" i="7"/>
  <c r="I29" i="7"/>
  <c r="K29" i="7"/>
  <c r="N29" i="7"/>
  <c r="O29" i="7"/>
  <c r="P29" i="7"/>
  <c r="Q29" i="7"/>
  <c r="R29" i="7"/>
  <c r="S29" i="7"/>
  <c r="T29" i="7"/>
  <c r="U29" i="7"/>
  <c r="I30" i="7"/>
  <c r="K30" i="7"/>
  <c r="N30" i="7"/>
  <c r="O30" i="7"/>
  <c r="P30" i="7"/>
  <c r="Q30" i="7"/>
  <c r="R30" i="7"/>
  <c r="S30" i="7"/>
  <c r="T30" i="7"/>
  <c r="U30" i="7"/>
  <c r="I31" i="7"/>
  <c r="K31" i="7"/>
  <c r="N31" i="7"/>
  <c r="O31" i="7"/>
  <c r="P31" i="7"/>
  <c r="Q31" i="7"/>
  <c r="R31" i="7"/>
  <c r="S31" i="7"/>
  <c r="T31" i="7"/>
  <c r="U31" i="7"/>
  <c r="I32" i="7"/>
  <c r="K32" i="7"/>
  <c r="N32" i="7"/>
  <c r="O32" i="7"/>
  <c r="P32" i="7"/>
  <c r="Q32" i="7"/>
  <c r="R32" i="7"/>
  <c r="S32" i="7"/>
  <c r="T32" i="7"/>
  <c r="U32" i="7"/>
  <c r="I33" i="7"/>
  <c r="K33" i="7"/>
  <c r="N33" i="7"/>
  <c r="O33" i="7"/>
  <c r="P33" i="7"/>
  <c r="Q33" i="7"/>
  <c r="R33" i="7"/>
  <c r="S33" i="7"/>
  <c r="T33" i="7"/>
  <c r="U33" i="7"/>
  <c r="I34" i="7"/>
  <c r="K34" i="7"/>
  <c r="N34" i="7"/>
  <c r="O34" i="7"/>
  <c r="P34" i="7"/>
  <c r="Q34" i="7"/>
  <c r="R34" i="7"/>
  <c r="S34" i="7"/>
  <c r="T34" i="7"/>
  <c r="U34" i="7"/>
  <c r="I35" i="7"/>
  <c r="K35" i="7"/>
  <c r="N35" i="7"/>
  <c r="O35" i="7"/>
  <c r="P35" i="7"/>
  <c r="Q35" i="7"/>
  <c r="R35" i="7"/>
  <c r="S35" i="7"/>
  <c r="T35" i="7"/>
  <c r="U35" i="7"/>
  <c r="I36" i="7"/>
  <c r="K36" i="7"/>
  <c r="N36" i="7"/>
  <c r="O36" i="7"/>
  <c r="P36" i="7"/>
  <c r="Q36" i="7"/>
  <c r="R36" i="7"/>
  <c r="S36" i="7"/>
  <c r="T36" i="7"/>
  <c r="U36" i="7"/>
  <c r="I37" i="7"/>
  <c r="K37" i="7"/>
  <c r="N37" i="7"/>
  <c r="O37" i="7"/>
  <c r="P37" i="7"/>
  <c r="Q37" i="7"/>
  <c r="R37" i="7"/>
  <c r="S37" i="7"/>
  <c r="T37" i="7"/>
  <c r="U37" i="7"/>
  <c r="I38" i="7"/>
  <c r="K38" i="7"/>
  <c r="N38" i="7"/>
  <c r="O38" i="7"/>
  <c r="P38" i="7"/>
  <c r="Q38" i="7"/>
  <c r="R38" i="7"/>
  <c r="S38" i="7"/>
  <c r="T38" i="7"/>
  <c r="U38" i="7"/>
  <c r="I39" i="7"/>
  <c r="K39" i="7"/>
  <c r="N39" i="7"/>
  <c r="O39" i="7"/>
  <c r="P39" i="7"/>
  <c r="Q39" i="7"/>
  <c r="R39" i="7"/>
  <c r="S39" i="7"/>
  <c r="T39" i="7"/>
  <c r="U39" i="7"/>
  <c r="I40" i="7"/>
  <c r="K40" i="7"/>
  <c r="N40" i="7"/>
  <c r="O40" i="7"/>
  <c r="P40" i="7"/>
  <c r="Q40" i="7"/>
  <c r="R40" i="7"/>
  <c r="S40" i="7"/>
  <c r="T40" i="7"/>
  <c r="U40" i="7"/>
  <c r="I41" i="7"/>
  <c r="K41" i="7"/>
  <c r="N41" i="7"/>
  <c r="O41" i="7"/>
  <c r="P41" i="7"/>
  <c r="Q41" i="7"/>
  <c r="R41" i="7"/>
  <c r="S41" i="7"/>
  <c r="T41" i="7"/>
  <c r="U41" i="7"/>
  <c r="G43" i="7"/>
  <c r="H43" i="7"/>
  <c r="I43" i="7"/>
  <c r="N43" i="7"/>
  <c r="O43" i="7"/>
  <c r="P43" i="7"/>
  <c r="Q43" i="7"/>
  <c r="R43" i="7"/>
  <c r="S43" i="7"/>
  <c r="T43" i="7"/>
  <c r="U43" i="7"/>
  <c r="U45" i="7"/>
  <c r="G46" i="7"/>
  <c r="G47" i="7"/>
  <c r="O50" i="7"/>
  <c r="O51" i="7"/>
  <c r="O52" i="7"/>
  <c r="O53" i="7"/>
  <c r="O55" i="7"/>
  <c r="P11" i="6"/>
  <c r="Q11" i="6"/>
  <c r="R11" i="6"/>
  <c r="S11" i="6"/>
  <c r="I12" i="6"/>
  <c r="K12" i="6"/>
  <c r="N12" i="6"/>
  <c r="O12" i="6"/>
  <c r="P12" i="6"/>
  <c r="Q12" i="6"/>
  <c r="R12" i="6"/>
  <c r="S12" i="6"/>
  <c r="T12" i="6"/>
  <c r="U12" i="6"/>
  <c r="I13" i="6"/>
  <c r="K13" i="6"/>
  <c r="N13" i="6"/>
  <c r="O13" i="6"/>
  <c r="P13" i="6"/>
  <c r="Q13" i="6"/>
  <c r="R13" i="6"/>
  <c r="S13" i="6"/>
  <c r="T13" i="6"/>
  <c r="U13" i="6"/>
  <c r="I14" i="6"/>
  <c r="K14" i="6"/>
  <c r="N14" i="6"/>
  <c r="O14" i="6"/>
  <c r="P14" i="6"/>
  <c r="Q14" i="6"/>
  <c r="R14" i="6"/>
  <c r="S14" i="6"/>
  <c r="T14" i="6"/>
  <c r="U14" i="6"/>
  <c r="I15" i="6"/>
  <c r="K15" i="6"/>
  <c r="N15" i="6"/>
  <c r="O15" i="6"/>
  <c r="P15" i="6"/>
  <c r="Q15" i="6"/>
  <c r="R15" i="6"/>
  <c r="S15" i="6"/>
  <c r="T15" i="6"/>
  <c r="U15" i="6"/>
  <c r="I16" i="6"/>
  <c r="K16" i="6"/>
  <c r="N16" i="6"/>
  <c r="O16" i="6"/>
  <c r="P16" i="6"/>
  <c r="Q16" i="6"/>
  <c r="R16" i="6"/>
  <c r="S16" i="6"/>
  <c r="T16" i="6"/>
  <c r="U16" i="6"/>
  <c r="I17" i="6"/>
  <c r="K17" i="6"/>
  <c r="N17" i="6"/>
  <c r="O17" i="6"/>
  <c r="P17" i="6"/>
  <c r="Q17" i="6"/>
  <c r="R17" i="6"/>
  <c r="S17" i="6"/>
  <c r="T17" i="6"/>
  <c r="U17" i="6"/>
  <c r="I18" i="6"/>
  <c r="K18" i="6"/>
  <c r="N18" i="6"/>
  <c r="O18" i="6"/>
  <c r="P18" i="6"/>
  <c r="Q18" i="6"/>
  <c r="R18" i="6"/>
  <c r="S18" i="6"/>
  <c r="T18" i="6"/>
  <c r="U18" i="6"/>
  <c r="I19" i="6"/>
  <c r="K19" i="6"/>
  <c r="N19" i="6"/>
  <c r="O19" i="6"/>
  <c r="P19" i="6"/>
  <c r="Q19" i="6"/>
  <c r="R19" i="6"/>
  <c r="S19" i="6"/>
  <c r="T19" i="6"/>
  <c r="U19" i="6"/>
  <c r="I20" i="6"/>
  <c r="K20" i="6"/>
  <c r="N20" i="6"/>
  <c r="O20" i="6"/>
  <c r="P20" i="6"/>
  <c r="Q20" i="6"/>
  <c r="R20" i="6"/>
  <c r="S20" i="6"/>
  <c r="T20" i="6"/>
  <c r="U20" i="6"/>
  <c r="I21" i="6"/>
  <c r="K21" i="6"/>
  <c r="N21" i="6"/>
  <c r="O21" i="6"/>
  <c r="P21" i="6"/>
  <c r="Q21" i="6"/>
  <c r="R21" i="6"/>
  <c r="S21" i="6"/>
  <c r="T21" i="6"/>
  <c r="U21" i="6"/>
  <c r="I22" i="6"/>
  <c r="K22" i="6"/>
  <c r="N22" i="6"/>
  <c r="O22" i="6"/>
  <c r="P22" i="6"/>
  <c r="Q22" i="6"/>
  <c r="R22" i="6"/>
  <c r="S22" i="6"/>
  <c r="T22" i="6"/>
  <c r="U22" i="6"/>
  <c r="I23" i="6"/>
  <c r="K23" i="6"/>
  <c r="N23" i="6"/>
  <c r="O23" i="6"/>
  <c r="P23" i="6"/>
  <c r="Q23" i="6"/>
  <c r="R23" i="6"/>
  <c r="S23" i="6"/>
  <c r="T23" i="6"/>
  <c r="U23" i="6"/>
  <c r="I24" i="6"/>
  <c r="K24" i="6"/>
  <c r="N24" i="6"/>
  <c r="O24" i="6"/>
  <c r="P24" i="6"/>
  <c r="Q24" i="6"/>
  <c r="R24" i="6"/>
  <c r="S24" i="6"/>
  <c r="T24" i="6"/>
  <c r="U24" i="6"/>
  <c r="I25" i="6"/>
  <c r="K25" i="6"/>
  <c r="N25" i="6"/>
  <c r="O25" i="6"/>
  <c r="P25" i="6"/>
  <c r="Q25" i="6"/>
  <c r="R25" i="6"/>
  <c r="S25" i="6"/>
  <c r="T25" i="6"/>
  <c r="U25" i="6"/>
  <c r="I26" i="6"/>
  <c r="K26" i="6"/>
  <c r="N26" i="6"/>
  <c r="O26" i="6"/>
  <c r="P26" i="6"/>
  <c r="Q26" i="6"/>
  <c r="R26" i="6"/>
  <c r="S26" i="6"/>
  <c r="T26" i="6"/>
  <c r="U26" i="6"/>
  <c r="I27" i="6"/>
  <c r="K27" i="6"/>
  <c r="N27" i="6"/>
  <c r="O27" i="6"/>
  <c r="P27" i="6"/>
  <c r="Q27" i="6"/>
  <c r="R27" i="6"/>
  <c r="S27" i="6"/>
  <c r="T27" i="6"/>
  <c r="U27" i="6"/>
  <c r="I28" i="6"/>
  <c r="K28" i="6"/>
  <c r="N28" i="6"/>
  <c r="O28" i="6"/>
  <c r="P28" i="6"/>
  <c r="Q28" i="6"/>
  <c r="R28" i="6"/>
  <c r="S28" i="6"/>
  <c r="T28" i="6"/>
  <c r="U28" i="6"/>
  <c r="I29" i="6"/>
  <c r="K29" i="6"/>
  <c r="N29" i="6"/>
  <c r="O29" i="6"/>
  <c r="P29" i="6"/>
  <c r="Q29" i="6"/>
  <c r="R29" i="6"/>
  <c r="S29" i="6"/>
  <c r="T29" i="6"/>
  <c r="U29" i="6"/>
  <c r="I30" i="6"/>
  <c r="K30" i="6"/>
  <c r="N30" i="6"/>
  <c r="O30" i="6"/>
  <c r="P30" i="6"/>
  <c r="Q30" i="6"/>
  <c r="R30" i="6"/>
  <c r="S30" i="6"/>
  <c r="T30" i="6"/>
  <c r="U30" i="6"/>
  <c r="I31" i="6"/>
  <c r="K31" i="6"/>
  <c r="N31" i="6"/>
  <c r="O31" i="6"/>
  <c r="P31" i="6"/>
  <c r="Q31" i="6"/>
  <c r="R31" i="6"/>
  <c r="S31" i="6"/>
  <c r="T31" i="6"/>
  <c r="U31" i="6"/>
  <c r="I32" i="6"/>
  <c r="K32" i="6"/>
  <c r="N32" i="6"/>
  <c r="O32" i="6"/>
  <c r="P32" i="6"/>
  <c r="Q32" i="6"/>
  <c r="R32" i="6"/>
  <c r="S32" i="6"/>
  <c r="T32" i="6"/>
  <c r="U32" i="6"/>
  <c r="I33" i="6"/>
  <c r="K33" i="6"/>
  <c r="N33" i="6"/>
  <c r="O33" i="6"/>
  <c r="P33" i="6"/>
  <c r="Q33" i="6"/>
  <c r="R33" i="6"/>
  <c r="S33" i="6"/>
  <c r="T33" i="6"/>
  <c r="U33" i="6"/>
  <c r="I34" i="6"/>
  <c r="K34" i="6"/>
  <c r="N34" i="6"/>
  <c r="O34" i="6"/>
  <c r="P34" i="6"/>
  <c r="Q34" i="6"/>
  <c r="R34" i="6"/>
  <c r="S34" i="6"/>
  <c r="T34" i="6"/>
  <c r="U34" i="6"/>
  <c r="I35" i="6"/>
  <c r="K35" i="6"/>
  <c r="N35" i="6"/>
  <c r="O35" i="6"/>
  <c r="P35" i="6"/>
  <c r="Q35" i="6"/>
  <c r="R35" i="6"/>
  <c r="S35" i="6"/>
  <c r="T35" i="6"/>
  <c r="U35" i="6"/>
  <c r="I36" i="6"/>
  <c r="K36" i="6"/>
  <c r="N36" i="6"/>
  <c r="O36" i="6"/>
  <c r="P36" i="6"/>
  <c r="Q36" i="6"/>
  <c r="R36" i="6"/>
  <c r="S36" i="6"/>
  <c r="T36" i="6"/>
  <c r="U36" i="6"/>
  <c r="I37" i="6"/>
  <c r="K37" i="6"/>
  <c r="N37" i="6"/>
  <c r="O37" i="6"/>
  <c r="P37" i="6"/>
  <c r="Q37" i="6"/>
  <c r="R37" i="6"/>
  <c r="S37" i="6"/>
  <c r="T37" i="6"/>
  <c r="U37" i="6"/>
  <c r="I38" i="6"/>
  <c r="K38" i="6"/>
  <c r="N38" i="6"/>
  <c r="O38" i="6"/>
  <c r="P38" i="6"/>
  <c r="Q38" i="6"/>
  <c r="R38" i="6"/>
  <c r="S38" i="6"/>
  <c r="T38" i="6"/>
  <c r="U38" i="6"/>
  <c r="I39" i="6"/>
  <c r="K39" i="6"/>
  <c r="N39" i="6"/>
  <c r="O39" i="6"/>
  <c r="P39" i="6"/>
  <c r="Q39" i="6"/>
  <c r="R39" i="6"/>
  <c r="S39" i="6"/>
  <c r="T39" i="6"/>
  <c r="U39" i="6"/>
  <c r="I40" i="6"/>
  <c r="K40" i="6"/>
  <c r="N40" i="6"/>
  <c r="O40" i="6"/>
  <c r="P40" i="6"/>
  <c r="Q40" i="6"/>
  <c r="R40" i="6"/>
  <c r="S40" i="6"/>
  <c r="T40" i="6"/>
  <c r="U40" i="6"/>
  <c r="I41" i="6"/>
  <c r="K41" i="6"/>
  <c r="N41" i="6"/>
  <c r="O41" i="6"/>
  <c r="P41" i="6"/>
  <c r="Q41" i="6"/>
  <c r="R41" i="6"/>
  <c r="S41" i="6"/>
  <c r="T41" i="6"/>
  <c r="U41" i="6"/>
  <c r="I42" i="6"/>
  <c r="K42" i="6"/>
  <c r="N42" i="6"/>
  <c r="O42" i="6"/>
  <c r="P42" i="6"/>
  <c r="Q42" i="6"/>
  <c r="R42" i="6"/>
  <c r="S42" i="6"/>
  <c r="T42" i="6"/>
  <c r="U42" i="6"/>
  <c r="G43" i="6"/>
  <c r="H43" i="6"/>
  <c r="I43" i="6"/>
  <c r="N43" i="6"/>
  <c r="O43" i="6"/>
  <c r="P43" i="6"/>
  <c r="Q43" i="6"/>
  <c r="R43" i="6"/>
  <c r="S43" i="6"/>
  <c r="T43" i="6"/>
  <c r="U43" i="6"/>
  <c r="T45" i="6"/>
  <c r="G46" i="6"/>
  <c r="G47" i="6"/>
  <c r="O50" i="6"/>
  <c r="O51" i="6"/>
  <c r="O52" i="6"/>
  <c r="O53" i="6"/>
  <c r="O55" i="6"/>
  <c r="T6" i="9"/>
  <c r="P11" i="9"/>
  <c r="Q11" i="9"/>
  <c r="R11" i="9"/>
  <c r="S11" i="9"/>
  <c r="I12" i="9"/>
  <c r="K12" i="9"/>
  <c r="N12" i="9"/>
  <c r="O12" i="9"/>
  <c r="P12" i="9"/>
  <c r="Q12" i="9"/>
  <c r="R12" i="9"/>
  <c r="S12" i="9"/>
  <c r="T12" i="9"/>
  <c r="U12" i="9"/>
  <c r="I13" i="9"/>
  <c r="K13" i="9"/>
  <c r="N13" i="9"/>
  <c r="O13" i="9"/>
  <c r="P13" i="9"/>
  <c r="Q13" i="9"/>
  <c r="R13" i="9"/>
  <c r="S13" i="9"/>
  <c r="T13" i="9"/>
  <c r="U13" i="9"/>
  <c r="I14" i="9"/>
  <c r="K14" i="9"/>
  <c r="N14" i="9"/>
  <c r="O14" i="9"/>
  <c r="P14" i="9"/>
  <c r="Q14" i="9"/>
  <c r="R14" i="9"/>
  <c r="S14" i="9"/>
  <c r="T14" i="9"/>
  <c r="U14" i="9"/>
  <c r="I15" i="9"/>
  <c r="K15" i="9"/>
  <c r="N15" i="9"/>
  <c r="O15" i="9"/>
  <c r="P15" i="9"/>
  <c r="Q15" i="9"/>
  <c r="R15" i="9"/>
  <c r="S15" i="9"/>
  <c r="T15" i="9"/>
  <c r="U15" i="9"/>
  <c r="I16" i="9"/>
  <c r="K16" i="9"/>
  <c r="N16" i="9"/>
  <c r="O16" i="9"/>
  <c r="P16" i="9"/>
  <c r="Q16" i="9"/>
  <c r="R16" i="9"/>
  <c r="S16" i="9"/>
  <c r="T16" i="9"/>
  <c r="U16" i="9"/>
  <c r="I17" i="9"/>
  <c r="K17" i="9"/>
  <c r="N17" i="9"/>
  <c r="O17" i="9"/>
  <c r="P17" i="9"/>
  <c r="Q17" i="9"/>
  <c r="R17" i="9"/>
  <c r="S17" i="9"/>
  <c r="T17" i="9"/>
  <c r="U17" i="9"/>
  <c r="I18" i="9"/>
  <c r="K18" i="9"/>
  <c r="N18" i="9"/>
  <c r="O18" i="9"/>
  <c r="P18" i="9"/>
  <c r="Q18" i="9"/>
  <c r="R18" i="9"/>
  <c r="S18" i="9"/>
  <c r="T18" i="9"/>
  <c r="U18" i="9"/>
  <c r="I19" i="9"/>
  <c r="K19" i="9"/>
  <c r="N19" i="9"/>
  <c r="O19" i="9"/>
  <c r="P19" i="9"/>
  <c r="Q19" i="9"/>
  <c r="R19" i="9"/>
  <c r="S19" i="9"/>
  <c r="T19" i="9"/>
  <c r="U19" i="9"/>
  <c r="I20" i="9"/>
  <c r="K20" i="9"/>
  <c r="N20" i="9"/>
  <c r="O20" i="9"/>
  <c r="P20" i="9"/>
  <c r="Q20" i="9"/>
  <c r="R20" i="9"/>
  <c r="S20" i="9"/>
  <c r="T20" i="9"/>
  <c r="U20" i="9"/>
  <c r="I21" i="9"/>
  <c r="K21" i="9"/>
  <c r="N21" i="9"/>
  <c r="O21" i="9"/>
  <c r="P21" i="9"/>
  <c r="Q21" i="9"/>
  <c r="R21" i="9"/>
  <c r="S21" i="9"/>
  <c r="T21" i="9"/>
  <c r="U21" i="9"/>
  <c r="I22" i="9"/>
  <c r="K22" i="9"/>
  <c r="N22" i="9"/>
  <c r="O22" i="9"/>
  <c r="P22" i="9"/>
  <c r="Q22" i="9"/>
  <c r="R22" i="9"/>
  <c r="S22" i="9"/>
  <c r="T22" i="9"/>
  <c r="U22" i="9"/>
  <c r="I23" i="9"/>
  <c r="K23" i="9"/>
  <c r="N23" i="9"/>
  <c r="O23" i="9"/>
  <c r="P23" i="9"/>
  <c r="Q23" i="9"/>
  <c r="R23" i="9"/>
  <c r="S23" i="9"/>
  <c r="T23" i="9"/>
  <c r="U23" i="9"/>
  <c r="I24" i="9"/>
  <c r="K24" i="9"/>
  <c r="N24" i="9"/>
  <c r="O24" i="9"/>
  <c r="P24" i="9"/>
  <c r="Q24" i="9"/>
  <c r="R24" i="9"/>
  <c r="S24" i="9"/>
  <c r="T24" i="9"/>
  <c r="U24" i="9"/>
  <c r="I25" i="9"/>
  <c r="K25" i="9"/>
  <c r="N25" i="9"/>
  <c r="O25" i="9"/>
  <c r="P25" i="9"/>
  <c r="Q25" i="9"/>
  <c r="R25" i="9"/>
  <c r="S25" i="9"/>
  <c r="T25" i="9"/>
  <c r="U25" i="9"/>
  <c r="I26" i="9"/>
  <c r="K26" i="9"/>
  <c r="N26" i="9"/>
  <c r="O26" i="9"/>
  <c r="P26" i="9"/>
  <c r="Q26" i="9"/>
  <c r="R26" i="9"/>
  <c r="S26" i="9"/>
  <c r="T26" i="9"/>
  <c r="U26" i="9"/>
  <c r="I27" i="9"/>
  <c r="K27" i="9"/>
  <c r="N27" i="9"/>
  <c r="O27" i="9"/>
  <c r="P27" i="9"/>
  <c r="Q27" i="9"/>
  <c r="R27" i="9"/>
  <c r="S27" i="9"/>
  <c r="T27" i="9"/>
  <c r="U27" i="9"/>
  <c r="I28" i="9"/>
  <c r="K28" i="9"/>
  <c r="N28" i="9"/>
  <c r="O28" i="9"/>
  <c r="P28" i="9"/>
  <c r="Q28" i="9"/>
  <c r="R28" i="9"/>
  <c r="S28" i="9"/>
  <c r="T28" i="9"/>
  <c r="U28" i="9"/>
  <c r="I29" i="9"/>
  <c r="K29" i="9"/>
  <c r="N29" i="9"/>
  <c r="O29" i="9"/>
  <c r="P29" i="9"/>
  <c r="Q29" i="9"/>
  <c r="R29" i="9"/>
  <c r="S29" i="9"/>
  <c r="T29" i="9"/>
  <c r="U29" i="9"/>
  <c r="I30" i="9"/>
  <c r="K30" i="9"/>
  <c r="N30" i="9"/>
  <c r="O30" i="9"/>
  <c r="P30" i="9"/>
  <c r="Q30" i="9"/>
  <c r="R30" i="9"/>
  <c r="S30" i="9"/>
  <c r="T30" i="9"/>
  <c r="U30" i="9"/>
  <c r="I31" i="9"/>
  <c r="K31" i="9"/>
  <c r="N31" i="9"/>
  <c r="O31" i="9"/>
  <c r="P31" i="9"/>
  <c r="Q31" i="9"/>
  <c r="R31" i="9"/>
  <c r="S31" i="9"/>
  <c r="T31" i="9"/>
  <c r="U31" i="9"/>
  <c r="I32" i="9"/>
  <c r="K32" i="9"/>
  <c r="N32" i="9"/>
  <c r="O32" i="9"/>
  <c r="P32" i="9"/>
  <c r="Q32" i="9"/>
  <c r="R32" i="9"/>
  <c r="S32" i="9"/>
  <c r="T32" i="9"/>
  <c r="U32" i="9"/>
  <c r="I33" i="9"/>
  <c r="K33" i="9"/>
  <c r="N33" i="9"/>
  <c r="O33" i="9"/>
  <c r="P33" i="9"/>
  <c r="Q33" i="9"/>
  <c r="R33" i="9"/>
  <c r="S33" i="9"/>
  <c r="T33" i="9"/>
  <c r="U33" i="9"/>
  <c r="I34" i="9"/>
  <c r="K34" i="9"/>
  <c r="N34" i="9"/>
  <c r="O34" i="9"/>
  <c r="P34" i="9"/>
  <c r="Q34" i="9"/>
  <c r="R34" i="9"/>
  <c r="S34" i="9"/>
  <c r="T34" i="9"/>
  <c r="U34" i="9"/>
  <c r="I35" i="9"/>
  <c r="K35" i="9"/>
  <c r="N35" i="9"/>
  <c r="O35" i="9"/>
  <c r="P35" i="9"/>
  <c r="Q35" i="9"/>
  <c r="R35" i="9"/>
  <c r="S35" i="9"/>
  <c r="T35" i="9"/>
  <c r="U35" i="9"/>
  <c r="I36" i="9"/>
  <c r="K36" i="9"/>
  <c r="N36" i="9"/>
  <c r="O36" i="9"/>
  <c r="P36" i="9"/>
  <c r="Q36" i="9"/>
  <c r="R36" i="9"/>
  <c r="S36" i="9"/>
  <c r="T36" i="9"/>
  <c r="U36" i="9"/>
  <c r="I37" i="9"/>
  <c r="K37" i="9"/>
  <c r="N37" i="9"/>
  <c r="O37" i="9"/>
  <c r="P37" i="9"/>
  <c r="Q37" i="9"/>
  <c r="R37" i="9"/>
  <c r="S37" i="9"/>
  <c r="T37" i="9"/>
  <c r="U37" i="9"/>
  <c r="I38" i="9"/>
  <c r="K38" i="9"/>
  <c r="N38" i="9"/>
  <c r="O38" i="9"/>
  <c r="P38" i="9"/>
  <c r="Q38" i="9"/>
  <c r="R38" i="9"/>
  <c r="S38" i="9"/>
  <c r="T38" i="9"/>
  <c r="U38" i="9"/>
  <c r="I39" i="9"/>
  <c r="K39" i="9"/>
  <c r="N39" i="9"/>
  <c r="O39" i="9"/>
  <c r="P39" i="9"/>
  <c r="Q39" i="9"/>
  <c r="R39" i="9"/>
  <c r="S39" i="9"/>
  <c r="T39" i="9"/>
  <c r="U39" i="9"/>
  <c r="I40" i="9"/>
  <c r="K40" i="9"/>
  <c r="N40" i="9"/>
  <c r="O40" i="9"/>
  <c r="P40" i="9"/>
  <c r="Q40" i="9"/>
  <c r="R40" i="9"/>
  <c r="S40" i="9"/>
  <c r="T40" i="9"/>
  <c r="U40" i="9"/>
  <c r="I41" i="9"/>
  <c r="K41" i="9"/>
  <c r="N41" i="9"/>
  <c r="O41" i="9"/>
  <c r="P41" i="9"/>
  <c r="Q41" i="9"/>
  <c r="R41" i="9"/>
  <c r="S41" i="9"/>
  <c r="T41" i="9"/>
  <c r="U41" i="9"/>
  <c r="K42" i="9"/>
  <c r="T42" i="9"/>
  <c r="U42" i="9"/>
  <c r="G43" i="9"/>
  <c r="H43" i="9"/>
  <c r="I43" i="9"/>
  <c r="N43" i="9"/>
  <c r="O43" i="9"/>
  <c r="P43" i="9"/>
  <c r="Q43" i="9"/>
  <c r="R43" i="9"/>
  <c r="S43" i="9"/>
  <c r="T43" i="9"/>
  <c r="U43" i="9"/>
  <c r="S45" i="9"/>
  <c r="G46" i="9"/>
  <c r="U46" i="9"/>
  <c r="G47" i="9"/>
  <c r="O50" i="9"/>
  <c r="O51" i="9"/>
  <c r="O52" i="9"/>
  <c r="O53" i="9"/>
  <c r="O55" i="9"/>
</calcChain>
</file>

<file path=xl/sharedStrings.xml><?xml version="1.0" encoding="utf-8"?>
<sst xmlns="http://schemas.openxmlformats.org/spreadsheetml/2006/main" count="521" uniqueCount="65">
  <si>
    <t>Maximum Inventory Calculation</t>
  </si>
  <si>
    <t>DAY</t>
  </si>
  <si>
    <t>NAME</t>
  </si>
  <si>
    <t>CONTRACT NUMBER</t>
  </si>
  <si>
    <t>MONTH</t>
  </si>
  <si>
    <t>POI #</t>
  </si>
  <si>
    <t>type_poi</t>
  </si>
  <si>
    <t>SCHEDULED INJECTION</t>
  </si>
  <si>
    <t>SCHEDULED WITHDRAWAL</t>
  </si>
  <si>
    <t>NET SCHEDULED QTY</t>
  </si>
  <si>
    <t>Carryover GIP</t>
  </si>
  <si>
    <t>NET GIP</t>
  </si>
  <si>
    <t>DAILY INJECTION   PRICE                (Inj + MIC)</t>
  </si>
  <si>
    <t>DAILY WITHDRAWAL  PRICE               (Wd + MIC)</t>
  </si>
  <si>
    <t>INJECTION AMOUNT       (Inj + MIC)</t>
  </si>
  <si>
    <t>WITHDRAWAL  AMOUNT          (Wd + MIC)</t>
  </si>
  <si>
    <t>Positive Inventory</t>
  </si>
  <si>
    <t>Negative Inventory</t>
  </si>
  <si>
    <t>Positive Inventory Components</t>
  </si>
  <si>
    <t>Negative Inventory Components</t>
  </si>
  <si>
    <t>00/10</t>
  </si>
  <si>
    <t>PnR</t>
  </si>
  <si>
    <t xml:space="preserve"> </t>
  </si>
  <si>
    <t>Absolute Max Inv</t>
  </si>
  <si>
    <t>Total Injection</t>
  </si>
  <si>
    <t>Total W/D</t>
  </si>
  <si>
    <t>INVOICE AMOUNT</t>
  </si>
  <si>
    <t>Inj Charge</t>
  </si>
  <si>
    <t>Wd Charge</t>
  </si>
  <si>
    <t>MIC Charge</t>
  </si>
  <si>
    <t>Total Charge</t>
  </si>
  <si>
    <t>BILL AMOUNT</t>
  </si>
  <si>
    <t>USGT</t>
  </si>
  <si>
    <t>00/11</t>
  </si>
  <si>
    <t>PNM</t>
  </si>
  <si>
    <t>Park Amount</t>
  </si>
  <si>
    <t>Ride Amount</t>
  </si>
  <si>
    <t>Richardson</t>
  </si>
  <si>
    <t>PG&amp;E</t>
  </si>
  <si>
    <t>Rate/Dth</t>
  </si>
  <si>
    <t>Invoice Amount</t>
  </si>
  <si>
    <t>Total Invoice</t>
  </si>
  <si>
    <t>Deal Rate</t>
  </si>
  <si>
    <t>Total Invoice Amount</t>
  </si>
  <si>
    <t>Transwestern Pipeline Company</t>
  </si>
  <si>
    <t>Park n Ride Service</t>
  </si>
  <si>
    <t>Actual Billing Summary</t>
  </si>
  <si>
    <t>Billing Month</t>
  </si>
  <si>
    <t>Buyer</t>
  </si>
  <si>
    <t>Purchase Order #</t>
  </si>
  <si>
    <t>Contract</t>
  </si>
  <si>
    <t>POI</t>
  </si>
  <si>
    <t>Imputed Rate</t>
  </si>
  <si>
    <t>Rate_Type Daily/Total</t>
  </si>
  <si>
    <t>Remaining Balance</t>
  </si>
  <si>
    <t>TOTALS</t>
  </si>
  <si>
    <t>00/12</t>
  </si>
  <si>
    <t>Duke Energy Trading &amp; Mktg</t>
  </si>
  <si>
    <t>Enron Energy Services</t>
  </si>
  <si>
    <t>Daily</t>
  </si>
  <si>
    <t>Original Billing………………..</t>
  </si>
  <si>
    <t>Cinergy Marketing &amp; Trading</t>
  </si>
  <si>
    <t>Dekatherm</t>
  </si>
  <si>
    <t xml:space="preserve">TRANSWESTERN PIPELINE COMPANY </t>
  </si>
  <si>
    <t>INVOICE DETAIL - February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</si>
</sst>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/mm"/>
    <numFmt numFmtId="165" formatCode="_(&quot;$&quot;* #,##0.0000_);_(&quot;$&quot;* \(#,##0.0000\);_(&quot;$&quot;* &quot;-&quot;??_);_(@_)"/>
    <numFmt numFmtId="167" formatCode="_(&quot;$&quot;* #,##0.0000_);_(&quot;$&quot;* \(#,##0.0000\);_(&quot;$&quot;* &quot;-&quot;????_);_(@_)"/>
    <numFmt numFmtId="168" formatCode="_(* #,##0_);_(* \(#,##0\);_(* &quot;-&quot;??_);_(@_)"/>
    <numFmt numFmtId="171" formatCode="#,##0.000000000"/>
    <numFmt numFmtId="172" formatCode="&quot;$&quot;#,##0.00"/>
  </numFmts>
  <fonts count="12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b/>
      <sz val="10"/>
      <name val="Arial"/>
      <family val="2"/>
    </font>
    <font>
      <b/>
      <sz val="8"/>
      <color indexed="18"/>
      <name val="Arial"/>
    </font>
    <font>
      <b/>
      <sz val="8"/>
      <color indexed="33"/>
      <name val="Arial"/>
      <family val="2"/>
    </font>
    <font>
      <b/>
      <sz val="8"/>
      <name val="Arial"/>
    </font>
    <font>
      <sz val="10"/>
      <color indexed="10"/>
      <name val="Arial"/>
      <family val="2"/>
    </font>
    <font>
      <b/>
      <sz val="10"/>
      <name val="Arial"/>
    </font>
    <font>
      <b/>
      <u/>
      <sz val="8"/>
      <name val="Arial"/>
      <family val="2"/>
    </font>
    <font>
      <b/>
      <sz val="8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31">
    <xf numFmtId="0" fontId="0" fillId="0" borderId="0" xfId="0"/>
    <xf numFmtId="37" fontId="0" fillId="0" borderId="0" xfId="0" applyNumberFormat="1"/>
    <xf numFmtId="37" fontId="3" fillId="0" borderId="1" xfId="0" applyNumberFormat="1" applyFont="1" applyBorder="1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4" fillId="0" borderId="2" xfId="3" applyFont="1" applyFill="1" applyBorder="1" applyAlignment="1" applyProtection="1">
      <alignment horizontal="center"/>
      <protection locked="0"/>
    </xf>
    <xf numFmtId="0" fontId="4" fillId="0" borderId="2" xfId="3" applyFont="1" applyFill="1" applyBorder="1" applyAlignment="1" applyProtection="1">
      <alignment horizontal="center" wrapText="1"/>
      <protection locked="0"/>
    </xf>
    <xf numFmtId="164" fontId="4" fillId="0" borderId="2" xfId="3" applyNumberFormat="1" applyFont="1" applyFill="1" applyBorder="1" applyAlignment="1" applyProtection="1">
      <alignment horizontal="center"/>
      <protection locked="0"/>
    </xf>
    <xf numFmtId="37" fontId="4" fillId="0" borderId="2" xfId="3" applyNumberFormat="1" applyFont="1" applyFill="1" applyBorder="1" applyAlignment="1" applyProtection="1">
      <alignment horizontal="center" wrapText="1"/>
      <protection locked="0"/>
    </xf>
    <xf numFmtId="37" fontId="5" fillId="0" borderId="2" xfId="3" applyNumberFormat="1" applyFont="1" applyFill="1" applyBorder="1" applyAlignment="1" applyProtection="1">
      <alignment horizontal="center" wrapText="1"/>
      <protection locked="0"/>
    </xf>
    <xf numFmtId="0" fontId="6" fillId="0" borderId="3" xfId="3" applyFont="1" applyBorder="1" applyAlignment="1" applyProtection="1">
      <alignment horizontal="center" wrapText="1"/>
      <protection locked="0"/>
    </xf>
    <xf numFmtId="37" fontId="7" fillId="0" borderId="0" xfId="3" applyNumberFormat="1" applyFont="1" applyBorder="1" applyAlignment="1" applyProtection="1">
      <alignment horizontal="center" wrapText="1"/>
      <protection locked="0"/>
    </xf>
    <xf numFmtId="0" fontId="1" fillId="0" borderId="0" xfId="3" applyAlignment="1" applyProtection="1">
      <alignment wrapText="1"/>
      <protection locked="0"/>
    </xf>
    <xf numFmtId="0" fontId="1" fillId="0" borderId="0" xfId="3" applyProtection="1"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4" fillId="0" borderId="0" xfId="3" applyFont="1" applyFill="1" applyBorder="1" applyAlignment="1" applyProtection="1">
      <alignment horizontal="center"/>
      <protection locked="0"/>
    </xf>
    <xf numFmtId="164" fontId="8" fillId="0" borderId="4" xfId="3" applyNumberFormat="1" applyFont="1" applyFill="1" applyBorder="1" applyAlignment="1" applyProtection="1">
      <alignment horizontal="center"/>
      <protection locked="0"/>
    </xf>
    <xf numFmtId="0" fontId="1" fillId="0" borderId="4" xfId="3" applyFill="1" applyBorder="1" applyAlignment="1" applyProtection="1">
      <protection locked="0"/>
    </xf>
    <xf numFmtId="0" fontId="8" fillId="0" borderId="4" xfId="3" applyFont="1" applyFill="1" applyBorder="1" applyAlignment="1" applyProtection="1">
      <alignment horizontal="center"/>
      <protection locked="0"/>
    </xf>
    <xf numFmtId="37" fontId="4" fillId="0" borderId="0" xfId="3" applyNumberFormat="1" applyFont="1" applyFill="1" applyBorder="1" applyAlignment="1" applyProtection="1">
      <alignment horizontal="center"/>
      <protection locked="0"/>
    </xf>
    <xf numFmtId="0" fontId="6" fillId="0" borderId="0" xfId="3" applyFont="1" applyAlignment="1" applyProtection="1">
      <alignment horizontal="center" wrapText="1"/>
      <protection locked="0"/>
    </xf>
    <xf numFmtId="37" fontId="7" fillId="0" borderId="0" xfId="3" applyNumberFormat="1" applyFont="1" applyProtection="1">
      <protection locked="0"/>
    </xf>
    <xf numFmtId="0" fontId="1" fillId="0" borderId="4" xfId="3" applyFont="1" applyFill="1" applyBorder="1" applyAlignment="1" applyProtection="1">
      <protection locked="0"/>
    </xf>
    <xf numFmtId="37" fontId="1" fillId="0" borderId="4" xfId="3" applyNumberFormat="1" applyFont="1" applyFill="1" applyBorder="1" applyAlignment="1" applyProtection="1">
      <protection locked="0"/>
    </xf>
    <xf numFmtId="37" fontId="1" fillId="0" borderId="4" xfId="3" applyNumberFormat="1" applyFill="1" applyBorder="1" applyAlignment="1" applyProtection="1">
      <protection locked="0"/>
    </xf>
    <xf numFmtId="165" fontId="1" fillId="0" borderId="0" xfId="2" applyNumberFormat="1" applyProtection="1">
      <protection locked="0"/>
    </xf>
    <xf numFmtId="44" fontId="1" fillId="0" borderId="0" xfId="2" applyProtection="1">
      <protection locked="0"/>
    </xf>
    <xf numFmtId="164" fontId="1" fillId="0" borderId="4" xfId="3" applyNumberFormat="1" applyFill="1" applyBorder="1" applyAlignment="1" applyProtection="1">
      <protection locked="0"/>
    </xf>
    <xf numFmtId="37" fontId="1" fillId="0" borderId="5" xfId="3" applyNumberFormat="1" applyFont="1" applyFill="1" applyBorder="1" applyAlignment="1" applyProtection="1">
      <protection locked="0"/>
    </xf>
    <xf numFmtId="37" fontId="1" fillId="0" borderId="5" xfId="3" applyNumberFormat="1" applyFill="1" applyBorder="1" applyAlignment="1" applyProtection="1">
      <protection locked="0"/>
    </xf>
    <xf numFmtId="164" fontId="1" fillId="0" borderId="0" xfId="3" applyNumberFormat="1" applyProtection="1">
      <protection locked="0"/>
    </xf>
    <xf numFmtId="37" fontId="1" fillId="0" borderId="0" xfId="3" applyNumberFormat="1" applyProtection="1">
      <protection locked="0"/>
    </xf>
    <xf numFmtId="44" fontId="6" fillId="0" borderId="6" xfId="3" applyNumberFormat="1" applyFont="1" applyBorder="1" applyProtection="1">
      <protection locked="0"/>
    </xf>
    <xf numFmtId="37" fontId="7" fillId="0" borderId="7" xfId="3" applyNumberFormat="1" applyFont="1" applyBorder="1" applyProtection="1">
      <protection locked="0"/>
    </xf>
    <xf numFmtId="37" fontId="7" fillId="0" borderId="0" xfId="3" applyNumberFormat="1" applyFont="1" applyAlignment="1" applyProtection="1">
      <alignment horizontal="right"/>
      <protection locked="0"/>
    </xf>
    <xf numFmtId="0" fontId="1" fillId="0" borderId="0" xfId="3" applyFont="1" applyProtection="1">
      <protection locked="0"/>
    </xf>
    <xf numFmtId="0" fontId="6" fillId="0" borderId="0" xfId="3" applyFont="1" applyBorder="1" applyAlignment="1" applyProtection="1">
      <alignment wrapText="1"/>
      <protection locked="0"/>
    </xf>
    <xf numFmtId="44" fontId="6" fillId="0" borderId="0" xfId="3" applyNumberFormat="1" applyFont="1" applyBorder="1" applyProtection="1">
      <protection locked="0"/>
    </xf>
    <xf numFmtId="37" fontId="7" fillId="0" borderId="0" xfId="3" applyNumberFormat="1" applyFont="1" applyBorder="1" applyProtection="1">
      <protection locked="0"/>
    </xf>
    <xf numFmtId="0" fontId="1" fillId="0" borderId="0" xfId="3" applyBorder="1" applyProtection="1">
      <protection locked="0"/>
    </xf>
    <xf numFmtId="0" fontId="6" fillId="0" borderId="8" xfId="3" applyFont="1" applyBorder="1" applyAlignment="1" applyProtection="1">
      <alignment wrapText="1"/>
      <protection locked="0"/>
    </xf>
    <xf numFmtId="0" fontId="1" fillId="0" borderId="9" xfId="3" applyBorder="1" applyProtection="1">
      <protection locked="0"/>
    </xf>
    <xf numFmtId="0" fontId="1" fillId="0" borderId="10" xfId="3" applyBorder="1" applyProtection="1">
      <protection locked="0"/>
    </xf>
    <xf numFmtId="44" fontId="1" fillId="0" borderId="11" xfId="2" applyBorder="1" applyProtection="1">
      <protection locked="0"/>
    </xf>
    <xf numFmtId="0" fontId="1" fillId="0" borderId="12" xfId="3" applyBorder="1" applyProtection="1">
      <protection locked="0"/>
    </xf>
    <xf numFmtId="44" fontId="6" fillId="0" borderId="13" xfId="3" applyNumberFormat="1" applyFont="1" applyBorder="1" applyProtection="1">
      <protection locked="0"/>
    </xf>
    <xf numFmtId="0" fontId="3" fillId="0" borderId="0" xfId="3" applyFont="1" applyAlignment="1" applyProtection="1">
      <alignment horizontal="right"/>
      <protection locked="0"/>
    </xf>
    <xf numFmtId="44" fontId="6" fillId="0" borderId="0" xfId="3" applyNumberFormat="1" applyFont="1" applyProtection="1">
      <protection locked="0"/>
    </xf>
    <xf numFmtId="0" fontId="9" fillId="0" borderId="0" xfId="3" applyFont="1" applyBorder="1" applyAlignment="1" applyProtection="1">
      <alignment horizontal="left"/>
      <protection locked="0"/>
    </xf>
    <xf numFmtId="0" fontId="6" fillId="0" borderId="0" xfId="3" applyFont="1" applyBorder="1" applyProtection="1">
      <protection locked="0"/>
    </xf>
    <xf numFmtId="43" fontId="1" fillId="0" borderId="0" xfId="3" applyNumberFormat="1" applyProtection="1">
      <protection locked="0"/>
    </xf>
    <xf numFmtId="40" fontId="1" fillId="0" borderId="0" xfId="3" applyNumberFormat="1" applyProtection="1">
      <protection locked="0"/>
    </xf>
    <xf numFmtId="43" fontId="1" fillId="0" borderId="0" xfId="3" applyNumberFormat="1" applyFont="1" applyProtection="1">
      <protection locked="0"/>
    </xf>
    <xf numFmtId="43" fontId="1" fillId="0" borderId="0" xfId="3" applyNumberFormat="1" applyAlignment="1" applyProtection="1">
      <alignment horizontal="right"/>
      <protection locked="0"/>
    </xf>
    <xf numFmtId="0" fontId="2" fillId="0" borderId="14" xfId="3" applyFont="1" applyBorder="1" applyAlignment="1" applyProtection="1">
      <alignment wrapText="1"/>
      <protection locked="0"/>
    </xf>
    <xf numFmtId="44" fontId="1" fillId="0" borderId="0" xfId="3" applyNumberFormat="1" applyProtection="1">
      <protection locked="0"/>
    </xf>
    <xf numFmtId="40" fontId="1" fillId="0" borderId="0" xfId="3" applyNumberFormat="1" applyFont="1" applyBorder="1" applyProtection="1">
      <protection locked="0"/>
    </xf>
    <xf numFmtId="8" fontId="1" fillId="0" borderId="0" xfId="3" applyNumberFormat="1" applyBorder="1" applyProtection="1">
      <protection locked="0"/>
    </xf>
    <xf numFmtId="44" fontId="6" fillId="0" borderId="8" xfId="3" applyNumberFormat="1" applyFont="1" applyBorder="1" applyProtection="1">
      <protection locked="0"/>
    </xf>
    <xf numFmtId="44" fontId="1" fillId="0" borderId="14" xfId="3" applyNumberFormat="1" applyBorder="1" applyProtection="1">
      <protection locked="0"/>
    </xf>
    <xf numFmtId="44" fontId="3" fillId="0" borderId="15" xfId="3" applyNumberFormat="1" applyFont="1" applyBorder="1" applyProtection="1">
      <protection locked="0"/>
    </xf>
    <xf numFmtId="37" fontId="1" fillId="0" borderId="16" xfId="3" applyNumberFormat="1" applyBorder="1" applyProtection="1">
      <protection locked="0"/>
    </xf>
    <xf numFmtId="167" fontId="1" fillId="0" borderId="17" xfId="3" applyNumberFormat="1" applyBorder="1" applyProtection="1">
      <protection locked="0"/>
    </xf>
    <xf numFmtId="37" fontId="3" fillId="0" borderId="14" xfId="3" applyNumberFormat="1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8" fontId="0" fillId="0" borderId="0" xfId="1" applyNumberFormat="1" applyFont="1"/>
    <xf numFmtId="44" fontId="0" fillId="0" borderId="0" xfId="2" applyNumberFormat="1" applyFont="1"/>
    <xf numFmtId="165" fontId="0" fillId="0" borderId="0" xfId="2" applyNumberFormat="1" applyFont="1"/>
    <xf numFmtId="0" fontId="0" fillId="0" borderId="0" xfId="0" applyAlignment="1">
      <alignment horizontal="center"/>
    </xf>
    <xf numFmtId="44" fontId="8" fillId="0" borderId="0" xfId="2" applyFont="1"/>
    <xf numFmtId="44" fontId="1" fillId="0" borderId="0" xfId="3" applyNumberFormat="1" applyBorder="1" applyProtection="1">
      <protection locked="0"/>
    </xf>
    <xf numFmtId="0" fontId="8" fillId="0" borderId="18" xfId="0" applyFont="1" applyBorder="1" applyAlignment="1">
      <alignment horizontal="center" wrapText="1"/>
    </xf>
    <xf numFmtId="0" fontId="8" fillId="0" borderId="19" xfId="0" applyFont="1" applyBorder="1" applyAlignment="1">
      <alignment horizontal="center" wrapText="1"/>
    </xf>
    <xf numFmtId="168" fontId="8" fillId="0" borderId="19" xfId="1" applyNumberFormat="1" applyFont="1" applyBorder="1" applyAlignment="1">
      <alignment horizontal="center" wrapText="1"/>
    </xf>
    <xf numFmtId="44" fontId="8" fillId="0" borderId="19" xfId="2" applyNumberFormat="1" applyFont="1" applyBorder="1" applyAlignment="1">
      <alignment horizontal="center" wrapText="1"/>
    </xf>
    <xf numFmtId="165" fontId="8" fillId="0" borderId="19" xfId="2" applyNumberFormat="1" applyFont="1" applyBorder="1" applyAlignment="1">
      <alignment horizontal="center" wrapText="1"/>
    </xf>
    <xf numFmtId="44" fontId="8" fillId="0" borderId="19" xfId="2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44" fontId="1" fillId="0" borderId="0" xfId="2" applyBorder="1" applyProtection="1">
      <protection locked="0"/>
    </xf>
    <xf numFmtId="44" fontId="6" fillId="0" borderId="20" xfId="3" applyNumberFormat="1" applyFont="1" applyBorder="1" applyProtection="1">
      <protection locked="0"/>
    </xf>
    <xf numFmtId="0" fontId="3" fillId="0" borderId="4" xfId="3" applyFont="1" applyFill="1" applyBorder="1" applyAlignment="1" applyProtection="1">
      <protection locked="0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7" xfId="0" applyFont="1" applyBorder="1"/>
    <xf numFmtId="37" fontId="3" fillId="0" borderId="7" xfId="0" applyNumberFormat="1" applyFont="1" applyBorder="1"/>
    <xf numFmtId="44" fontId="3" fillId="0" borderId="7" xfId="0" applyNumberFormat="1" applyFont="1" applyBorder="1"/>
    <xf numFmtId="0" fontId="2" fillId="0" borderId="4" xfId="3" applyFont="1" applyFill="1" applyBorder="1" applyAlignment="1" applyProtection="1">
      <alignment horizontal="left"/>
      <protection locked="0"/>
    </xf>
    <xf numFmtId="0" fontId="3" fillId="0" borderId="0" xfId="0" applyFont="1"/>
    <xf numFmtId="0" fontId="3" fillId="0" borderId="0" xfId="0" applyFont="1" applyBorder="1"/>
    <xf numFmtId="37" fontId="3" fillId="0" borderId="0" xfId="0" applyNumberFormat="1" applyFont="1" applyBorder="1"/>
    <xf numFmtId="167" fontId="3" fillId="0" borderId="0" xfId="0" applyNumberFormat="1" applyFont="1"/>
    <xf numFmtId="44" fontId="3" fillId="0" borderId="0" xfId="0" applyNumberFormat="1" applyFont="1" applyBorder="1"/>
    <xf numFmtId="0" fontId="3" fillId="0" borderId="0" xfId="0" applyFont="1" applyAlignment="1">
      <alignment horizontal="center"/>
    </xf>
    <xf numFmtId="37" fontId="3" fillId="0" borderId="0" xfId="0" applyNumberFormat="1" applyFont="1"/>
    <xf numFmtId="44" fontId="3" fillId="0" borderId="0" xfId="0" applyNumberFormat="1" applyFont="1"/>
    <xf numFmtId="17" fontId="3" fillId="0" borderId="0" xfId="0" applyNumberFormat="1" applyFont="1"/>
    <xf numFmtId="167" fontId="3" fillId="0" borderId="0" xfId="0" applyNumberFormat="1" applyFont="1" applyBorder="1"/>
    <xf numFmtId="44" fontId="0" fillId="0" borderId="0" xfId="0" applyNumberFormat="1"/>
    <xf numFmtId="171" fontId="3" fillId="0" borderId="0" xfId="0" applyNumberFormat="1" applyFont="1" applyBorder="1"/>
    <xf numFmtId="171" fontId="0" fillId="0" borderId="0" xfId="0" applyNumberFormat="1"/>
    <xf numFmtId="0" fontId="2" fillId="0" borderId="0" xfId="3" applyFont="1" applyProtection="1">
      <protection locked="0"/>
    </xf>
    <xf numFmtId="172" fontId="2" fillId="0" borderId="0" xfId="3" applyNumberFormat="1" applyFont="1" applyProtection="1">
      <protection locked="0"/>
    </xf>
    <xf numFmtId="164" fontId="1" fillId="0" borderId="0" xfId="3" applyNumberFormat="1" applyFont="1" applyProtection="1">
      <protection locked="0"/>
    </xf>
    <xf numFmtId="0" fontId="3" fillId="0" borderId="0" xfId="3" applyFont="1" applyProtection="1">
      <protection locked="0"/>
    </xf>
    <xf numFmtId="3" fontId="3" fillId="0" borderId="0" xfId="0" applyNumberFormat="1" applyFont="1"/>
    <xf numFmtId="172" fontId="3" fillId="0" borderId="0" xfId="0" applyNumberFormat="1" applyFont="1"/>
    <xf numFmtId="0" fontId="2" fillId="0" borderId="0" xfId="3" applyFont="1" applyBorder="1" applyAlignment="1" applyProtection="1">
      <alignment horizontal="center"/>
      <protection locked="0"/>
    </xf>
    <xf numFmtId="172" fontId="2" fillId="0" borderId="0" xfId="3" applyNumberFormat="1" applyFont="1" applyBorder="1" applyProtection="1">
      <protection locked="0"/>
    </xf>
    <xf numFmtId="17" fontId="8" fillId="0" borderId="4" xfId="3" applyNumberFormat="1" applyFont="1" applyFill="1" applyBorder="1" applyAlignment="1" applyProtection="1">
      <alignment horizontal="center"/>
      <protection locked="0"/>
    </xf>
    <xf numFmtId="44" fontId="3" fillId="0" borderId="0" xfId="3" applyNumberFormat="1" applyFont="1" applyBorder="1" applyProtection="1">
      <protection locked="0"/>
    </xf>
    <xf numFmtId="0" fontId="2" fillId="0" borderId="0" xfId="3" applyFont="1" applyBorder="1" applyProtection="1">
      <protection locked="0"/>
    </xf>
    <xf numFmtId="0" fontId="10" fillId="0" borderId="0" xfId="3" applyFont="1" applyBorder="1" applyAlignment="1" applyProtection="1">
      <alignment wrapText="1"/>
      <protection locked="0"/>
    </xf>
    <xf numFmtId="0" fontId="3" fillId="0" borderId="0" xfId="3" applyFont="1" applyBorder="1" applyProtection="1">
      <protection locked="0"/>
    </xf>
    <xf numFmtId="37" fontId="11" fillId="0" borderId="0" xfId="3" applyNumberFormat="1" applyFont="1" applyBorder="1" applyProtection="1">
      <protection locked="0"/>
    </xf>
    <xf numFmtId="44" fontId="2" fillId="0" borderId="0" xfId="3" applyNumberFormat="1" applyFont="1" applyBorder="1" applyProtection="1">
      <protection locked="0"/>
    </xf>
    <xf numFmtId="0" fontId="2" fillId="0" borderId="0" xfId="0" applyFont="1" applyAlignment="1">
      <alignment horizontal="center"/>
    </xf>
    <xf numFmtId="0" fontId="2" fillId="0" borderId="0" xfId="3" applyFont="1" applyBorder="1" applyAlignment="1" applyProtection="1">
      <alignment horizontal="center"/>
      <protection locked="0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0" xfId="3" applyFont="1" applyAlignment="1" applyProtection="1">
      <alignment horizontal="center"/>
      <protection locked="0"/>
    </xf>
    <xf numFmtId="0" fontId="2" fillId="0" borderId="18" xfId="3" applyFont="1" applyBorder="1" applyAlignment="1" applyProtection="1">
      <alignment horizontal="center"/>
      <protection locked="0"/>
    </xf>
    <xf numFmtId="0" fontId="2" fillId="0" borderId="19" xfId="3" applyFont="1" applyBorder="1" applyAlignment="1" applyProtection="1">
      <alignment horizontal="center"/>
      <protection locked="0"/>
    </xf>
    <xf numFmtId="0" fontId="2" fillId="0" borderId="15" xfId="3" applyFont="1" applyBorder="1" applyAlignment="1" applyProtection="1">
      <alignment horizontal="center"/>
      <protection locked="0"/>
    </xf>
    <xf numFmtId="37" fontId="2" fillId="0" borderId="24" xfId="3" applyNumberFormat="1" applyFont="1" applyBorder="1" applyAlignment="1" applyProtection="1">
      <alignment horizontal="center"/>
      <protection locked="0"/>
    </xf>
    <xf numFmtId="37" fontId="2" fillId="0" borderId="25" xfId="3" applyNumberFormat="1" applyFont="1" applyBorder="1" applyAlignment="1" applyProtection="1">
      <alignment horizontal="center"/>
      <protection locked="0"/>
    </xf>
    <xf numFmtId="44" fontId="3" fillId="0" borderId="26" xfId="3" applyNumberFormat="1" applyFont="1" applyBorder="1" applyAlignment="1" applyProtection="1">
      <alignment horizontal="center"/>
      <protection locked="0"/>
    </xf>
    <xf numFmtId="44" fontId="3" fillId="0" borderId="27" xfId="3" applyNumberFormat="1" applyFont="1" applyBorder="1" applyAlignment="1" applyProtection="1">
      <alignment horizontal="center"/>
      <protection locked="0"/>
    </xf>
    <xf numFmtId="37" fontId="1" fillId="0" borderId="24" xfId="3" applyNumberFormat="1" applyFont="1" applyBorder="1" applyAlignment="1" applyProtection="1">
      <alignment horizontal="center"/>
      <protection locked="0"/>
    </xf>
    <xf numFmtId="37" fontId="1" fillId="0" borderId="25" xfId="3" applyNumberFormat="1" applyFont="1" applyBorder="1" applyAlignment="1" applyProtection="1">
      <alignment horizontal="center"/>
      <protection locked="0"/>
    </xf>
    <xf numFmtId="0" fontId="2" fillId="0" borderId="21" xfId="3" applyFont="1" applyBorder="1" applyAlignment="1" applyProtection="1">
      <alignment horizontal="center"/>
      <protection locked="0"/>
    </xf>
    <xf numFmtId="0" fontId="2" fillId="0" borderId="22" xfId="3" applyFont="1" applyBorder="1" applyAlignment="1" applyProtection="1">
      <alignment horizontal="center"/>
      <protection locked="0"/>
    </xf>
    <xf numFmtId="0" fontId="2" fillId="0" borderId="23" xfId="3" applyFont="1" applyBorder="1" applyAlignment="1" applyProtection="1">
      <alignment horizontal="center"/>
      <protection locked="0"/>
    </xf>
  </cellXfs>
  <cellStyles count="4">
    <cellStyle name="Comma" xfId="1" builtinId="3"/>
    <cellStyle name="Currency" xfId="2" builtinId="4"/>
    <cellStyle name="Normal" xfId="0" builtinId="0"/>
    <cellStyle name="Normal_Master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68580</xdr:rowOff>
    </xdr:from>
    <xdr:to>
      <xdr:col>5</xdr:col>
      <xdr:colOff>457200</xdr:colOff>
      <xdr:row>8</xdr:row>
      <xdr:rowOff>22860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2240280" y="1074420"/>
          <a:ext cx="2270760" cy="2895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injections as positive numbers</a:t>
          </a:r>
        </a:p>
      </xdr:txBody>
    </xdr:sp>
    <xdr:clientData/>
  </xdr:twoCellAnchor>
  <xdr:twoCellAnchor>
    <xdr:from>
      <xdr:col>5</xdr:col>
      <xdr:colOff>464820</xdr:colOff>
      <xdr:row>8</xdr:row>
      <xdr:rowOff>22860</xdr:rowOff>
    </xdr:from>
    <xdr:to>
      <xdr:col>6</xdr:col>
      <xdr:colOff>198120</xdr:colOff>
      <xdr:row>11</xdr:row>
      <xdr:rowOff>99060</xdr:rowOff>
    </xdr:to>
    <xdr:sp macro="" textlink="">
      <xdr:nvSpPr>
        <xdr:cNvPr id="2050" name="Line 2"/>
        <xdr:cNvSpPr>
          <a:spLocks noChangeShapeType="1"/>
        </xdr:cNvSpPr>
      </xdr:nvSpPr>
      <xdr:spPr bwMode="auto">
        <a:xfrm>
          <a:off x="4518660" y="1363980"/>
          <a:ext cx="259080" cy="952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236220</xdr:colOff>
      <xdr:row>3</xdr:row>
      <xdr:rowOff>160020</xdr:rowOff>
    </xdr:from>
    <xdr:to>
      <xdr:col>6</xdr:col>
      <xdr:colOff>411480</xdr:colOff>
      <xdr:row>5</xdr:row>
      <xdr:rowOff>106680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2476500" y="662940"/>
          <a:ext cx="2514600" cy="2819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Enter Withdrawals as negative numbers</a:t>
          </a:r>
        </a:p>
      </xdr:txBody>
    </xdr:sp>
    <xdr:clientData/>
  </xdr:twoCellAnchor>
  <xdr:twoCellAnchor>
    <xdr:from>
      <xdr:col>10</xdr:col>
      <xdr:colOff>426720</xdr:colOff>
      <xdr:row>1</xdr:row>
      <xdr:rowOff>7620</xdr:rowOff>
    </xdr:from>
    <xdr:to>
      <xdr:col>13</xdr:col>
      <xdr:colOff>541020</xdr:colOff>
      <xdr:row>6</xdr:row>
      <xdr:rowOff>60960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229600" y="175260"/>
          <a:ext cx="2575560" cy="8915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lnSpc>
              <a:spcPts val="900"/>
            </a:lnSpc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Rates stated are max MIC plus injection fee or withdrawal fee. Check posted storage rates and adjust price accordingly</a:t>
          </a:r>
        </a:p>
      </xdr:txBody>
    </xdr:sp>
    <xdr:clientData/>
  </xdr:twoCellAnchor>
  <xdr:twoCellAnchor>
    <xdr:from>
      <xdr:col>6</xdr:col>
      <xdr:colOff>411480</xdr:colOff>
      <xdr:row>5</xdr:row>
      <xdr:rowOff>121920</xdr:rowOff>
    </xdr:from>
    <xdr:to>
      <xdr:col>7</xdr:col>
      <xdr:colOff>160020</xdr:colOff>
      <xdr:row>11</xdr:row>
      <xdr:rowOff>68580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>
          <a:off x="4991100" y="960120"/>
          <a:ext cx="525780" cy="1325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792480</xdr:colOff>
      <xdr:row>6</xdr:row>
      <xdr:rowOff>45720</xdr:rowOff>
    </xdr:from>
    <xdr:to>
      <xdr:col>11</xdr:col>
      <xdr:colOff>891540</xdr:colOff>
      <xdr:row>10</xdr:row>
      <xdr:rowOff>91440</xdr:rowOff>
    </xdr:to>
    <xdr:sp macro="" textlink="">
      <xdr:nvSpPr>
        <xdr:cNvPr id="2054" name="Line 6"/>
        <xdr:cNvSpPr>
          <a:spLocks noChangeShapeType="1"/>
        </xdr:cNvSpPr>
      </xdr:nvSpPr>
      <xdr:spPr bwMode="auto">
        <a:xfrm flipH="1">
          <a:off x="9189720" y="1051560"/>
          <a:ext cx="99060" cy="10896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7620</xdr:colOff>
      <xdr:row>6</xdr:row>
      <xdr:rowOff>68580</xdr:rowOff>
    </xdr:from>
    <xdr:to>
      <xdr:col>12</xdr:col>
      <xdr:colOff>114300</xdr:colOff>
      <xdr:row>10</xdr:row>
      <xdr:rowOff>76200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9304020" y="1074420"/>
          <a:ext cx="106680" cy="10515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22860</xdr:colOff>
      <xdr:row>48</xdr:row>
      <xdr:rowOff>228600</xdr:rowOff>
    </xdr:from>
    <xdr:to>
      <xdr:col>12</xdr:col>
      <xdr:colOff>167640</xdr:colOff>
      <xdr:row>51</xdr:row>
      <xdr:rowOff>129540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7094220" y="8663940"/>
          <a:ext cx="2369820" cy="502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1" u="none" strike="noStrike" baseline="0">
              <a:solidFill>
                <a:srgbClr val="000000"/>
              </a:solidFill>
              <a:latin typeface="Arial"/>
              <a:cs typeface="Arial"/>
            </a:rPr>
            <a:t>Total Storage Invoice Amount for monthly activity for one point on one contract</a:t>
          </a:r>
        </a:p>
      </xdr:txBody>
    </xdr:sp>
    <xdr:clientData/>
  </xdr:twoCellAnchor>
  <xdr:twoCellAnchor>
    <xdr:from>
      <xdr:col>12</xdr:col>
      <xdr:colOff>175260</xdr:colOff>
      <xdr:row>50</xdr:row>
      <xdr:rowOff>22860</xdr:rowOff>
    </xdr:from>
    <xdr:to>
      <xdr:col>12</xdr:col>
      <xdr:colOff>792480</xdr:colOff>
      <xdr:row>50</xdr:row>
      <xdr:rowOff>30480</xdr:rowOff>
    </xdr:to>
    <xdr:sp macro="" textlink="">
      <xdr:nvSpPr>
        <xdr:cNvPr id="2057" name="Line 9"/>
        <xdr:cNvSpPr>
          <a:spLocks noChangeShapeType="1"/>
        </xdr:cNvSpPr>
      </xdr:nvSpPr>
      <xdr:spPr bwMode="auto">
        <a:xfrm flipV="1">
          <a:off x="9471660" y="8892540"/>
          <a:ext cx="61722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tabSelected="1" topLeftCell="A3" workbookViewId="0">
      <selection activeCell="H25" sqref="H25"/>
    </sheetView>
  </sheetViews>
  <sheetFormatPr defaultRowHeight="13.2" x14ac:dyDescent="0.25"/>
  <cols>
    <col min="1" max="1" width="10.6640625" customWidth="1"/>
    <col min="2" max="2" width="19.33203125" customWidth="1"/>
    <col min="3" max="5" width="10.6640625" customWidth="1"/>
    <col min="6" max="6" width="11.88671875" customWidth="1"/>
    <col min="7" max="9" width="10.6640625" customWidth="1"/>
    <col min="10" max="10" width="13.5546875" customWidth="1"/>
    <col min="11" max="11" width="12.6640625" customWidth="1"/>
  </cols>
  <sheetData>
    <row r="1" spans="1:11" x14ac:dyDescent="0.25">
      <c r="A1" s="63" t="s">
        <v>44</v>
      </c>
      <c r="F1" s="64"/>
      <c r="G1" s="65"/>
      <c r="H1" s="66"/>
      <c r="I1" s="67"/>
      <c r="J1" s="68"/>
    </row>
    <row r="2" spans="1:11" x14ac:dyDescent="0.25">
      <c r="A2" s="63" t="s">
        <v>45</v>
      </c>
      <c r="F2" s="64"/>
      <c r="G2" s="65"/>
      <c r="H2" s="66"/>
      <c r="I2" s="67"/>
      <c r="J2" s="68"/>
    </row>
    <row r="3" spans="1:11" x14ac:dyDescent="0.25">
      <c r="A3" s="63" t="s">
        <v>46</v>
      </c>
      <c r="F3" s="64"/>
      <c r="G3" s="65"/>
      <c r="H3" s="66"/>
      <c r="I3" s="67"/>
      <c r="J3" s="68"/>
    </row>
    <row r="4" spans="1:11" x14ac:dyDescent="0.25">
      <c r="A4" s="63"/>
      <c r="F4" s="64"/>
      <c r="G4" s="65"/>
      <c r="H4" s="65"/>
      <c r="I4" s="67"/>
      <c r="J4" s="68"/>
    </row>
    <row r="5" spans="1:11" ht="13.8" thickBot="1" x14ac:dyDescent="0.3">
      <c r="A5" s="63"/>
      <c r="F5" s="64"/>
      <c r="G5" s="65"/>
      <c r="H5" s="65"/>
      <c r="I5" s="67"/>
      <c r="J5" s="68"/>
    </row>
    <row r="6" spans="1:11" ht="27" thickBot="1" x14ac:dyDescent="0.3">
      <c r="A6" s="70" t="s">
        <v>47</v>
      </c>
      <c r="B6" s="71" t="s">
        <v>48</v>
      </c>
      <c r="C6" s="71" t="s">
        <v>49</v>
      </c>
      <c r="D6" s="71" t="s">
        <v>50</v>
      </c>
      <c r="E6" s="71" t="s">
        <v>51</v>
      </c>
      <c r="F6" s="72" t="s">
        <v>62</v>
      </c>
      <c r="G6" s="73" t="s">
        <v>39</v>
      </c>
      <c r="H6" s="74" t="s">
        <v>52</v>
      </c>
      <c r="I6" s="71" t="s">
        <v>53</v>
      </c>
      <c r="J6" s="75" t="s">
        <v>40</v>
      </c>
      <c r="K6" s="76" t="s">
        <v>54</v>
      </c>
    </row>
    <row r="7" spans="1:11" s="86" customFormat="1" x14ac:dyDescent="0.25">
      <c r="A7" s="94">
        <v>36923</v>
      </c>
      <c r="B7" s="87" t="str">
        <f>'PNM 500617'!B11</f>
        <v>PNM</v>
      </c>
      <c r="C7" s="87">
        <f>'PNM 500617'!C11</f>
        <v>27267</v>
      </c>
      <c r="D7" s="87"/>
      <c r="E7" s="87">
        <f>'PNM 500617'!$E$11</f>
        <v>500617</v>
      </c>
      <c r="F7" s="88">
        <f>'PNM 500617'!$G$48</f>
        <v>17000</v>
      </c>
      <c r="G7" s="89">
        <v>0.38829999999999998</v>
      </c>
      <c r="H7" s="95">
        <f t="shared" ref="H7:H17" si="0">J7/F7</f>
        <v>0.38829999999999998</v>
      </c>
      <c r="I7" s="91" t="s">
        <v>59</v>
      </c>
      <c r="J7" s="90">
        <f>'PNM 500617'!$U$46</f>
        <v>6601.0999999999995</v>
      </c>
      <c r="K7" s="92">
        <f>'PNM 500617'!$K$42</f>
        <v>0</v>
      </c>
    </row>
    <row r="8" spans="1:11" s="86" customFormat="1" ht="13.8" hidden="1" thickBot="1" x14ac:dyDescent="0.3">
      <c r="B8" s="87" t="str">
        <f>'USGT 500615'!$B$11</f>
        <v>USGT</v>
      </c>
      <c r="C8" s="87">
        <f>'USGT 500615'!$C$11</f>
        <v>27268</v>
      </c>
      <c r="D8" s="87"/>
      <c r="E8" s="87">
        <f>'USGT 500615'!$E$11</f>
        <v>500615</v>
      </c>
      <c r="F8" s="88">
        <f>'USGT 500615'!$G$46</f>
        <v>0</v>
      </c>
      <c r="G8" s="89">
        <v>0.38829999999999998</v>
      </c>
      <c r="H8" s="95" t="e">
        <f t="shared" si="0"/>
        <v>#DIV/0!</v>
      </c>
      <c r="I8" s="91" t="s">
        <v>59</v>
      </c>
      <c r="J8" s="90">
        <f>'USGT 500615'!$S$45</f>
        <v>0</v>
      </c>
      <c r="K8" s="92">
        <f>'USGT 500615'!$K$42</f>
        <v>0</v>
      </c>
    </row>
    <row r="9" spans="1:11" s="86" customFormat="1" x14ac:dyDescent="0.25">
      <c r="A9" s="94"/>
      <c r="B9" s="87" t="str">
        <f>'USGT 500617 '!B11</f>
        <v>USGT</v>
      </c>
      <c r="C9" s="87">
        <f>'USGT 500617 '!C11</f>
        <v>27268</v>
      </c>
      <c r="D9" s="87"/>
      <c r="E9" s="87">
        <f>'USGT 500617 '!$E$11</f>
        <v>500617</v>
      </c>
      <c r="F9" s="88">
        <f>ABS('USGT 500617 '!$G$47)</f>
        <v>14875</v>
      </c>
      <c r="G9" s="89">
        <v>0.38829999999999998</v>
      </c>
      <c r="H9" s="95">
        <f>J9/F9</f>
        <v>0.38829999999999998</v>
      </c>
      <c r="I9" s="91" t="s">
        <v>59</v>
      </c>
      <c r="J9" s="108">
        <f>'USGT 500617 '!$U$45</f>
        <v>5775.9624999999996</v>
      </c>
      <c r="K9" s="92">
        <f>'USGT 500615'!$K$42</f>
        <v>0</v>
      </c>
    </row>
    <row r="10" spans="1:11" s="86" customFormat="1" hidden="1" x14ac:dyDescent="0.25">
      <c r="B10" s="86" t="str">
        <f>'USGT 500621'!B11</f>
        <v>USGT</v>
      </c>
      <c r="C10" s="86">
        <f>'USGT 500621'!C11</f>
        <v>27268</v>
      </c>
      <c r="E10" s="86">
        <f>'USGT 500621'!$E$11</f>
        <v>500621</v>
      </c>
      <c r="F10" s="92">
        <f>'USGT 500621'!$G$46</f>
        <v>0</v>
      </c>
      <c r="G10" s="89">
        <v>0.38829999999999998</v>
      </c>
      <c r="H10" s="89" t="e">
        <f t="shared" si="0"/>
        <v>#DIV/0!</v>
      </c>
      <c r="I10" s="91" t="s">
        <v>59</v>
      </c>
      <c r="J10" s="93">
        <f>'USGT 500621'!$T$45</f>
        <v>0</v>
      </c>
      <c r="K10" s="92">
        <f>'USGT 500621'!$K$42</f>
        <v>0</v>
      </c>
    </row>
    <row r="11" spans="1:11" s="86" customFormat="1" hidden="1" x14ac:dyDescent="0.25">
      <c r="B11" s="87" t="str">
        <f>'USGT 500622'!$B$11</f>
        <v>USGT</v>
      </c>
      <c r="C11" s="87">
        <f>'USGT 500622'!$C$11</f>
        <v>27268</v>
      </c>
      <c r="D11" s="87"/>
      <c r="E11" s="87">
        <f>'USGT 500622'!$E$11</f>
        <v>500622</v>
      </c>
      <c r="F11" s="88">
        <f>'USGT 500622'!$G$46</f>
        <v>0</v>
      </c>
      <c r="G11" s="89">
        <v>0.38829999999999998</v>
      </c>
      <c r="H11" s="95" t="e">
        <f t="shared" si="0"/>
        <v>#DIV/0!</v>
      </c>
      <c r="I11" s="91" t="s">
        <v>59</v>
      </c>
      <c r="J11" s="90">
        <f>'USGT 500622'!$T$45</f>
        <v>0</v>
      </c>
      <c r="K11" s="92">
        <f>'USGT 500622'!$K$42</f>
        <v>0</v>
      </c>
    </row>
    <row r="12" spans="1:11" s="86" customFormat="1" hidden="1" x14ac:dyDescent="0.25">
      <c r="B12" s="87" t="str">
        <f>'Duke 500621'!$B$11</f>
        <v>Duke Energy Trading &amp; Mktg</v>
      </c>
      <c r="C12" s="87">
        <f>'Duke 500621'!$C$11</f>
        <v>27266</v>
      </c>
      <c r="D12" s="87"/>
      <c r="E12" s="87">
        <f>'Duke 500621'!$E$11</f>
        <v>500621</v>
      </c>
      <c r="F12" s="88">
        <f>'Duke 500621'!$G$46</f>
        <v>0</v>
      </c>
      <c r="G12" s="89">
        <v>0.38829999999999998</v>
      </c>
      <c r="H12" s="95" t="e">
        <f t="shared" si="0"/>
        <v>#DIV/0!</v>
      </c>
      <c r="I12" s="91" t="s">
        <v>59</v>
      </c>
      <c r="J12" s="90">
        <f>'Duke 500621'!$T$45</f>
        <v>0</v>
      </c>
      <c r="K12" s="92">
        <f>'Duke 500621'!$K$42</f>
        <v>0</v>
      </c>
    </row>
    <row r="13" spans="1:11" s="86" customFormat="1" x14ac:dyDescent="0.25">
      <c r="B13" s="86" t="str">
        <f>'Duke 500622'!B11</f>
        <v>Duke Energy Trading &amp; Mktg</v>
      </c>
      <c r="C13" s="86">
        <f>'Duke 500622'!C11</f>
        <v>27266</v>
      </c>
      <c r="E13" s="86">
        <f>'Duke 500622'!$E$11</f>
        <v>500622</v>
      </c>
      <c r="F13" s="88">
        <f>ABS('Duke 500622'!$G$47)</f>
        <v>3674</v>
      </c>
      <c r="G13" s="89">
        <v>0.38829999999999998</v>
      </c>
      <c r="H13" s="89">
        <f t="shared" si="0"/>
        <v>0.38829999999999998</v>
      </c>
      <c r="I13" s="91" t="s">
        <v>59</v>
      </c>
      <c r="J13" s="93">
        <f>'Duke 500622'!$U$46</f>
        <v>1426.6142</v>
      </c>
      <c r="K13" s="92">
        <f>'Duke 500622'!$K$42</f>
        <v>0</v>
      </c>
    </row>
    <row r="14" spans="1:11" s="86" customFormat="1" hidden="1" x14ac:dyDescent="0.25">
      <c r="B14" s="87" t="str">
        <f>'Duke 500623'!$B$11</f>
        <v>Duke Energy Trading &amp; Mktg</v>
      </c>
      <c r="C14" s="87">
        <f>'Duke 500623'!$C$11</f>
        <v>27266</v>
      </c>
      <c r="D14" s="87"/>
      <c r="E14" s="87">
        <f>'Duke 500623'!$E$11</f>
        <v>500623</v>
      </c>
      <c r="F14" s="88">
        <f>'Duke 500623'!$G$46</f>
        <v>0</v>
      </c>
      <c r="G14" s="89">
        <v>0.38829999999999998</v>
      </c>
      <c r="H14" s="95" t="e">
        <f t="shared" si="0"/>
        <v>#DIV/0!</v>
      </c>
      <c r="I14" s="91" t="s">
        <v>59</v>
      </c>
      <c r="J14" s="90">
        <f>'Duke 500623'!$T$45</f>
        <v>0</v>
      </c>
      <c r="K14" s="92">
        <f>'Duke 500623'!$K$42</f>
        <v>0</v>
      </c>
    </row>
    <row r="15" spans="1:11" s="86" customFormat="1" hidden="1" x14ac:dyDescent="0.25">
      <c r="B15" s="87" t="str">
        <f>'PG&amp;E 500622'!$B$11</f>
        <v>PG&amp;E</v>
      </c>
      <c r="C15" s="87">
        <f>'PG&amp;E 500622'!$C$11</f>
        <v>27404</v>
      </c>
      <c r="D15" s="87"/>
      <c r="E15" s="87">
        <f>'PG&amp;E 500622'!$E$11</f>
        <v>500622</v>
      </c>
      <c r="F15" s="88">
        <f>'PG&amp;E 500622'!$G$46</f>
        <v>0</v>
      </c>
      <c r="G15" s="89">
        <v>0.38829999999999998</v>
      </c>
      <c r="H15" s="95" t="e">
        <f t="shared" si="0"/>
        <v>#DIV/0!</v>
      </c>
      <c r="I15" s="91" t="s">
        <v>59</v>
      </c>
      <c r="J15" s="90">
        <f>'PG&amp;E 500622'!$T$45</f>
        <v>0</v>
      </c>
      <c r="K15" s="92">
        <f>'PG&amp;E 500622'!$K$42</f>
        <v>0</v>
      </c>
    </row>
    <row r="16" spans="1:11" s="86" customFormat="1" hidden="1" x14ac:dyDescent="0.25">
      <c r="B16" s="87" t="str">
        <f>'EES 500616'!$B$11</f>
        <v>Enron Energy Services</v>
      </c>
      <c r="C16" s="87">
        <f>'EES 500616'!$C$11</f>
        <v>27431</v>
      </c>
      <c r="D16" s="87"/>
      <c r="E16" s="87">
        <f>'EES 500616'!$E$11</f>
        <v>500616</v>
      </c>
      <c r="F16" s="88">
        <f>'EES 500616'!$G$46</f>
        <v>0</v>
      </c>
      <c r="G16" s="89">
        <v>0.38829999999999998</v>
      </c>
      <c r="H16" s="95" t="e">
        <f t="shared" si="0"/>
        <v>#DIV/0!</v>
      </c>
      <c r="I16" s="91" t="s">
        <v>59</v>
      </c>
      <c r="J16" s="90">
        <f>'EES 500616'!$T$45</f>
        <v>0</v>
      </c>
      <c r="K16" s="92">
        <f>'EES 500616'!$K$42</f>
        <v>0</v>
      </c>
    </row>
    <row r="17" spans="1:11" s="86" customFormat="1" hidden="1" x14ac:dyDescent="0.25">
      <c r="B17" s="87" t="str">
        <f>'Richardson 500622'!$B$11</f>
        <v>Richardson</v>
      </c>
      <c r="C17" s="87">
        <f>'Richardson 500622'!$C$11</f>
        <v>27249</v>
      </c>
      <c r="D17" s="87"/>
      <c r="E17" s="87">
        <f>'Richardson 500622'!$E$11</f>
        <v>500622</v>
      </c>
      <c r="F17" s="88">
        <f>'Richardson 500622'!$G$46</f>
        <v>0</v>
      </c>
      <c r="G17" s="89">
        <v>0.38829999999999998</v>
      </c>
      <c r="H17" s="95" t="e">
        <f t="shared" si="0"/>
        <v>#DIV/0!</v>
      </c>
      <c r="I17" s="91" t="s">
        <v>59</v>
      </c>
      <c r="J17" s="90">
        <f>'Richardson 500622'!$T$45</f>
        <v>0</v>
      </c>
      <c r="K17" s="92">
        <f>'Richardson 500622'!$K$42</f>
        <v>0</v>
      </c>
    </row>
    <row r="19" spans="1:11" s="86" customFormat="1" x14ac:dyDescent="0.25">
      <c r="B19" s="87"/>
      <c r="C19" s="87"/>
      <c r="D19" s="87"/>
      <c r="E19" s="87"/>
      <c r="F19" s="88"/>
      <c r="G19" s="89"/>
      <c r="H19" s="95"/>
      <c r="I19" s="91"/>
      <c r="J19" s="90"/>
      <c r="K19" s="92"/>
    </row>
    <row r="21" spans="1:11" ht="13.8" thickBot="1" x14ac:dyDescent="0.3">
      <c r="B21" s="82" t="s">
        <v>55</v>
      </c>
      <c r="C21" s="82"/>
      <c r="D21" s="82"/>
      <c r="E21" s="82"/>
      <c r="F21" s="83">
        <f>SUM(F7:F20)</f>
        <v>35549</v>
      </c>
      <c r="G21" s="82"/>
      <c r="H21" s="82"/>
      <c r="I21" s="82"/>
      <c r="J21" s="84">
        <f>SUM(J7:J20)</f>
        <v>13803.6767</v>
      </c>
    </row>
    <row r="22" spans="1:11" ht="13.8" thickTop="1" x14ac:dyDescent="0.25"/>
    <row r="24" spans="1:11" x14ac:dyDescent="0.25">
      <c r="A24" s="81"/>
      <c r="B24" s="86"/>
      <c r="C24" s="86"/>
      <c r="E24" s="99"/>
      <c r="F24" s="100"/>
    </row>
    <row r="25" spans="1:11" x14ac:dyDescent="0.25">
      <c r="B25" s="80"/>
      <c r="C25" s="86"/>
      <c r="D25" s="114"/>
      <c r="E25" s="114"/>
      <c r="F25" s="103"/>
      <c r="G25" s="89"/>
      <c r="H25" s="89"/>
      <c r="I25" s="91"/>
      <c r="J25" s="104"/>
      <c r="K25" s="103"/>
    </row>
    <row r="26" spans="1:11" x14ac:dyDescent="0.25">
      <c r="B26" s="80"/>
    </row>
    <row r="27" spans="1:11" x14ac:dyDescent="0.25">
      <c r="B27" s="80"/>
    </row>
    <row r="28" spans="1:11" x14ac:dyDescent="0.25">
      <c r="B28" s="80"/>
    </row>
    <row r="34" spans="2:10" x14ac:dyDescent="0.25">
      <c r="B34" s="87"/>
      <c r="C34" s="87"/>
      <c r="D34" s="87"/>
      <c r="E34" s="87"/>
      <c r="F34" s="88"/>
      <c r="G34" s="89"/>
      <c r="H34" s="97"/>
      <c r="I34" s="91"/>
      <c r="J34" s="90"/>
    </row>
    <row r="35" spans="2:10" x14ac:dyDescent="0.25">
      <c r="H35" s="98"/>
    </row>
    <row r="36" spans="2:10" x14ac:dyDescent="0.25">
      <c r="H36" s="97"/>
    </row>
    <row r="37" spans="2:10" x14ac:dyDescent="0.25">
      <c r="H37" s="98"/>
    </row>
    <row r="38" spans="2:10" x14ac:dyDescent="0.25">
      <c r="H38" s="98"/>
      <c r="J38" s="96"/>
    </row>
    <row r="39" spans="2:10" x14ac:dyDescent="0.25">
      <c r="H39" s="98"/>
    </row>
    <row r="40" spans="2:10" x14ac:dyDescent="0.25">
      <c r="H40" s="98"/>
    </row>
    <row r="41" spans="2:10" x14ac:dyDescent="0.25">
      <c r="H41" s="97"/>
    </row>
  </sheetData>
  <mergeCells count="1">
    <mergeCell ref="D25:E25"/>
  </mergeCells>
  <pageMargins left="0.75" right="0.75" top="1" bottom="1" header="0.5" footer="0.5"/>
  <pageSetup scale="93" orientation="landscape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Z62"/>
  <sheetViews>
    <sheetView topLeftCell="H1" workbookViewId="0">
      <selection activeCell="U7" sqref="U7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9.109375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23" width="9.109375" style="12"/>
    <col min="24" max="24" width="11.33203125" style="12" bestFit="1" customWidth="1"/>
    <col min="25" max="25" width="9.109375" style="12"/>
    <col min="26" max="26" width="10.6640625" style="12" bestFit="1" customWidth="1"/>
    <col min="27" max="16384" width="9.109375" style="12"/>
  </cols>
  <sheetData>
    <row r="9" spans="1:26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6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6" x14ac:dyDescent="0.25">
      <c r="A11" s="13"/>
      <c r="B11" s="14" t="s">
        <v>32</v>
      </c>
      <c r="C11" s="14">
        <v>27268</v>
      </c>
      <c r="D11" s="107">
        <v>36923</v>
      </c>
      <c r="E11" s="16">
        <v>500615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6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 t="shared" ref="T12:T41" si="2">IF(K12&gt;0,K12*L12,0)</f>
        <v>0</v>
      </c>
      <c r="U12" s="49">
        <f t="shared" ref="U12:U41" si="3">IF(K12&lt;0,K12*M12,0)</f>
        <v>0</v>
      </c>
      <c r="W12" s="38"/>
      <c r="X12" s="38"/>
      <c r="Y12" s="38"/>
      <c r="Z12" s="38"/>
    </row>
    <row r="13" spans="1:26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4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1" si="5">+IF($K13&gt;0,$K13,0)</f>
        <v>0</v>
      </c>
      <c r="Q13" s="20">
        <f t="shared" ref="Q13:Q41" si="6">+IF($K13&lt;0,$K13,0)</f>
        <v>0</v>
      </c>
      <c r="R13" s="20">
        <f t="shared" ref="R13:R41" si="7">IF(P13&gt;P12,P13-P12,0)</f>
        <v>0</v>
      </c>
      <c r="S13" s="20">
        <f t="shared" ref="S13:S41" si="8">IF(Q13&lt;Q12,Q13-Q12,0)</f>
        <v>0</v>
      </c>
      <c r="T13" s="51">
        <f t="shared" si="2"/>
        <v>0</v>
      </c>
      <c r="U13" s="49">
        <f t="shared" si="3"/>
        <v>0</v>
      </c>
      <c r="W13" s="38"/>
      <c r="X13" s="38"/>
      <c r="Y13" s="38"/>
      <c r="Z13" s="38"/>
    </row>
    <row r="14" spans="1:26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4"/>
        <v>0</v>
      </c>
      <c r="J14" s="23"/>
      <c r="K14" s="23">
        <f t="shared" ref="K14:K41" si="9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5"/>
        <v>0</v>
      </c>
      <c r="Q14" s="20">
        <f t="shared" si="6"/>
        <v>0</v>
      </c>
      <c r="R14" s="20">
        <f t="shared" si="7"/>
        <v>0</v>
      </c>
      <c r="S14" s="20">
        <f t="shared" si="8"/>
        <v>0</v>
      </c>
      <c r="T14" s="51">
        <f t="shared" si="2"/>
        <v>0</v>
      </c>
      <c r="U14" s="49">
        <f t="shared" si="3"/>
        <v>0</v>
      </c>
      <c r="W14" s="38"/>
      <c r="X14" s="38"/>
      <c r="Y14" s="38"/>
      <c r="Z14" s="38"/>
    </row>
    <row r="15" spans="1:26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4"/>
        <v>0</v>
      </c>
      <c r="J15" s="23"/>
      <c r="K15" s="23">
        <f t="shared" si="9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5"/>
        <v>0</v>
      </c>
      <c r="Q15" s="20">
        <f t="shared" si="6"/>
        <v>0</v>
      </c>
      <c r="R15" s="20">
        <f t="shared" si="7"/>
        <v>0</v>
      </c>
      <c r="S15" s="20">
        <f t="shared" si="8"/>
        <v>0</v>
      </c>
      <c r="T15" s="51">
        <f t="shared" si="2"/>
        <v>0</v>
      </c>
      <c r="U15" s="49">
        <f t="shared" si="3"/>
        <v>0</v>
      </c>
      <c r="W15" s="38"/>
      <c r="X15" s="38"/>
      <c r="Y15" s="38"/>
      <c r="Z15" s="38"/>
    </row>
    <row r="16" spans="1:26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4"/>
        <v>0</v>
      </c>
      <c r="J16" s="23"/>
      <c r="K16" s="23">
        <f t="shared" si="9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5"/>
        <v>0</v>
      </c>
      <c r="Q16" s="20">
        <f t="shared" si="6"/>
        <v>0</v>
      </c>
      <c r="R16" s="20">
        <f t="shared" si="7"/>
        <v>0</v>
      </c>
      <c r="S16" s="20">
        <f t="shared" si="8"/>
        <v>0</v>
      </c>
      <c r="T16" s="51">
        <f t="shared" si="2"/>
        <v>0</v>
      </c>
      <c r="U16" s="49">
        <f t="shared" si="3"/>
        <v>0</v>
      </c>
      <c r="W16" s="38"/>
      <c r="X16" s="38"/>
      <c r="Y16" s="38"/>
      <c r="Z16" s="38"/>
    </row>
    <row r="17" spans="1:26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4"/>
        <v>0</v>
      </c>
      <c r="J17" s="23"/>
      <c r="K17" s="23">
        <f t="shared" si="9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5"/>
        <v>0</v>
      </c>
      <c r="Q17" s="20">
        <f t="shared" si="6"/>
        <v>0</v>
      </c>
      <c r="R17" s="20">
        <f t="shared" si="7"/>
        <v>0</v>
      </c>
      <c r="S17" s="20">
        <f t="shared" si="8"/>
        <v>0</v>
      </c>
      <c r="T17" s="51">
        <f t="shared" si="2"/>
        <v>0</v>
      </c>
      <c r="U17" s="49">
        <f t="shared" si="3"/>
        <v>0</v>
      </c>
      <c r="W17" s="38"/>
      <c r="X17" s="38"/>
      <c r="Y17" s="38"/>
      <c r="Z17" s="38"/>
    </row>
    <row r="18" spans="1:26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4"/>
        <v>0</v>
      </c>
      <c r="J18" s="23"/>
      <c r="K18" s="23">
        <f t="shared" si="9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5"/>
        <v>0</v>
      </c>
      <c r="Q18" s="20">
        <f t="shared" si="6"/>
        <v>0</v>
      </c>
      <c r="R18" s="20">
        <f t="shared" si="7"/>
        <v>0</v>
      </c>
      <c r="S18" s="20">
        <f t="shared" si="8"/>
        <v>0</v>
      </c>
      <c r="T18" s="51">
        <f t="shared" si="2"/>
        <v>0</v>
      </c>
      <c r="U18" s="49">
        <f t="shared" si="3"/>
        <v>0</v>
      </c>
      <c r="W18" s="38"/>
      <c r="X18" s="38"/>
      <c r="Y18" s="38"/>
      <c r="Z18" s="38"/>
    </row>
    <row r="19" spans="1:26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4"/>
        <v>0</v>
      </c>
      <c r="J19" s="23"/>
      <c r="K19" s="23">
        <f t="shared" si="9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5"/>
        <v>0</v>
      </c>
      <c r="Q19" s="20">
        <f t="shared" si="6"/>
        <v>0</v>
      </c>
      <c r="R19" s="20">
        <f t="shared" si="7"/>
        <v>0</v>
      </c>
      <c r="S19" s="20">
        <f t="shared" si="8"/>
        <v>0</v>
      </c>
      <c r="T19" s="51">
        <f t="shared" si="2"/>
        <v>0</v>
      </c>
      <c r="U19" s="49">
        <f t="shared" si="3"/>
        <v>0</v>
      </c>
      <c r="W19" s="38"/>
      <c r="X19" s="38"/>
      <c r="Y19" s="38"/>
      <c r="Z19" s="38"/>
    </row>
    <row r="20" spans="1:26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4"/>
        <v>0</v>
      </c>
      <c r="J20" s="23"/>
      <c r="K20" s="23">
        <f t="shared" si="9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5"/>
        <v>0</v>
      </c>
      <c r="Q20" s="20">
        <f t="shared" si="6"/>
        <v>0</v>
      </c>
      <c r="R20" s="20">
        <f t="shared" si="7"/>
        <v>0</v>
      </c>
      <c r="S20" s="20">
        <f t="shared" si="8"/>
        <v>0</v>
      </c>
      <c r="T20" s="51">
        <f t="shared" si="2"/>
        <v>0</v>
      </c>
      <c r="U20" s="49">
        <f t="shared" si="3"/>
        <v>0</v>
      </c>
      <c r="W20" s="38"/>
      <c r="X20" s="38"/>
      <c r="Y20" s="38"/>
      <c r="Z20" s="38"/>
    </row>
    <row r="21" spans="1:26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4"/>
        <v>0</v>
      </c>
      <c r="J21" s="23"/>
      <c r="K21" s="23">
        <f t="shared" si="9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5"/>
        <v>0</v>
      </c>
      <c r="Q21" s="20">
        <f t="shared" si="6"/>
        <v>0</v>
      </c>
      <c r="R21" s="20">
        <f t="shared" si="7"/>
        <v>0</v>
      </c>
      <c r="S21" s="20">
        <f t="shared" si="8"/>
        <v>0</v>
      </c>
      <c r="T21" s="51">
        <f t="shared" si="2"/>
        <v>0</v>
      </c>
      <c r="U21" s="49">
        <f t="shared" si="3"/>
        <v>0</v>
      </c>
      <c r="W21" s="38"/>
      <c r="X21" s="38"/>
      <c r="Y21" s="38"/>
      <c r="Z21" s="38"/>
    </row>
    <row r="22" spans="1:26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4"/>
        <v>0</v>
      </c>
      <c r="J22" s="23"/>
      <c r="K22" s="23">
        <f t="shared" si="9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5"/>
        <v>0</v>
      </c>
      <c r="Q22" s="20">
        <f t="shared" si="6"/>
        <v>0</v>
      </c>
      <c r="R22" s="20">
        <f t="shared" si="7"/>
        <v>0</v>
      </c>
      <c r="S22" s="20">
        <f t="shared" si="8"/>
        <v>0</v>
      </c>
      <c r="T22" s="51">
        <f t="shared" si="2"/>
        <v>0</v>
      </c>
      <c r="U22" s="49">
        <f t="shared" si="3"/>
        <v>0</v>
      </c>
      <c r="W22" s="38"/>
      <c r="X22" s="38"/>
      <c r="Y22" s="38"/>
      <c r="Z22" s="38"/>
    </row>
    <row r="23" spans="1:26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4"/>
        <v>0</v>
      </c>
      <c r="J23" s="23"/>
      <c r="K23" s="23">
        <f t="shared" si="9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5"/>
        <v>0</v>
      </c>
      <c r="Q23" s="20">
        <f t="shared" si="6"/>
        <v>0</v>
      </c>
      <c r="R23" s="20">
        <f t="shared" si="7"/>
        <v>0</v>
      </c>
      <c r="S23" s="20">
        <f t="shared" si="8"/>
        <v>0</v>
      </c>
      <c r="T23" s="51">
        <f t="shared" si="2"/>
        <v>0</v>
      </c>
      <c r="U23" s="49">
        <f t="shared" si="3"/>
        <v>0</v>
      </c>
      <c r="W23" s="38"/>
      <c r="X23" s="38"/>
      <c r="Y23" s="38"/>
      <c r="Z23" s="38"/>
    </row>
    <row r="24" spans="1:26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4"/>
        <v>0</v>
      </c>
      <c r="J24" s="23"/>
      <c r="K24" s="23">
        <f t="shared" si="9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5"/>
        <v>0</v>
      </c>
      <c r="Q24" s="20">
        <f t="shared" si="6"/>
        <v>0</v>
      </c>
      <c r="R24" s="20">
        <f t="shared" si="7"/>
        <v>0</v>
      </c>
      <c r="S24" s="20">
        <f t="shared" si="8"/>
        <v>0</v>
      </c>
      <c r="T24" s="51">
        <f t="shared" si="2"/>
        <v>0</v>
      </c>
      <c r="U24" s="49">
        <f t="shared" si="3"/>
        <v>0</v>
      </c>
      <c r="W24" s="38"/>
      <c r="X24" s="38"/>
      <c r="Y24" s="38"/>
      <c r="Z24" s="38"/>
    </row>
    <row r="25" spans="1:26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4"/>
        <v>0</v>
      </c>
      <c r="J25" s="23"/>
      <c r="K25" s="23">
        <f t="shared" si="9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5"/>
        <v>0</v>
      </c>
      <c r="Q25" s="20">
        <f t="shared" si="6"/>
        <v>0</v>
      </c>
      <c r="R25" s="20">
        <f t="shared" si="7"/>
        <v>0</v>
      </c>
      <c r="S25" s="20">
        <f t="shared" si="8"/>
        <v>0</v>
      </c>
      <c r="T25" s="51">
        <f t="shared" si="2"/>
        <v>0</v>
      </c>
      <c r="U25" s="49">
        <f t="shared" si="3"/>
        <v>0</v>
      </c>
      <c r="W25" s="38"/>
      <c r="X25" s="38"/>
      <c r="Y25" s="38"/>
      <c r="Z25" s="38"/>
    </row>
    <row r="26" spans="1:26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4"/>
        <v>0</v>
      </c>
      <c r="J26" s="23"/>
      <c r="K26" s="23">
        <f t="shared" si="9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5"/>
        <v>0</v>
      </c>
      <c r="Q26" s="20">
        <f t="shared" si="6"/>
        <v>0</v>
      </c>
      <c r="R26" s="20">
        <f t="shared" si="7"/>
        <v>0</v>
      </c>
      <c r="S26" s="20">
        <f t="shared" si="8"/>
        <v>0</v>
      </c>
      <c r="T26" s="51">
        <f t="shared" si="2"/>
        <v>0</v>
      </c>
      <c r="U26" s="49">
        <f t="shared" si="3"/>
        <v>0</v>
      </c>
      <c r="W26" s="38"/>
      <c r="X26" s="38"/>
      <c r="Y26" s="38"/>
      <c r="Z26" s="38"/>
    </row>
    <row r="27" spans="1:26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4"/>
        <v>0</v>
      </c>
      <c r="J27" s="23"/>
      <c r="K27" s="23">
        <f t="shared" si="9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5"/>
        <v>0</v>
      </c>
      <c r="Q27" s="20">
        <f t="shared" si="6"/>
        <v>0</v>
      </c>
      <c r="R27" s="20">
        <f t="shared" si="7"/>
        <v>0</v>
      </c>
      <c r="S27" s="20">
        <f t="shared" si="8"/>
        <v>0</v>
      </c>
      <c r="T27" s="51">
        <f t="shared" si="2"/>
        <v>0</v>
      </c>
      <c r="U27" s="49">
        <f t="shared" si="3"/>
        <v>0</v>
      </c>
      <c r="W27" s="38"/>
      <c r="X27" s="38"/>
      <c r="Y27" s="38"/>
      <c r="Z27" s="38"/>
    </row>
    <row r="28" spans="1:26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4"/>
        <v>0</v>
      </c>
      <c r="J28" s="23"/>
      <c r="K28" s="23">
        <f t="shared" si="9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5"/>
        <v>0</v>
      </c>
      <c r="Q28" s="20">
        <f t="shared" si="6"/>
        <v>0</v>
      </c>
      <c r="R28" s="20">
        <f t="shared" si="7"/>
        <v>0</v>
      </c>
      <c r="S28" s="20">
        <f t="shared" si="8"/>
        <v>0</v>
      </c>
      <c r="T28" s="51">
        <f t="shared" si="2"/>
        <v>0</v>
      </c>
      <c r="U28" s="49">
        <f t="shared" si="3"/>
        <v>0</v>
      </c>
      <c r="W28" s="38"/>
      <c r="X28" s="38"/>
      <c r="Y28" s="38"/>
      <c r="Z28" s="38"/>
    </row>
    <row r="29" spans="1:26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4"/>
        <v>0</v>
      </c>
      <c r="J29" s="23"/>
      <c r="K29" s="23">
        <f t="shared" si="9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5"/>
        <v>0</v>
      </c>
      <c r="Q29" s="20">
        <f t="shared" si="6"/>
        <v>0</v>
      </c>
      <c r="R29" s="20">
        <f t="shared" si="7"/>
        <v>0</v>
      </c>
      <c r="S29" s="20">
        <f t="shared" si="8"/>
        <v>0</v>
      </c>
      <c r="T29" s="51">
        <f t="shared" si="2"/>
        <v>0</v>
      </c>
      <c r="U29" s="49">
        <f t="shared" si="3"/>
        <v>0</v>
      </c>
      <c r="W29" s="38"/>
      <c r="X29" s="38"/>
      <c r="Y29" s="38"/>
      <c r="Z29" s="38"/>
    </row>
    <row r="30" spans="1:26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4"/>
        <v>0</v>
      </c>
      <c r="J30" s="23"/>
      <c r="K30" s="23">
        <f t="shared" si="9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5"/>
        <v>0</v>
      </c>
      <c r="Q30" s="20">
        <f t="shared" si="6"/>
        <v>0</v>
      </c>
      <c r="R30" s="20">
        <f t="shared" si="7"/>
        <v>0</v>
      </c>
      <c r="S30" s="20">
        <f t="shared" si="8"/>
        <v>0</v>
      </c>
      <c r="T30" s="51">
        <f t="shared" si="2"/>
        <v>0</v>
      </c>
      <c r="U30" s="49">
        <f t="shared" si="3"/>
        <v>0</v>
      </c>
      <c r="W30" s="38"/>
      <c r="X30" s="38"/>
      <c r="Y30" s="38"/>
      <c r="Z30" s="38"/>
    </row>
    <row r="31" spans="1:26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4"/>
        <v>0</v>
      </c>
      <c r="J31" s="23"/>
      <c r="K31" s="23">
        <f t="shared" si="9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5"/>
        <v>0</v>
      </c>
      <c r="Q31" s="20">
        <f t="shared" si="6"/>
        <v>0</v>
      </c>
      <c r="R31" s="20">
        <f t="shared" si="7"/>
        <v>0</v>
      </c>
      <c r="S31" s="20">
        <f t="shared" si="8"/>
        <v>0</v>
      </c>
      <c r="T31" s="51">
        <f t="shared" si="2"/>
        <v>0</v>
      </c>
      <c r="U31" s="49">
        <f t="shared" si="3"/>
        <v>0</v>
      </c>
      <c r="W31" s="38"/>
      <c r="X31" s="38"/>
      <c r="Y31" s="38"/>
      <c r="Z31" s="38"/>
    </row>
    <row r="32" spans="1:26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4"/>
        <v>0</v>
      </c>
      <c r="J32" s="23"/>
      <c r="K32" s="23">
        <f t="shared" si="9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5"/>
        <v>0</v>
      </c>
      <c r="Q32" s="20">
        <f t="shared" si="6"/>
        <v>0</v>
      </c>
      <c r="R32" s="20">
        <f t="shared" si="7"/>
        <v>0</v>
      </c>
      <c r="S32" s="20">
        <f t="shared" si="8"/>
        <v>0</v>
      </c>
      <c r="T32" s="51">
        <f t="shared" si="2"/>
        <v>0</v>
      </c>
      <c r="U32" s="49">
        <f t="shared" si="3"/>
        <v>0</v>
      </c>
      <c r="W32" s="38"/>
      <c r="X32" s="38"/>
      <c r="Y32" s="38"/>
      <c r="Z32" s="38"/>
    </row>
    <row r="33" spans="1:26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4"/>
        <v>0</v>
      </c>
      <c r="J33" s="23"/>
      <c r="K33" s="23">
        <f t="shared" si="9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5"/>
        <v>0</v>
      </c>
      <c r="Q33" s="20">
        <f t="shared" si="6"/>
        <v>0</v>
      </c>
      <c r="R33" s="20">
        <f t="shared" si="7"/>
        <v>0</v>
      </c>
      <c r="S33" s="20">
        <f t="shared" si="8"/>
        <v>0</v>
      </c>
      <c r="T33" s="51">
        <f t="shared" si="2"/>
        <v>0</v>
      </c>
      <c r="U33" s="49">
        <f t="shared" si="3"/>
        <v>0</v>
      </c>
      <c r="W33" s="38"/>
      <c r="X33" s="38"/>
      <c r="Y33" s="38"/>
      <c r="Z33" s="38"/>
    </row>
    <row r="34" spans="1:26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4"/>
        <v>0</v>
      </c>
      <c r="J34" s="23"/>
      <c r="K34" s="23">
        <f t="shared" si="9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5"/>
        <v>0</v>
      </c>
      <c r="Q34" s="20">
        <f t="shared" si="6"/>
        <v>0</v>
      </c>
      <c r="R34" s="20">
        <f t="shared" si="7"/>
        <v>0</v>
      </c>
      <c r="S34" s="20">
        <f t="shared" si="8"/>
        <v>0</v>
      </c>
      <c r="T34" s="51">
        <f t="shared" si="2"/>
        <v>0</v>
      </c>
      <c r="U34" s="49">
        <f t="shared" si="3"/>
        <v>0</v>
      </c>
      <c r="W34" s="38"/>
      <c r="X34" s="38"/>
      <c r="Y34" s="38"/>
      <c r="Z34" s="38"/>
    </row>
    <row r="35" spans="1:26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4"/>
        <v>0</v>
      </c>
      <c r="J35" s="23"/>
      <c r="K35" s="23">
        <f t="shared" si="9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5"/>
        <v>0</v>
      </c>
      <c r="Q35" s="20">
        <f t="shared" si="6"/>
        <v>0</v>
      </c>
      <c r="R35" s="20">
        <f t="shared" si="7"/>
        <v>0</v>
      </c>
      <c r="S35" s="20">
        <f t="shared" si="8"/>
        <v>0</v>
      </c>
      <c r="T35" s="51">
        <f t="shared" si="2"/>
        <v>0</v>
      </c>
      <c r="U35" s="49">
        <f t="shared" si="3"/>
        <v>0</v>
      </c>
      <c r="W35" s="38"/>
      <c r="X35" s="38"/>
      <c r="Y35" s="38"/>
      <c r="Z35" s="38"/>
    </row>
    <row r="36" spans="1:26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4"/>
        <v>0</v>
      </c>
      <c r="J36" s="23"/>
      <c r="K36" s="23">
        <f t="shared" si="9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5"/>
        <v>0</v>
      </c>
      <c r="Q36" s="20">
        <f t="shared" si="6"/>
        <v>0</v>
      </c>
      <c r="R36" s="20">
        <f t="shared" si="7"/>
        <v>0</v>
      </c>
      <c r="S36" s="20">
        <f t="shared" si="8"/>
        <v>0</v>
      </c>
      <c r="T36" s="51">
        <f t="shared" si="2"/>
        <v>0</v>
      </c>
      <c r="U36" s="49">
        <f t="shared" si="3"/>
        <v>0</v>
      </c>
      <c r="W36" s="38"/>
      <c r="X36" s="38"/>
      <c r="Y36" s="38"/>
      <c r="Z36" s="38"/>
    </row>
    <row r="37" spans="1:26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4"/>
        <v>0</v>
      </c>
      <c r="J37" s="23"/>
      <c r="K37" s="23">
        <f t="shared" si="9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5"/>
        <v>0</v>
      </c>
      <c r="Q37" s="20">
        <f t="shared" si="6"/>
        <v>0</v>
      </c>
      <c r="R37" s="20">
        <f t="shared" si="7"/>
        <v>0</v>
      </c>
      <c r="S37" s="20">
        <f t="shared" si="8"/>
        <v>0</v>
      </c>
      <c r="T37" s="51">
        <f t="shared" si="2"/>
        <v>0</v>
      </c>
      <c r="U37" s="49">
        <f t="shared" si="3"/>
        <v>0</v>
      </c>
      <c r="W37" s="38"/>
      <c r="X37" s="38"/>
      <c r="Y37" s="38"/>
      <c r="Z37" s="38"/>
    </row>
    <row r="38" spans="1:26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4"/>
        <v>0</v>
      </c>
      <c r="J38" s="23"/>
      <c r="K38" s="23">
        <f t="shared" si="9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5"/>
        <v>0</v>
      </c>
      <c r="Q38" s="20">
        <f t="shared" si="6"/>
        <v>0</v>
      </c>
      <c r="R38" s="20">
        <f t="shared" si="7"/>
        <v>0</v>
      </c>
      <c r="S38" s="20">
        <f t="shared" si="8"/>
        <v>0</v>
      </c>
      <c r="T38" s="51">
        <f t="shared" si="2"/>
        <v>0</v>
      </c>
      <c r="U38" s="49">
        <f t="shared" si="3"/>
        <v>0</v>
      </c>
      <c r="W38" s="38"/>
      <c r="X38" s="38"/>
      <c r="Y38" s="38"/>
      <c r="Z38" s="38"/>
    </row>
    <row r="39" spans="1:26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4"/>
        <v>0</v>
      </c>
      <c r="J39" s="23"/>
      <c r="K39" s="23">
        <f t="shared" si="9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5"/>
        <v>0</v>
      </c>
      <c r="Q39" s="20">
        <f t="shared" si="6"/>
        <v>0</v>
      </c>
      <c r="R39" s="20">
        <f t="shared" si="7"/>
        <v>0</v>
      </c>
      <c r="S39" s="20">
        <f t="shared" si="8"/>
        <v>0</v>
      </c>
      <c r="T39" s="51">
        <f t="shared" si="2"/>
        <v>0</v>
      </c>
      <c r="U39" s="49">
        <f t="shared" si="3"/>
        <v>0</v>
      </c>
      <c r="W39" s="38"/>
      <c r="X39" s="38"/>
      <c r="Y39" s="38"/>
      <c r="Z39" s="38"/>
    </row>
    <row r="40" spans="1:26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4"/>
        <v>0</v>
      </c>
      <c r="J40" s="23"/>
      <c r="K40" s="23">
        <f t="shared" si="9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5"/>
        <v>0</v>
      </c>
      <c r="Q40" s="20">
        <f t="shared" si="6"/>
        <v>0</v>
      </c>
      <c r="R40" s="20">
        <f t="shared" si="7"/>
        <v>0</v>
      </c>
      <c r="S40" s="20">
        <f t="shared" si="8"/>
        <v>0</v>
      </c>
      <c r="T40" s="51">
        <f t="shared" si="2"/>
        <v>0</v>
      </c>
      <c r="U40" s="49">
        <f t="shared" si="3"/>
        <v>0</v>
      </c>
      <c r="W40" s="38"/>
      <c r="X40" s="38"/>
      <c r="Y40" s="38"/>
      <c r="Z40" s="38"/>
    </row>
    <row r="41" spans="1:26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4"/>
        <v>0</v>
      </c>
      <c r="J41" s="23"/>
      <c r="K41" s="23">
        <f t="shared" si="9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5"/>
        <v>0</v>
      </c>
      <c r="Q41" s="20">
        <f t="shared" si="6"/>
        <v>0</v>
      </c>
      <c r="R41" s="20">
        <f t="shared" si="7"/>
        <v>0</v>
      </c>
      <c r="S41" s="20">
        <f t="shared" si="8"/>
        <v>0</v>
      </c>
      <c r="T41" s="51">
        <f t="shared" si="2"/>
        <v>0</v>
      </c>
      <c r="U41" s="49">
        <f t="shared" si="3"/>
        <v>0</v>
      </c>
      <c r="W41" s="38"/>
      <c r="X41" s="38"/>
      <c r="Y41" s="38"/>
      <c r="Z41" s="38"/>
    </row>
    <row r="42" spans="1:26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50"/>
      <c r="W42" s="38"/>
      <c r="X42" s="38"/>
      <c r="Y42" s="38"/>
      <c r="Z42" s="38"/>
    </row>
    <row r="43" spans="1:26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  <c r="W43" s="38"/>
      <c r="X43" s="55"/>
      <c r="Y43" s="38"/>
      <c r="Z43" s="56"/>
    </row>
    <row r="44" spans="1:26" ht="13.8" thickBot="1" x14ac:dyDescent="0.3">
      <c r="A44" s="16"/>
      <c r="E44"/>
      <c r="F44"/>
      <c r="G44"/>
    </row>
    <row r="45" spans="1:26" ht="13.8" thickBot="1" x14ac:dyDescent="0.3">
      <c r="A45" s="16"/>
      <c r="E45"/>
      <c r="F45"/>
      <c r="G45"/>
      <c r="H45" s="62" t="s">
        <v>42</v>
      </c>
      <c r="I45" s="122" t="s">
        <v>41</v>
      </c>
      <c r="J45" s="123"/>
      <c r="R45" s="33" t="s">
        <v>23</v>
      </c>
      <c r="S45" s="20">
        <f>+R43-S43</f>
        <v>0</v>
      </c>
      <c r="X45" s="34"/>
    </row>
    <row r="46" spans="1:26" x14ac:dyDescent="0.25">
      <c r="A46" s="16"/>
      <c r="E46" s="34" t="s">
        <v>24</v>
      </c>
      <c r="G46" s="30">
        <f>+G43</f>
        <v>0</v>
      </c>
      <c r="H46" s="60"/>
      <c r="I46" s="126"/>
      <c r="J46" s="127"/>
      <c r="N46" s="35"/>
      <c r="O46" s="36"/>
      <c r="S46" s="37"/>
      <c r="T46" s="38"/>
    </row>
    <row r="47" spans="1:26" ht="13.8" thickBot="1" x14ac:dyDescent="0.3">
      <c r="A47" s="16"/>
      <c r="E47" s="34" t="s">
        <v>25</v>
      </c>
      <c r="G47" s="30">
        <f>+H43</f>
        <v>0</v>
      </c>
      <c r="H47" s="61">
        <v>0.1</v>
      </c>
      <c r="I47" s="124">
        <f>G46*H47</f>
        <v>0</v>
      </c>
      <c r="J47" s="125"/>
      <c r="N47" s="38"/>
      <c r="O47" s="38"/>
      <c r="S47" s="37"/>
      <c r="T47" s="38"/>
    </row>
    <row r="48" spans="1:26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3">
    <mergeCell ref="I45:J45"/>
    <mergeCell ref="I47:J47"/>
    <mergeCell ref="I46:J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1" sqref="D1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38</v>
      </c>
      <c r="C11" s="14">
        <v>27404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>+G42+H42</f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L45" s="115"/>
      <c r="M45" s="115"/>
      <c r="N45" s="115"/>
      <c r="O45" s="115"/>
      <c r="P45" s="115"/>
      <c r="Q45" s="115"/>
      <c r="R45" s="115"/>
      <c r="S45" s="115"/>
      <c r="T45" s="69"/>
    </row>
    <row r="46" spans="1:21" ht="13.8" thickBot="1" x14ac:dyDescent="0.3">
      <c r="A46" s="16"/>
      <c r="E46" s="34" t="s">
        <v>24</v>
      </c>
      <c r="G46" s="30">
        <f>+G43</f>
        <v>0</v>
      </c>
      <c r="L46" s="128" t="s">
        <v>43</v>
      </c>
      <c r="M46" s="129"/>
      <c r="N46" s="129"/>
      <c r="O46" s="129"/>
      <c r="P46" s="129"/>
      <c r="Q46" s="129"/>
      <c r="R46" s="129"/>
      <c r="S46" s="130"/>
      <c r="T46" s="59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G49" s="30">
        <f>ABS(G47)</f>
        <v>0</v>
      </c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2">
    <mergeCell ref="L45:S45"/>
    <mergeCell ref="L46:S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92"/>
  <sheetViews>
    <sheetView workbookViewId="0">
      <selection activeCell="F29" sqref="F29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 t="s">
        <v>58</v>
      </c>
      <c r="C11" s="14">
        <v>27431</v>
      </c>
      <c r="D11" s="107">
        <v>36923</v>
      </c>
      <c r="E11" s="16">
        <v>500616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0.2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0.2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0.2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28" t="s">
        <v>43</v>
      </c>
      <c r="N46" s="129"/>
      <c r="O46" s="129"/>
      <c r="P46" s="129"/>
      <c r="Q46" s="129"/>
      <c r="R46" s="129"/>
      <c r="S46" s="129"/>
      <c r="T46" s="130"/>
      <c r="U46" s="59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1" x14ac:dyDescent="0.25">
      <c r="A49" s="16"/>
      <c r="N49" s="35"/>
      <c r="O49" s="38"/>
      <c r="S49" s="37"/>
      <c r="T49" s="38"/>
    </row>
    <row r="50" spans="1:21" x14ac:dyDescent="0.25">
      <c r="A50" s="16"/>
      <c r="N50" s="38"/>
      <c r="O50" s="77"/>
      <c r="S50" s="37"/>
      <c r="T50" s="38"/>
    </row>
    <row r="51" spans="1:21" x14ac:dyDescent="0.25">
      <c r="A51" s="16"/>
      <c r="N51" s="38"/>
      <c r="O51" s="77"/>
    </row>
    <row r="52" spans="1:21" x14ac:dyDescent="0.25">
      <c r="A52" s="16"/>
      <c r="N52" s="38"/>
      <c r="O52" s="77"/>
    </row>
    <row r="53" spans="1:21" ht="13.8" thickBot="1" x14ac:dyDescent="0.3">
      <c r="A53" s="21" t="s">
        <v>60</v>
      </c>
      <c r="N53" s="38"/>
      <c r="O53" s="36"/>
    </row>
    <row r="54" spans="1:21" ht="42" thickBot="1" x14ac:dyDescent="0.3">
      <c r="A54" s="4" t="s">
        <v>1</v>
      </c>
      <c r="B54" s="4" t="s">
        <v>2</v>
      </c>
      <c r="C54" s="5" t="s">
        <v>3</v>
      </c>
      <c r="D54" s="6" t="s">
        <v>4</v>
      </c>
      <c r="E54" s="4" t="s">
        <v>5</v>
      </c>
      <c r="F54" s="4" t="s">
        <v>6</v>
      </c>
      <c r="G54" s="7" t="s">
        <v>7</v>
      </c>
      <c r="H54" s="7" t="s">
        <v>8</v>
      </c>
      <c r="I54" s="7" t="s">
        <v>9</v>
      </c>
      <c r="J54" s="8" t="s">
        <v>10</v>
      </c>
      <c r="K54" s="7" t="s">
        <v>11</v>
      </c>
      <c r="L54" s="9" t="s">
        <v>12</v>
      </c>
      <c r="M54" s="9" t="s">
        <v>13</v>
      </c>
      <c r="N54" s="9" t="s">
        <v>14</v>
      </c>
      <c r="O54" s="9" t="s">
        <v>15</v>
      </c>
      <c r="P54" s="10" t="s">
        <v>16</v>
      </c>
      <c r="Q54" s="10" t="s">
        <v>17</v>
      </c>
      <c r="R54" s="10" t="s">
        <v>18</v>
      </c>
      <c r="S54" s="10" t="s">
        <v>19</v>
      </c>
      <c r="T54" s="11"/>
      <c r="U54" s="11"/>
    </row>
    <row r="55" spans="1:21" x14ac:dyDescent="0.25">
      <c r="A55" s="13"/>
      <c r="B55" s="14" t="s">
        <v>58</v>
      </c>
      <c r="C55" s="14">
        <v>27431</v>
      </c>
      <c r="D55" s="15" t="s">
        <v>56</v>
      </c>
      <c r="E55" s="16">
        <v>500616</v>
      </c>
      <c r="F55" s="17" t="s">
        <v>21</v>
      </c>
      <c r="G55" s="18"/>
      <c r="H55" s="18"/>
      <c r="I55" s="18"/>
      <c r="J55" s="18"/>
      <c r="K55" s="18"/>
      <c r="L55" s="19"/>
      <c r="M55" s="19"/>
      <c r="N55" s="19"/>
      <c r="O55" s="19"/>
      <c r="P55" s="20">
        <f>IF($J55&gt;0,$J55,0)</f>
        <v>0</v>
      </c>
      <c r="Q55" s="20">
        <f>IF($J55&lt;0,$J55,0)</f>
        <v>0</v>
      </c>
      <c r="R55" s="20">
        <f>+P55</f>
        <v>0</v>
      </c>
      <c r="S55" s="20">
        <f>+Q55</f>
        <v>0</v>
      </c>
    </row>
    <row r="56" spans="1:21" x14ac:dyDescent="0.25">
      <c r="A56" s="16">
        <v>1</v>
      </c>
      <c r="B56" s="21"/>
      <c r="C56" s="16"/>
      <c r="D56"/>
      <c r="E56"/>
      <c r="F56"/>
      <c r="G56" s="22"/>
      <c r="H56" s="22"/>
      <c r="I56" s="23">
        <f>+G56+H56</f>
        <v>0</v>
      </c>
      <c r="J56" s="23"/>
      <c r="K56" s="23">
        <f>+J55+I56</f>
        <v>0</v>
      </c>
      <c r="L56" s="24">
        <v>0.05</v>
      </c>
      <c r="M56" s="24">
        <v>0.38829999999999998</v>
      </c>
      <c r="N56" s="25">
        <f t="shared" ref="N56:N86" si="11">IF(L56="Not Available",0.0889*G56,L56*G56)</f>
        <v>0</v>
      </c>
      <c r="O56" s="25">
        <f t="shared" ref="O56:O86" si="12">IF(M56="Not Available",0.0889*ABS(H56),M56*ABS(H56))</f>
        <v>0</v>
      </c>
      <c r="P56" s="20">
        <f>+IF($K56&gt;0,$K56,0)</f>
        <v>0</v>
      </c>
      <c r="Q56" s="20">
        <f>+IF($K56&lt;0,$K56,0)</f>
        <v>0</v>
      </c>
      <c r="R56" s="20">
        <f>IF(P56&gt;P55,P56-P55,0)</f>
        <v>0</v>
      </c>
      <c r="S56" s="20">
        <f>IF(Q56&lt;Q55,Q56-Q55,0)</f>
        <v>0</v>
      </c>
      <c r="T56" s="51">
        <f>IF(K56&gt;0,K56*L56,0)</f>
        <v>0</v>
      </c>
      <c r="U56" s="49">
        <f>IF(K56&lt;0,K56*M56,0)</f>
        <v>0</v>
      </c>
    </row>
    <row r="57" spans="1:21" x14ac:dyDescent="0.25">
      <c r="A57" s="16">
        <v>2</v>
      </c>
      <c r="B57" s="21"/>
      <c r="C57" s="16"/>
      <c r="D57" s="26"/>
      <c r="E57" s="16"/>
      <c r="F57" s="21"/>
      <c r="G57" s="22"/>
      <c r="H57" s="22"/>
      <c r="I57" s="23">
        <f t="shared" ref="I57:I86" si="13">+G57+H57</f>
        <v>0</v>
      </c>
      <c r="J57" s="23"/>
      <c r="K57" s="23">
        <f>+K56+I57</f>
        <v>0</v>
      </c>
      <c r="L57" s="24">
        <v>0.05</v>
      </c>
      <c r="M57" s="24">
        <v>0.38829999999999998</v>
      </c>
      <c r="N57" s="25">
        <f t="shared" si="11"/>
        <v>0</v>
      </c>
      <c r="O57" s="25">
        <f t="shared" si="12"/>
        <v>0</v>
      </c>
      <c r="P57" s="20">
        <f t="shared" ref="P57:P86" si="14">+IF($K57&gt;0,$K57,0)</f>
        <v>0</v>
      </c>
      <c r="Q57" s="20">
        <f t="shared" ref="Q57:Q86" si="15">+IF($K57&lt;0,$K57,0)</f>
        <v>0</v>
      </c>
      <c r="R57" s="20">
        <f t="shared" ref="R57:R86" si="16">IF(P57&gt;P56,P57-P56,0)</f>
        <v>0</v>
      </c>
      <c r="S57" s="20">
        <f t="shared" ref="S57:S86" si="17">IF(Q57&lt;Q56,Q57-Q56,0)</f>
        <v>0</v>
      </c>
      <c r="T57" s="51">
        <f>IF(K57&gt;0,K57*L57,0)</f>
        <v>0</v>
      </c>
      <c r="U57" s="49">
        <f t="shared" ref="U57:U86" si="18">IF(K57&lt;0,K57*M57,0)</f>
        <v>0</v>
      </c>
    </row>
    <row r="58" spans="1:21" x14ac:dyDescent="0.25">
      <c r="A58" s="16">
        <v>3</v>
      </c>
      <c r="B58" s="21"/>
      <c r="C58" s="16"/>
      <c r="D58" s="26"/>
      <c r="E58" s="16"/>
      <c r="F58" s="21"/>
      <c r="G58" s="22"/>
      <c r="H58" s="22"/>
      <c r="I58" s="23">
        <f t="shared" si="13"/>
        <v>0</v>
      </c>
      <c r="J58" s="23"/>
      <c r="K58" s="23">
        <f t="shared" ref="K58:K86" si="19">+K57+I58</f>
        <v>0</v>
      </c>
      <c r="L58" s="24">
        <v>0.05</v>
      </c>
      <c r="M58" s="24">
        <v>0.38829999999999998</v>
      </c>
      <c r="N58" s="25">
        <f t="shared" si="11"/>
        <v>0</v>
      </c>
      <c r="O58" s="25">
        <f t="shared" si="12"/>
        <v>0</v>
      </c>
      <c r="P58" s="20">
        <f t="shared" si="14"/>
        <v>0</v>
      </c>
      <c r="Q58" s="20">
        <f t="shared" si="15"/>
        <v>0</v>
      </c>
      <c r="R58" s="20">
        <f t="shared" si="16"/>
        <v>0</v>
      </c>
      <c r="S58" s="20">
        <f t="shared" si="17"/>
        <v>0</v>
      </c>
      <c r="T58" s="51">
        <f>IF(K58&gt;0,K58*L58,0)</f>
        <v>0</v>
      </c>
      <c r="U58" s="49">
        <f t="shared" si="18"/>
        <v>0</v>
      </c>
    </row>
    <row r="59" spans="1:21" x14ac:dyDescent="0.25">
      <c r="A59" s="16">
        <v>4</v>
      </c>
      <c r="B59" s="21"/>
      <c r="C59" s="16"/>
      <c r="D59" s="26"/>
      <c r="E59" s="16"/>
      <c r="F59" s="21"/>
      <c r="G59" s="22"/>
      <c r="H59" s="22"/>
      <c r="I59" s="23">
        <f t="shared" si="13"/>
        <v>0</v>
      </c>
      <c r="J59" s="23"/>
      <c r="K59" s="23">
        <f t="shared" si="19"/>
        <v>0</v>
      </c>
      <c r="L59" s="24">
        <v>0.05</v>
      </c>
      <c r="M59" s="24">
        <v>0.38829999999999998</v>
      </c>
      <c r="N59" s="25">
        <f t="shared" si="11"/>
        <v>0</v>
      </c>
      <c r="O59" s="25">
        <f t="shared" si="12"/>
        <v>0</v>
      </c>
      <c r="P59" s="20">
        <f t="shared" si="14"/>
        <v>0</v>
      </c>
      <c r="Q59" s="20">
        <f t="shared" si="15"/>
        <v>0</v>
      </c>
      <c r="R59" s="20">
        <f t="shared" si="16"/>
        <v>0</v>
      </c>
      <c r="S59" s="20">
        <f t="shared" si="17"/>
        <v>0</v>
      </c>
      <c r="T59" s="51">
        <f t="shared" ref="T59:T86" si="20">IF(K59&gt;0,K59*L59,0)</f>
        <v>0</v>
      </c>
      <c r="U59" s="49">
        <f t="shared" si="18"/>
        <v>0</v>
      </c>
    </row>
    <row r="60" spans="1:21" x14ac:dyDescent="0.25">
      <c r="A60" s="16">
        <v>5</v>
      </c>
      <c r="B60" s="16"/>
      <c r="C60" s="16"/>
      <c r="D60" s="26"/>
      <c r="E60" s="16"/>
      <c r="F60" s="16"/>
      <c r="G60" s="23"/>
      <c r="H60" s="23"/>
      <c r="I60" s="23">
        <f t="shared" si="13"/>
        <v>0</v>
      </c>
      <c r="J60" s="23"/>
      <c r="K60" s="23">
        <f t="shared" si="19"/>
        <v>0</v>
      </c>
      <c r="L60" s="24">
        <v>0.05</v>
      </c>
      <c r="M60" s="24">
        <v>0.38829999999999998</v>
      </c>
      <c r="N60" s="25">
        <f t="shared" si="11"/>
        <v>0</v>
      </c>
      <c r="O60" s="25">
        <f t="shared" si="12"/>
        <v>0</v>
      </c>
      <c r="P60" s="20">
        <f t="shared" si="14"/>
        <v>0</v>
      </c>
      <c r="Q60" s="20">
        <f t="shared" si="15"/>
        <v>0</v>
      </c>
      <c r="R60" s="20">
        <f t="shared" si="16"/>
        <v>0</v>
      </c>
      <c r="S60" s="20">
        <f t="shared" si="17"/>
        <v>0</v>
      </c>
      <c r="T60" s="51">
        <f t="shared" si="20"/>
        <v>0</v>
      </c>
      <c r="U60" s="49">
        <f t="shared" si="18"/>
        <v>0</v>
      </c>
    </row>
    <row r="61" spans="1:21" x14ac:dyDescent="0.25">
      <c r="A61" s="16">
        <v>6</v>
      </c>
      <c r="B61" s="21"/>
      <c r="C61" s="16"/>
      <c r="D61" s="26"/>
      <c r="E61" s="16"/>
      <c r="F61" s="21"/>
      <c r="G61" s="22"/>
      <c r="H61" s="22"/>
      <c r="I61" s="23">
        <f t="shared" si="13"/>
        <v>0</v>
      </c>
      <c r="J61" s="23"/>
      <c r="K61" s="23">
        <f t="shared" si="19"/>
        <v>0</v>
      </c>
      <c r="L61" s="24">
        <v>0.05</v>
      </c>
      <c r="M61" s="24">
        <v>0.38829999999999998</v>
      </c>
      <c r="N61" s="25">
        <f t="shared" si="11"/>
        <v>0</v>
      </c>
      <c r="O61" s="25">
        <f t="shared" si="12"/>
        <v>0</v>
      </c>
      <c r="P61" s="20">
        <f t="shared" si="14"/>
        <v>0</v>
      </c>
      <c r="Q61" s="20">
        <f t="shared" si="15"/>
        <v>0</v>
      </c>
      <c r="R61" s="20">
        <f t="shared" si="16"/>
        <v>0</v>
      </c>
      <c r="S61" s="20">
        <f t="shared" si="17"/>
        <v>0</v>
      </c>
      <c r="T61" s="51">
        <f t="shared" si="20"/>
        <v>0</v>
      </c>
      <c r="U61" s="49">
        <f t="shared" si="18"/>
        <v>0</v>
      </c>
    </row>
    <row r="62" spans="1:21" x14ac:dyDescent="0.25">
      <c r="A62" s="16">
        <v>7</v>
      </c>
      <c r="B62" s="21"/>
      <c r="C62" s="16"/>
      <c r="D62" s="26"/>
      <c r="E62" s="16"/>
      <c r="F62" s="21"/>
      <c r="G62" s="22"/>
      <c r="H62" s="22"/>
      <c r="I62" s="23">
        <f t="shared" si="13"/>
        <v>0</v>
      </c>
      <c r="J62" s="23"/>
      <c r="K62" s="23">
        <f t="shared" si="19"/>
        <v>0</v>
      </c>
      <c r="L62" s="24">
        <v>0.05</v>
      </c>
      <c r="M62" s="24">
        <v>0.38829999999999998</v>
      </c>
      <c r="N62" s="25">
        <f t="shared" si="11"/>
        <v>0</v>
      </c>
      <c r="O62" s="25">
        <f t="shared" si="12"/>
        <v>0</v>
      </c>
      <c r="P62" s="20">
        <f t="shared" si="14"/>
        <v>0</v>
      </c>
      <c r="Q62" s="20">
        <f t="shared" si="15"/>
        <v>0</v>
      </c>
      <c r="R62" s="20">
        <f t="shared" si="16"/>
        <v>0</v>
      </c>
      <c r="S62" s="20">
        <f t="shared" si="17"/>
        <v>0</v>
      </c>
      <c r="T62" s="51">
        <f t="shared" si="20"/>
        <v>0</v>
      </c>
      <c r="U62" s="49">
        <f t="shared" si="18"/>
        <v>0</v>
      </c>
    </row>
    <row r="63" spans="1:21" x14ac:dyDescent="0.25">
      <c r="A63" s="16">
        <v>8</v>
      </c>
      <c r="B63" s="21"/>
      <c r="C63" s="16"/>
      <c r="D63" s="26"/>
      <c r="E63" s="16"/>
      <c r="F63" s="21"/>
      <c r="G63" s="22"/>
      <c r="H63" s="22"/>
      <c r="I63" s="23">
        <f t="shared" si="13"/>
        <v>0</v>
      </c>
      <c r="J63" s="23"/>
      <c r="K63" s="23">
        <f t="shared" si="19"/>
        <v>0</v>
      </c>
      <c r="L63" s="24">
        <v>0.05</v>
      </c>
      <c r="M63" s="24">
        <v>0.38829999999999998</v>
      </c>
      <c r="N63" s="25">
        <f t="shared" si="11"/>
        <v>0</v>
      </c>
      <c r="O63" s="25">
        <f t="shared" si="12"/>
        <v>0</v>
      </c>
      <c r="P63" s="20">
        <f t="shared" si="14"/>
        <v>0</v>
      </c>
      <c r="Q63" s="20">
        <f t="shared" si="15"/>
        <v>0</v>
      </c>
      <c r="R63" s="20">
        <f t="shared" si="16"/>
        <v>0</v>
      </c>
      <c r="S63" s="20">
        <f t="shared" si="17"/>
        <v>0</v>
      </c>
      <c r="T63" s="51">
        <f t="shared" si="20"/>
        <v>0</v>
      </c>
      <c r="U63" s="49">
        <f t="shared" si="18"/>
        <v>0</v>
      </c>
    </row>
    <row r="64" spans="1:21" x14ac:dyDescent="0.25">
      <c r="A64" s="16">
        <v>9</v>
      </c>
      <c r="B64" s="21"/>
      <c r="C64" s="16"/>
      <c r="D64" s="26"/>
      <c r="E64" s="16"/>
      <c r="F64" s="21"/>
      <c r="G64" s="22"/>
      <c r="H64" s="22"/>
      <c r="I64" s="23">
        <f t="shared" si="13"/>
        <v>0</v>
      </c>
      <c r="J64" s="23"/>
      <c r="K64" s="23">
        <f t="shared" si="19"/>
        <v>0</v>
      </c>
      <c r="L64" s="24">
        <v>0.05</v>
      </c>
      <c r="M64" s="24">
        <v>0.38829999999999998</v>
      </c>
      <c r="N64" s="25">
        <f t="shared" si="11"/>
        <v>0</v>
      </c>
      <c r="O64" s="25">
        <f t="shared" si="12"/>
        <v>0</v>
      </c>
      <c r="P64" s="20">
        <f t="shared" si="14"/>
        <v>0</v>
      </c>
      <c r="Q64" s="20">
        <f t="shared" si="15"/>
        <v>0</v>
      </c>
      <c r="R64" s="20">
        <f t="shared" si="16"/>
        <v>0</v>
      </c>
      <c r="S64" s="20">
        <f t="shared" si="17"/>
        <v>0</v>
      </c>
      <c r="T64" s="51">
        <f t="shared" si="20"/>
        <v>0</v>
      </c>
      <c r="U64" s="49">
        <f t="shared" si="18"/>
        <v>0</v>
      </c>
    </row>
    <row r="65" spans="1:21" x14ac:dyDescent="0.25">
      <c r="A65" s="16">
        <v>10</v>
      </c>
      <c r="B65" s="16"/>
      <c r="C65" s="16"/>
      <c r="D65" s="26"/>
      <c r="E65" s="16"/>
      <c r="F65" s="16"/>
      <c r="G65" s="23"/>
      <c r="H65" s="23"/>
      <c r="I65" s="23">
        <f t="shared" si="13"/>
        <v>0</v>
      </c>
      <c r="J65" s="23"/>
      <c r="K65" s="23">
        <f t="shared" si="19"/>
        <v>0</v>
      </c>
      <c r="L65" s="24">
        <v>0.05</v>
      </c>
      <c r="M65" s="24">
        <v>0.38829999999999998</v>
      </c>
      <c r="N65" s="25">
        <f t="shared" si="11"/>
        <v>0</v>
      </c>
      <c r="O65" s="25">
        <f t="shared" si="12"/>
        <v>0</v>
      </c>
      <c r="P65" s="20">
        <f t="shared" si="14"/>
        <v>0</v>
      </c>
      <c r="Q65" s="20">
        <f t="shared" si="15"/>
        <v>0</v>
      </c>
      <c r="R65" s="20">
        <f t="shared" si="16"/>
        <v>0</v>
      </c>
      <c r="S65" s="20">
        <f t="shared" si="17"/>
        <v>0</v>
      </c>
      <c r="T65" s="51">
        <f t="shared" si="20"/>
        <v>0</v>
      </c>
      <c r="U65" s="49">
        <f t="shared" si="18"/>
        <v>0</v>
      </c>
    </row>
    <row r="66" spans="1:21" x14ac:dyDescent="0.25">
      <c r="A66" s="16">
        <v>11</v>
      </c>
      <c r="B66" s="21"/>
      <c r="C66" s="16"/>
      <c r="D66" s="26"/>
      <c r="E66" s="16"/>
      <c r="F66" s="21"/>
      <c r="G66" s="22"/>
      <c r="H66" s="22"/>
      <c r="I66" s="23">
        <f t="shared" si="13"/>
        <v>0</v>
      </c>
      <c r="J66" s="23"/>
      <c r="K66" s="23">
        <f t="shared" si="19"/>
        <v>0</v>
      </c>
      <c r="L66" s="24">
        <v>0.05</v>
      </c>
      <c r="M66" s="24">
        <v>0.38829999999999998</v>
      </c>
      <c r="N66" s="25">
        <f t="shared" si="11"/>
        <v>0</v>
      </c>
      <c r="O66" s="25">
        <f t="shared" si="12"/>
        <v>0</v>
      </c>
      <c r="P66" s="20">
        <f t="shared" si="14"/>
        <v>0</v>
      </c>
      <c r="Q66" s="20">
        <f t="shared" si="15"/>
        <v>0</v>
      </c>
      <c r="R66" s="20">
        <f t="shared" si="16"/>
        <v>0</v>
      </c>
      <c r="S66" s="20">
        <f t="shared" si="17"/>
        <v>0</v>
      </c>
      <c r="T66" s="51">
        <f t="shared" si="20"/>
        <v>0</v>
      </c>
      <c r="U66" s="49">
        <f t="shared" si="18"/>
        <v>0</v>
      </c>
    </row>
    <row r="67" spans="1:21" x14ac:dyDescent="0.25">
      <c r="A67" s="16">
        <v>12</v>
      </c>
      <c r="B67" s="16"/>
      <c r="C67" s="16"/>
      <c r="D67" s="26"/>
      <c r="E67" s="16"/>
      <c r="F67" s="16"/>
      <c r="G67" s="23"/>
      <c r="H67" s="23"/>
      <c r="I67" s="23">
        <f t="shared" si="13"/>
        <v>0</v>
      </c>
      <c r="J67" s="23"/>
      <c r="K67" s="23">
        <f t="shared" si="19"/>
        <v>0</v>
      </c>
      <c r="L67" s="24">
        <v>0.05</v>
      </c>
      <c r="M67" s="24">
        <v>0.38829999999999998</v>
      </c>
      <c r="N67" s="25">
        <f t="shared" si="11"/>
        <v>0</v>
      </c>
      <c r="O67" s="25">
        <f t="shared" si="12"/>
        <v>0</v>
      </c>
      <c r="P67" s="20">
        <f t="shared" si="14"/>
        <v>0</v>
      </c>
      <c r="Q67" s="20">
        <f t="shared" si="15"/>
        <v>0</v>
      </c>
      <c r="R67" s="20">
        <f t="shared" si="16"/>
        <v>0</v>
      </c>
      <c r="S67" s="20">
        <f t="shared" si="17"/>
        <v>0</v>
      </c>
      <c r="T67" s="51">
        <f t="shared" si="20"/>
        <v>0</v>
      </c>
      <c r="U67" s="49">
        <f t="shared" si="18"/>
        <v>0</v>
      </c>
    </row>
    <row r="68" spans="1:21" x14ac:dyDescent="0.25">
      <c r="A68" s="16">
        <v>13</v>
      </c>
      <c r="B68" s="21"/>
      <c r="C68" s="16"/>
      <c r="D68" s="26"/>
      <c r="E68" s="16"/>
      <c r="F68" s="21"/>
      <c r="G68" s="22"/>
      <c r="H68" s="22"/>
      <c r="I68" s="23">
        <f t="shared" si="13"/>
        <v>0</v>
      </c>
      <c r="J68" s="23"/>
      <c r="K68" s="23">
        <f t="shared" si="19"/>
        <v>0</v>
      </c>
      <c r="L68" s="24">
        <v>0.05</v>
      </c>
      <c r="M68" s="24">
        <v>0.38829999999999998</v>
      </c>
      <c r="N68" s="25">
        <f t="shared" si="11"/>
        <v>0</v>
      </c>
      <c r="O68" s="25">
        <f t="shared" si="12"/>
        <v>0</v>
      </c>
      <c r="P68" s="20">
        <f t="shared" si="14"/>
        <v>0</v>
      </c>
      <c r="Q68" s="20">
        <f t="shared" si="15"/>
        <v>0</v>
      </c>
      <c r="R68" s="20">
        <f t="shared" si="16"/>
        <v>0</v>
      </c>
      <c r="S68" s="20">
        <f t="shared" si="17"/>
        <v>0</v>
      </c>
      <c r="T68" s="51">
        <f t="shared" si="20"/>
        <v>0</v>
      </c>
      <c r="U68" s="49">
        <f t="shared" si="18"/>
        <v>0</v>
      </c>
    </row>
    <row r="69" spans="1:21" x14ac:dyDescent="0.25">
      <c r="A69" s="16">
        <v>14</v>
      </c>
      <c r="B69" s="21"/>
      <c r="C69" s="16"/>
      <c r="D69" s="26"/>
      <c r="E69" s="16"/>
      <c r="F69" s="21"/>
      <c r="G69" s="22"/>
      <c r="H69" s="22"/>
      <c r="I69" s="23">
        <f t="shared" si="13"/>
        <v>0</v>
      </c>
      <c r="J69" s="23"/>
      <c r="K69" s="23">
        <f t="shared" si="19"/>
        <v>0</v>
      </c>
      <c r="L69" s="24">
        <v>0.05</v>
      </c>
      <c r="M69" s="24">
        <v>0.38829999999999998</v>
      </c>
      <c r="N69" s="25">
        <f t="shared" si="11"/>
        <v>0</v>
      </c>
      <c r="O69" s="25">
        <f t="shared" si="12"/>
        <v>0</v>
      </c>
      <c r="P69" s="20">
        <f t="shared" si="14"/>
        <v>0</v>
      </c>
      <c r="Q69" s="20">
        <f t="shared" si="15"/>
        <v>0</v>
      </c>
      <c r="R69" s="20">
        <f t="shared" si="16"/>
        <v>0</v>
      </c>
      <c r="S69" s="20">
        <f t="shared" si="17"/>
        <v>0</v>
      </c>
      <c r="T69" s="51">
        <f t="shared" si="20"/>
        <v>0</v>
      </c>
      <c r="U69" s="49">
        <f t="shared" si="18"/>
        <v>0</v>
      </c>
    </row>
    <row r="70" spans="1:21" x14ac:dyDescent="0.25">
      <c r="A70" s="16">
        <v>15</v>
      </c>
      <c r="B70" s="16"/>
      <c r="C70" s="16"/>
      <c r="D70" s="26"/>
      <c r="E70" s="16"/>
      <c r="F70" s="16"/>
      <c r="G70" s="23"/>
      <c r="H70" s="23"/>
      <c r="I70" s="23">
        <f t="shared" si="13"/>
        <v>0</v>
      </c>
      <c r="J70" s="23"/>
      <c r="K70" s="23">
        <f t="shared" si="19"/>
        <v>0</v>
      </c>
      <c r="L70" s="24">
        <v>0.38829999999999998</v>
      </c>
      <c r="M70" s="24">
        <v>0.38829999999999998</v>
      </c>
      <c r="N70" s="25">
        <f t="shared" si="11"/>
        <v>0</v>
      </c>
      <c r="O70" s="25">
        <f t="shared" si="12"/>
        <v>0</v>
      </c>
      <c r="P70" s="20">
        <f t="shared" si="14"/>
        <v>0</v>
      </c>
      <c r="Q70" s="20">
        <f t="shared" si="15"/>
        <v>0</v>
      </c>
      <c r="R70" s="20">
        <f t="shared" si="16"/>
        <v>0</v>
      </c>
      <c r="S70" s="20">
        <f t="shared" si="17"/>
        <v>0</v>
      </c>
      <c r="T70" s="51">
        <f t="shared" si="20"/>
        <v>0</v>
      </c>
      <c r="U70" s="49">
        <f t="shared" si="18"/>
        <v>0</v>
      </c>
    </row>
    <row r="71" spans="1:21" x14ac:dyDescent="0.25">
      <c r="A71" s="16">
        <v>16</v>
      </c>
      <c r="B71" s="21"/>
      <c r="C71" s="16"/>
      <c r="D71" s="26"/>
      <c r="E71" s="16"/>
      <c r="F71" s="21"/>
      <c r="G71" s="22"/>
      <c r="H71" s="22"/>
      <c r="I71" s="23">
        <f t="shared" si="13"/>
        <v>0</v>
      </c>
      <c r="J71" s="23"/>
      <c r="K71" s="23">
        <f t="shared" si="19"/>
        <v>0</v>
      </c>
      <c r="L71" s="24">
        <v>0.38829999999999998</v>
      </c>
      <c r="M71" s="24">
        <v>0.38829999999999998</v>
      </c>
      <c r="N71" s="25">
        <f t="shared" si="11"/>
        <v>0</v>
      </c>
      <c r="O71" s="25">
        <f t="shared" si="12"/>
        <v>0</v>
      </c>
      <c r="P71" s="20">
        <f t="shared" si="14"/>
        <v>0</v>
      </c>
      <c r="Q71" s="20">
        <f t="shared" si="15"/>
        <v>0</v>
      </c>
      <c r="R71" s="20">
        <f t="shared" si="16"/>
        <v>0</v>
      </c>
      <c r="S71" s="20">
        <f t="shared" si="17"/>
        <v>0</v>
      </c>
      <c r="T71" s="51">
        <f t="shared" si="20"/>
        <v>0</v>
      </c>
      <c r="U71" s="49">
        <f t="shared" si="18"/>
        <v>0</v>
      </c>
    </row>
    <row r="72" spans="1:21" x14ac:dyDescent="0.25">
      <c r="A72" s="16">
        <v>17</v>
      </c>
      <c r="B72" s="21"/>
      <c r="C72" s="16"/>
      <c r="D72" s="26"/>
      <c r="E72" s="16"/>
      <c r="F72" s="21"/>
      <c r="G72" s="22"/>
      <c r="H72" s="22"/>
      <c r="I72" s="23">
        <f t="shared" si="13"/>
        <v>0</v>
      </c>
      <c r="J72" s="23"/>
      <c r="K72" s="23">
        <f t="shared" si="19"/>
        <v>0</v>
      </c>
      <c r="L72" s="24">
        <v>0.38829999999999998</v>
      </c>
      <c r="M72" s="24">
        <v>0.38829999999999998</v>
      </c>
      <c r="N72" s="25">
        <f t="shared" si="11"/>
        <v>0</v>
      </c>
      <c r="O72" s="25">
        <f t="shared" si="12"/>
        <v>0</v>
      </c>
      <c r="P72" s="20">
        <f t="shared" si="14"/>
        <v>0</v>
      </c>
      <c r="Q72" s="20">
        <f t="shared" si="15"/>
        <v>0</v>
      </c>
      <c r="R72" s="20">
        <f t="shared" si="16"/>
        <v>0</v>
      </c>
      <c r="S72" s="20">
        <f t="shared" si="17"/>
        <v>0</v>
      </c>
      <c r="T72" s="51">
        <f t="shared" si="20"/>
        <v>0</v>
      </c>
      <c r="U72" s="49">
        <f t="shared" si="18"/>
        <v>0</v>
      </c>
    </row>
    <row r="73" spans="1:21" x14ac:dyDescent="0.25">
      <c r="A73" s="16">
        <v>18</v>
      </c>
      <c r="B73" s="16"/>
      <c r="C73" s="16"/>
      <c r="D73" s="26"/>
      <c r="E73" s="16"/>
      <c r="F73" s="16"/>
      <c r="G73" s="23"/>
      <c r="H73" s="23"/>
      <c r="I73" s="23">
        <f t="shared" si="13"/>
        <v>0</v>
      </c>
      <c r="J73" s="23"/>
      <c r="K73" s="23">
        <f t="shared" si="19"/>
        <v>0</v>
      </c>
      <c r="L73" s="24">
        <v>0.38829999999999998</v>
      </c>
      <c r="M73" s="24">
        <v>0.38829999999999998</v>
      </c>
      <c r="N73" s="25">
        <f t="shared" si="11"/>
        <v>0</v>
      </c>
      <c r="O73" s="25">
        <f t="shared" si="12"/>
        <v>0</v>
      </c>
      <c r="P73" s="20">
        <f t="shared" si="14"/>
        <v>0</v>
      </c>
      <c r="Q73" s="20">
        <f t="shared" si="15"/>
        <v>0</v>
      </c>
      <c r="R73" s="20">
        <f t="shared" si="16"/>
        <v>0</v>
      </c>
      <c r="S73" s="20">
        <f t="shared" si="17"/>
        <v>0</v>
      </c>
      <c r="T73" s="51">
        <f t="shared" si="20"/>
        <v>0</v>
      </c>
      <c r="U73" s="49">
        <f t="shared" si="18"/>
        <v>0</v>
      </c>
    </row>
    <row r="74" spans="1:21" x14ac:dyDescent="0.25">
      <c r="A74" s="16">
        <v>19</v>
      </c>
      <c r="B74" s="16"/>
      <c r="C74" s="16"/>
      <c r="D74" s="26"/>
      <c r="E74" s="16"/>
      <c r="F74" s="16"/>
      <c r="G74" s="23">
        <v>4645</v>
      </c>
      <c r="H74" s="23"/>
      <c r="I74" s="23">
        <f t="shared" si="13"/>
        <v>4645</v>
      </c>
      <c r="J74" s="23"/>
      <c r="K74" s="23">
        <f t="shared" si="19"/>
        <v>4645</v>
      </c>
      <c r="L74" s="24">
        <v>0.38829999999999998</v>
      </c>
      <c r="M74" s="24">
        <v>0.38829999999999998</v>
      </c>
      <c r="N74" s="25">
        <f t="shared" si="11"/>
        <v>1803.6534999999999</v>
      </c>
      <c r="O74" s="25">
        <f t="shared" si="12"/>
        <v>0</v>
      </c>
      <c r="P74" s="20">
        <f t="shared" si="14"/>
        <v>4645</v>
      </c>
      <c r="Q74" s="20">
        <f t="shared" si="15"/>
        <v>0</v>
      </c>
      <c r="R74" s="20">
        <f t="shared" si="16"/>
        <v>4645</v>
      </c>
      <c r="S74" s="20">
        <f t="shared" si="17"/>
        <v>0</v>
      </c>
      <c r="T74" s="51">
        <f t="shared" si="20"/>
        <v>1803.6534999999999</v>
      </c>
      <c r="U74" s="49">
        <f t="shared" si="18"/>
        <v>0</v>
      </c>
    </row>
    <row r="75" spans="1:21" x14ac:dyDescent="0.25">
      <c r="A75" s="16">
        <v>20</v>
      </c>
      <c r="B75" s="21"/>
      <c r="C75" s="16"/>
      <c r="D75" s="26"/>
      <c r="E75" s="16"/>
      <c r="F75" s="21"/>
      <c r="G75" s="22"/>
      <c r="H75" s="22">
        <v>-4645</v>
      </c>
      <c r="I75" s="23">
        <f t="shared" si="13"/>
        <v>-4645</v>
      </c>
      <c r="J75" s="23"/>
      <c r="K75" s="23">
        <f t="shared" si="19"/>
        <v>0</v>
      </c>
      <c r="L75" s="24">
        <v>0.38829999999999998</v>
      </c>
      <c r="M75" s="24">
        <v>0.38829999999999998</v>
      </c>
      <c r="N75" s="25">
        <f t="shared" si="11"/>
        <v>0</v>
      </c>
      <c r="O75" s="25">
        <f t="shared" si="12"/>
        <v>1803.6534999999999</v>
      </c>
      <c r="P75" s="20">
        <f t="shared" si="14"/>
        <v>0</v>
      </c>
      <c r="Q75" s="20">
        <f t="shared" si="15"/>
        <v>0</v>
      </c>
      <c r="R75" s="20">
        <f t="shared" si="16"/>
        <v>0</v>
      </c>
      <c r="S75" s="20">
        <f t="shared" si="17"/>
        <v>0</v>
      </c>
      <c r="T75" s="51">
        <f t="shared" si="20"/>
        <v>0</v>
      </c>
      <c r="U75" s="49">
        <f t="shared" si="18"/>
        <v>0</v>
      </c>
    </row>
    <row r="76" spans="1:21" x14ac:dyDescent="0.25">
      <c r="A76" s="16">
        <v>21</v>
      </c>
      <c r="B76" s="16"/>
      <c r="C76" s="16"/>
      <c r="D76" s="26"/>
      <c r="E76" s="16"/>
      <c r="F76" s="16"/>
      <c r="G76" s="23"/>
      <c r="H76" s="23"/>
      <c r="I76" s="23">
        <f t="shared" si="13"/>
        <v>0</v>
      </c>
      <c r="J76" s="23"/>
      <c r="K76" s="23">
        <f t="shared" si="19"/>
        <v>0</v>
      </c>
      <c r="L76" s="24">
        <v>0.38829999999999998</v>
      </c>
      <c r="M76" s="24">
        <v>0.38829999999999998</v>
      </c>
      <c r="N76" s="25">
        <f t="shared" si="11"/>
        <v>0</v>
      </c>
      <c r="O76" s="25">
        <f t="shared" si="12"/>
        <v>0</v>
      </c>
      <c r="P76" s="20">
        <f t="shared" si="14"/>
        <v>0</v>
      </c>
      <c r="Q76" s="20">
        <f t="shared" si="15"/>
        <v>0</v>
      </c>
      <c r="R76" s="20">
        <f t="shared" si="16"/>
        <v>0</v>
      </c>
      <c r="S76" s="20">
        <f t="shared" si="17"/>
        <v>0</v>
      </c>
      <c r="T76" s="51">
        <f t="shared" si="20"/>
        <v>0</v>
      </c>
      <c r="U76" s="49">
        <f t="shared" si="18"/>
        <v>0</v>
      </c>
    </row>
    <row r="77" spans="1:21" x14ac:dyDescent="0.25">
      <c r="A77" s="16">
        <v>22</v>
      </c>
      <c r="B77" s="21"/>
      <c r="C77" s="16"/>
      <c r="D77" s="26"/>
      <c r="E77" s="16"/>
      <c r="F77" s="21"/>
      <c r="G77" s="22"/>
      <c r="H77" s="22"/>
      <c r="I77" s="23">
        <f t="shared" si="13"/>
        <v>0</v>
      </c>
      <c r="J77" s="23"/>
      <c r="K77" s="23">
        <f t="shared" si="19"/>
        <v>0</v>
      </c>
      <c r="L77" s="24">
        <v>0.38829999999999998</v>
      </c>
      <c r="M77" s="24">
        <v>0.38829999999999998</v>
      </c>
      <c r="N77" s="25">
        <f t="shared" si="11"/>
        <v>0</v>
      </c>
      <c r="O77" s="25">
        <f t="shared" si="12"/>
        <v>0</v>
      </c>
      <c r="P77" s="20">
        <f t="shared" si="14"/>
        <v>0</v>
      </c>
      <c r="Q77" s="20">
        <f t="shared" si="15"/>
        <v>0</v>
      </c>
      <c r="R77" s="20">
        <f t="shared" si="16"/>
        <v>0</v>
      </c>
      <c r="S77" s="20">
        <f t="shared" si="17"/>
        <v>0</v>
      </c>
      <c r="T77" s="51">
        <f t="shared" si="20"/>
        <v>0</v>
      </c>
      <c r="U77" s="49">
        <f t="shared" si="18"/>
        <v>0</v>
      </c>
    </row>
    <row r="78" spans="1:21" x14ac:dyDescent="0.25">
      <c r="A78" s="16">
        <v>23</v>
      </c>
      <c r="B78" s="21"/>
      <c r="C78" s="16"/>
      <c r="D78" s="26"/>
      <c r="E78" s="16"/>
      <c r="F78" s="21"/>
      <c r="G78" s="22"/>
      <c r="H78" s="22"/>
      <c r="I78" s="23">
        <f t="shared" si="13"/>
        <v>0</v>
      </c>
      <c r="J78" s="23"/>
      <c r="K78" s="23">
        <f t="shared" si="19"/>
        <v>0</v>
      </c>
      <c r="L78" s="24">
        <v>0.38829999999999998</v>
      </c>
      <c r="M78" s="24">
        <v>0.38829999999999998</v>
      </c>
      <c r="N78" s="25">
        <f t="shared" si="11"/>
        <v>0</v>
      </c>
      <c r="O78" s="25">
        <f t="shared" si="12"/>
        <v>0</v>
      </c>
      <c r="P78" s="20">
        <f t="shared" si="14"/>
        <v>0</v>
      </c>
      <c r="Q78" s="20">
        <f t="shared" si="15"/>
        <v>0</v>
      </c>
      <c r="R78" s="20">
        <f t="shared" si="16"/>
        <v>0</v>
      </c>
      <c r="S78" s="20">
        <f t="shared" si="17"/>
        <v>0</v>
      </c>
      <c r="T78" s="51">
        <f t="shared" si="20"/>
        <v>0</v>
      </c>
      <c r="U78" s="49">
        <f t="shared" si="18"/>
        <v>0</v>
      </c>
    </row>
    <row r="79" spans="1:21" x14ac:dyDescent="0.25">
      <c r="A79" s="16">
        <v>24</v>
      </c>
      <c r="B79" s="21"/>
      <c r="C79" s="16"/>
      <c r="D79" s="26"/>
      <c r="E79" s="16"/>
      <c r="F79" s="21"/>
      <c r="G79" s="22"/>
      <c r="H79" s="22"/>
      <c r="I79" s="23">
        <f t="shared" si="13"/>
        <v>0</v>
      </c>
      <c r="J79" s="23"/>
      <c r="K79" s="23">
        <f t="shared" si="19"/>
        <v>0</v>
      </c>
      <c r="L79" s="24">
        <v>0.38829999999999998</v>
      </c>
      <c r="M79" s="24">
        <v>0.38829999999999998</v>
      </c>
      <c r="N79" s="25">
        <f t="shared" si="11"/>
        <v>0</v>
      </c>
      <c r="O79" s="25">
        <f t="shared" si="12"/>
        <v>0</v>
      </c>
      <c r="P79" s="20">
        <f t="shared" si="14"/>
        <v>0</v>
      </c>
      <c r="Q79" s="20">
        <f t="shared" si="15"/>
        <v>0</v>
      </c>
      <c r="R79" s="20">
        <f t="shared" si="16"/>
        <v>0</v>
      </c>
      <c r="S79" s="20">
        <f t="shared" si="17"/>
        <v>0</v>
      </c>
      <c r="T79" s="51">
        <f t="shared" si="20"/>
        <v>0</v>
      </c>
      <c r="U79" s="49">
        <f t="shared" si="18"/>
        <v>0</v>
      </c>
    </row>
    <row r="80" spans="1:21" x14ac:dyDescent="0.25">
      <c r="A80" s="16">
        <v>25</v>
      </c>
      <c r="B80" s="21"/>
      <c r="C80" s="16"/>
      <c r="D80" s="26"/>
      <c r="E80" s="16"/>
      <c r="F80" s="21"/>
      <c r="G80" s="22"/>
      <c r="H80" s="22"/>
      <c r="I80" s="23">
        <f t="shared" si="13"/>
        <v>0</v>
      </c>
      <c r="J80" s="23"/>
      <c r="K80" s="23">
        <f t="shared" si="19"/>
        <v>0</v>
      </c>
      <c r="L80" s="24">
        <v>0.38829999999999998</v>
      </c>
      <c r="M80" s="24">
        <v>0.38829999999999998</v>
      </c>
      <c r="N80" s="25">
        <f t="shared" si="11"/>
        <v>0</v>
      </c>
      <c r="O80" s="25">
        <f t="shared" si="12"/>
        <v>0</v>
      </c>
      <c r="P80" s="20">
        <f t="shared" si="14"/>
        <v>0</v>
      </c>
      <c r="Q80" s="20">
        <f t="shared" si="15"/>
        <v>0</v>
      </c>
      <c r="R80" s="20">
        <f t="shared" si="16"/>
        <v>0</v>
      </c>
      <c r="S80" s="20">
        <f t="shared" si="17"/>
        <v>0</v>
      </c>
      <c r="T80" s="51">
        <f t="shared" si="20"/>
        <v>0</v>
      </c>
      <c r="U80" s="49">
        <f t="shared" si="18"/>
        <v>0</v>
      </c>
    </row>
    <row r="81" spans="1:21" x14ac:dyDescent="0.25">
      <c r="A81" s="16">
        <v>26</v>
      </c>
      <c r="B81" s="21"/>
      <c r="C81" s="16"/>
      <c r="D81" s="26"/>
      <c r="E81" s="16"/>
      <c r="F81" s="21"/>
      <c r="G81" s="22"/>
      <c r="H81" s="22"/>
      <c r="I81" s="23">
        <f t="shared" si="13"/>
        <v>0</v>
      </c>
      <c r="J81" s="23"/>
      <c r="K81" s="23">
        <f t="shared" si="19"/>
        <v>0</v>
      </c>
      <c r="L81" s="24">
        <v>0.38829999999999998</v>
      </c>
      <c r="M81" s="24">
        <v>0.38829999999999998</v>
      </c>
      <c r="N81" s="25">
        <f t="shared" si="11"/>
        <v>0</v>
      </c>
      <c r="O81" s="25">
        <f t="shared" si="12"/>
        <v>0</v>
      </c>
      <c r="P81" s="20">
        <f t="shared" si="14"/>
        <v>0</v>
      </c>
      <c r="Q81" s="20">
        <f t="shared" si="15"/>
        <v>0</v>
      </c>
      <c r="R81" s="20">
        <f t="shared" si="16"/>
        <v>0</v>
      </c>
      <c r="S81" s="20">
        <f t="shared" si="17"/>
        <v>0</v>
      </c>
      <c r="T81" s="51">
        <f t="shared" si="20"/>
        <v>0</v>
      </c>
      <c r="U81" s="49">
        <f t="shared" si="18"/>
        <v>0</v>
      </c>
    </row>
    <row r="82" spans="1:21" x14ac:dyDescent="0.25">
      <c r="A82" s="16">
        <v>27</v>
      </c>
      <c r="B82" s="21"/>
      <c r="C82" s="16"/>
      <c r="D82" s="26"/>
      <c r="E82" s="16"/>
      <c r="F82" s="21"/>
      <c r="G82" s="22"/>
      <c r="H82" s="22"/>
      <c r="I82" s="23">
        <f t="shared" si="13"/>
        <v>0</v>
      </c>
      <c r="J82" s="23"/>
      <c r="K82" s="23">
        <f t="shared" si="19"/>
        <v>0</v>
      </c>
      <c r="L82" s="24">
        <v>0.38829999999999998</v>
      </c>
      <c r="M82" s="24">
        <v>0.38829999999999998</v>
      </c>
      <c r="N82" s="25">
        <f t="shared" si="11"/>
        <v>0</v>
      </c>
      <c r="O82" s="25">
        <f t="shared" si="12"/>
        <v>0</v>
      </c>
      <c r="P82" s="20">
        <f t="shared" si="14"/>
        <v>0</v>
      </c>
      <c r="Q82" s="20">
        <f t="shared" si="15"/>
        <v>0</v>
      </c>
      <c r="R82" s="20">
        <f t="shared" si="16"/>
        <v>0</v>
      </c>
      <c r="S82" s="20">
        <f t="shared" si="17"/>
        <v>0</v>
      </c>
      <c r="T82" s="51">
        <f t="shared" si="20"/>
        <v>0</v>
      </c>
      <c r="U82" s="49">
        <f t="shared" si="18"/>
        <v>0</v>
      </c>
    </row>
    <row r="83" spans="1:21" x14ac:dyDescent="0.25">
      <c r="A83" s="16">
        <v>28</v>
      </c>
      <c r="B83" s="21"/>
      <c r="C83" s="16"/>
      <c r="D83" s="26"/>
      <c r="E83" s="16"/>
      <c r="F83" s="21"/>
      <c r="G83" s="22"/>
      <c r="H83" s="22"/>
      <c r="I83" s="23">
        <f t="shared" si="13"/>
        <v>0</v>
      </c>
      <c r="J83" s="23"/>
      <c r="K83" s="23">
        <f t="shared" si="19"/>
        <v>0</v>
      </c>
      <c r="L83" s="24">
        <v>0.38829999999999998</v>
      </c>
      <c r="M83" s="24">
        <v>0.38829999999999998</v>
      </c>
      <c r="N83" s="25">
        <f t="shared" si="11"/>
        <v>0</v>
      </c>
      <c r="O83" s="25">
        <f t="shared" si="12"/>
        <v>0</v>
      </c>
      <c r="P83" s="20">
        <f t="shared" si="14"/>
        <v>0</v>
      </c>
      <c r="Q83" s="20">
        <f t="shared" si="15"/>
        <v>0</v>
      </c>
      <c r="R83" s="20">
        <f t="shared" si="16"/>
        <v>0</v>
      </c>
      <c r="S83" s="20">
        <f t="shared" si="17"/>
        <v>0</v>
      </c>
      <c r="T83" s="51">
        <f t="shared" si="20"/>
        <v>0</v>
      </c>
      <c r="U83" s="49">
        <f t="shared" si="18"/>
        <v>0</v>
      </c>
    </row>
    <row r="84" spans="1:21" x14ac:dyDescent="0.25">
      <c r="A84" s="16">
        <v>29</v>
      </c>
      <c r="B84" s="21"/>
      <c r="C84" s="16"/>
      <c r="D84" s="26"/>
      <c r="E84" s="16"/>
      <c r="F84" s="21"/>
      <c r="G84" s="22"/>
      <c r="H84" s="22"/>
      <c r="I84" s="23">
        <f t="shared" si="13"/>
        <v>0</v>
      </c>
      <c r="J84" s="23"/>
      <c r="K84" s="23">
        <f t="shared" si="19"/>
        <v>0</v>
      </c>
      <c r="L84" s="24">
        <v>0.38829999999999998</v>
      </c>
      <c r="M84" s="24">
        <v>0.38829999999999998</v>
      </c>
      <c r="N84" s="25">
        <f t="shared" si="11"/>
        <v>0</v>
      </c>
      <c r="O84" s="25">
        <f t="shared" si="12"/>
        <v>0</v>
      </c>
      <c r="P84" s="20">
        <f t="shared" si="14"/>
        <v>0</v>
      </c>
      <c r="Q84" s="20">
        <f t="shared" si="15"/>
        <v>0</v>
      </c>
      <c r="R84" s="20">
        <f t="shared" si="16"/>
        <v>0</v>
      </c>
      <c r="S84" s="20">
        <f t="shared" si="17"/>
        <v>0</v>
      </c>
      <c r="T84" s="51">
        <f t="shared" si="20"/>
        <v>0</v>
      </c>
      <c r="U84" s="49">
        <f t="shared" si="18"/>
        <v>0</v>
      </c>
    </row>
    <row r="85" spans="1:21" x14ac:dyDescent="0.25">
      <c r="A85" s="16">
        <v>30</v>
      </c>
      <c r="B85" s="21"/>
      <c r="C85" s="16"/>
      <c r="D85" s="26"/>
      <c r="E85" s="16"/>
      <c r="F85" s="21"/>
      <c r="G85" s="27"/>
      <c r="H85" s="27"/>
      <c r="I85" s="28">
        <f t="shared" si="13"/>
        <v>0</v>
      </c>
      <c r="J85" s="23"/>
      <c r="K85" s="23">
        <f t="shared" si="19"/>
        <v>0</v>
      </c>
      <c r="L85" s="24">
        <v>0.38829999999999998</v>
      </c>
      <c r="M85" s="24">
        <v>0.38829999999999998</v>
      </c>
      <c r="N85" s="25">
        <f t="shared" si="11"/>
        <v>0</v>
      </c>
      <c r="O85" s="25">
        <f t="shared" si="12"/>
        <v>0</v>
      </c>
      <c r="P85" s="20">
        <f t="shared" si="14"/>
        <v>0</v>
      </c>
      <c r="Q85" s="20">
        <f t="shared" si="15"/>
        <v>0</v>
      </c>
      <c r="R85" s="20">
        <f t="shared" si="16"/>
        <v>0</v>
      </c>
      <c r="S85" s="20">
        <f t="shared" si="17"/>
        <v>0</v>
      </c>
      <c r="T85" s="51">
        <f t="shared" si="20"/>
        <v>0</v>
      </c>
      <c r="U85" s="49">
        <f t="shared" si="18"/>
        <v>0</v>
      </c>
    </row>
    <row r="86" spans="1:21" x14ac:dyDescent="0.25">
      <c r="A86" s="16">
        <v>31</v>
      </c>
      <c r="B86" s="21"/>
      <c r="C86" s="16"/>
      <c r="D86" s="26"/>
      <c r="E86" s="16"/>
      <c r="F86" s="21"/>
      <c r="G86" s="27"/>
      <c r="H86" s="27"/>
      <c r="I86" s="28">
        <f t="shared" si="13"/>
        <v>0</v>
      </c>
      <c r="J86" s="23"/>
      <c r="K86" s="23">
        <f t="shared" si="19"/>
        <v>0</v>
      </c>
      <c r="L86" s="24">
        <v>0.38829999999999998</v>
      </c>
      <c r="M86" s="24">
        <v>0.38829999999999998</v>
      </c>
      <c r="N86" s="25">
        <f t="shared" si="11"/>
        <v>0</v>
      </c>
      <c r="O86" s="25">
        <f t="shared" si="12"/>
        <v>0</v>
      </c>
      <c r="P86" s="20">
        <f t="shared" si="14"/>
        <v>0</v>
      </c>
      <c r="Q86" s="20">
        <f t="shared" si="15"/>
        <v>0</v>
      </c>
      <c r="R86" s="20">
        <f t="shared" si="16"/>
        <v>0</v>
      </c>
      <c r="S86" s="20">
        <f t="shared" si="17"/>
        <v>0</v>
      </c>
      <c r="T86" s="51">
        <f t="shared" si="20"/>
        <v>0</v>
      </c>
      <c r="U86" s="49">
        <f t="shared" si="18"/>
        <v>0</v>
      </c>
    </row>
    <row r="87" spans="1:21" x14ac:dyDescent="0.25">
      <c r="A87" s="16" t="s">
        <v>22</v>
      </c>
      <c r="E87"/>
      <c r="F87"/>
      <c r="G87" s="1">
        <f>+SUM(G56:G86)</f>
        <v>4645</v>
      </c>
      <c r="H87" s="1">
        <f>+SUM(H56:H86)</f>
        <v>-4645</v>
      </c>
      <c r="I87" s="1">
        <f>+SUM(I56:I86)</f>
        <v>0</v>
      </c>
      <c r="N87" s="31">
        <f t="shared" ref="N87:U87" si="21">SUM(N56:N86)</f>
        <v>1803.6534999999999</v>
      </c>
      <c r="O87" s="31">
        <f t="shared" si="21"/>
        <v>1803.6534999999999</v>
      </c>
      <c r="P87" s="31">
        <f t="shared" si="21"/>
        <v>4645</v>
      </c>
      <c r="Q87" s="31">
        <f t="shared" si="21"/>
        <v>0</v>
      </c>
      <c r="R87" s="31">
        <f t="shared" si="21"/>
        <v>4645</v>
      </c>
      <c r="S87" s="31">
        <f t="shared" si="21"/>
        <v>0</v>
      </c>
      <c r="T87" s="31">
        <f t="shared" si="21"/>
        <v>1803.6534999999999</v>
      </c>
      <c r="U87" s="31">
        <f t="shared" si="21"/>
        <v>0</v>
      </c>
    </row>
    <row r="88" spans="1:21" x14ac:dyDescent="0.25">
      <c r="A88" s="16"/>
      <c r="E88"/>
      <c r="F88"/>
      <c r="G88"/>
    </row>
    <row r="89" spans="1:21" ht="13.8" thickBot="1" x14ac:dyDescent="0.3">
      <c r="A89" s="16"/>
      <c r="E89"/>
      <c r="F89"/>
      <c r="G89"/>
      <c r="R89" s="33" t="s">
        <v>23</v>
      </c>
      <c r="S89" s="20">
        <f>+R87-S87</f>
        <v>4645</v>
      </c>
    </row>
    <row r="90" spans="1:21" ht="13.8" thickBot="1" x14ac:dyDescent="0.3">
      <c r="A90" s="16"/>
      <c r="E90" s="34" t="s">
        <v>24</v>
      </c>
      <c r="G90" s="30">
        <f>+G87</f>
        <v>4645</v>
      </c>
      <c r="M90" s="128" t="s">
        <v>43</v>
      </c>
      <c r="N90" s="129"/>
      <c r="O90" s="129"/>
      <c r="P90" s="129"/>
      <c r="Q90" s="129"/>
      <c r="R90" s="129"/>
      <c r="S90" s="129"/>
      <c r="T90" s="130"/>
      <c r="U90" s="59">
        <f>T87+(ABS((U87)))</f>
        <v>1803.6534999999999</v>
      </c>
    </row>
    <row r="91" spans="1:21" x14ac:dyDescent="0.25">
      <c r="A91" s="16"/>
      <c r="E91" s="34" t="s">
        <v>25</v>
      </c>
      <c r="G91" s="30">
        <f>+H87</f>
        <v>-4645</v>
      </c>
      <c r="N91" s="38"/>
      <c r="O91" s="38"/>
      <c r="S91" s="37"/>
      <c r="T91" s="38"/>
    </row>
    <row r="92" spans="1:21" x14ac:dyDescent="0.25">
      <c r="A92" s="16"/>
      <c r="N92" s="38"/>
      <c r="O92" s="38"/>
      <c r="S92" s="37"/>
      <c r="T92" s="38"/>
    </row>
  </sheetData>
  <mergeCells count="2">
    <mergeCell ref="M46:T46"/>
    <mergeCell ref="M90:T90"/>
  </mergeCells>
  <printOptions gridLines="1"/>
  <pageMargins left="0" right="0" top="0.5" bottom="0.5" header="0.25" footer="0.25"/>
  <pageSetup scale="75" orientation="landscape" horizontalDpi="4294967292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12" sqref="D1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37</v>
      </c>
      <c r="C11" s="14">
        <v>27249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</row>
    <row r="46" spans="1:21" ht="13.8" thickBot="1" x14ac:dyDescent="0.3">
      <c r="A46" s="16"/>
      <c r="E46" s="34" t="s">
        <v>24</v>
      </c>
      <c r="G46" s="30">
        <f>+G43</f>
        <v>0</v>
      </c>
      <c r="L46"/>
      <c r="M46" s="128" t="s">
        <v>43</v>
      </c>
      <c r="N46" s="129"/>
      <c r="O46" s="129"/>
      <c r="P46" s="129"/>
      <c r="Q46" s="129"/>
      <c r="R46" s="129"/>
      <c r="S46" s="129"/>
      <c r="T46" s="130"/>
      <c r="U46" s="59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0.0761*S46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 t="e">
        <f>MIN(O53,#REF!)</f>
        <v>#REF!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pane xSplit="1" ySplit="10" topLeftCell="F11" activePane="bottomRight" state="frozen"/>
      <selection pane="topRight" activeCell="B1" sqref="B1"/>
      <selection pane="bottomLeft" activeCell="A11" sqref="A11"/>
      <selection pane="bottomRight" sqref="A1:IV65536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bestFit="1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33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23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ref="T24:T42" si="10">IF(K24&gt;0,K24*L24,0)</f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10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10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10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10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10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10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10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10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10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10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10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10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10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10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10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10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10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10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1">SUM(P12:P42)</f>
        <v>0</v>
      </c>
      <c r="Q43" s="31">
        <f t="shared" si="11"/>
        <v>0</v>
      </c>
      <c r="R43" s="31">
        <f t="shared" si="11"/>
        <v>0</v>
      </c>
      <c r="S43" s="31">
        <f t="shared" si="11"/>
        <v>0</v>
      </c>
      <c r="T43" s="31">
        <f t="shared" si="11"/>
        <v>0</v>
      </c>
      <c r="U43" s="31">
        <f t="shared" si="11"/>
        <v>0</v>
      </c>
    </row>
    <row r="44" spans="1:21" x14ac:dyDescent="0.25">
      <c r="A44" s="16"/>
      <c r="E44"/>
      <c r="F44"/>
      <c r="G44"/>
    </row>
    <row r="45" spans="1:21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6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Q31" sqref="Q31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customWidth="1"/>
    <col min="15" max="15" width="13.6640625" style="12" customWidth="1"/>
    <col min="16" max="16" width="9.109375" style="20"/>
    <col min="17" max="17" width="11.6640625" style="20" customWidth="1"/>
    <col min="18" max="18" width="12.109375" style="20" customWidth="1"/>
    <col min="19" max="19" width="11.44140625" style="20" customWidth="1"/>
    <col min="20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11"/>
      <c r="U10" s="11"/>
      <c r="V10" s="11"/>
      <c r="W10" s="11"/>
    </row>
    <row r="11" spans="1:23" x14ac:dyDescent="0.25">
      <c r="A11" s="13"/>
      <c r="B11" s="14"/>
      <c r="C11" s="14"/>
      <c r="D11" s="15" t="s">
        <v>20</v>
      </c>
      <c r="E11" s="16"/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0.1</v>
      </c>
      <c r="M12" s="24">
        <v>0.03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0.1</v>
      </c>
      <c r="M13" s="24">
        <v>0.03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7">+K13+I14</f>
        <v>0</v>
      </c>
      <c r="L14" s="24">
        <v>0.1</v>
      </c>
      <c r="M14" s="24">
        <v>0.03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0.1</v>
      </c>
      <c r="M15" s="24">
        <v>0.03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0.1</v>
      </c>
      <c r="M16" s="24">
        <v>0.03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</row>
    <row r="17" spans="1:19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0.1</v>
      </c>
      <c r="M17" s="24">
        <v>0.03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</row>
    <row r="18" spans="1:19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0.03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</row>
    <row r="19" spans="1:19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0.05</v>
      </c>
      <c r="M19" s="24">
        <v>0.03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</row>
    <row r="20" spans="1:19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0.05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</row>
    <row r="21" spans="1:19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0.03</v>
      </c>
      <c r="M21" s="24">
        <v>0.08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</row>
    <row r="22" spans="1:19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0.03</v>
      </c>
      <c r="M22" s="24">
        <v>0.08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</row>
    <row r="23" spans="1:19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0.03</v>
      </c>
      <c r="M23" s="24">
        <v>0.08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</row>
    <row r="24" spans="1:19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0.03</v>
      </c>
      <c r="M24" s="24">
        <v>0.08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</row>
    <row r="25" spans="1:19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0.03</v>
      </c>
      <c r="M25" s="24">
        <v>0.08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</row>
    <row r="26" spans="1:19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0.03</v>
      </c>
      <c r="M26" s="24">
        <v>0.25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</row>
    <row r="27" spans="1:19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0.03</v>
      </c>
      <c r="M27" s="24">
        <v>0.25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</row>
    <row r="28" spans="1:19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0.03</v>
      </c>
      <c r="M28" s="24">
        <v>0.25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</row>
    <row r="29" spans="1:19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0.03</v>
      </c>
      <c r="M29" s="24">
        <v>0.25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</row>
    <row r="30" spans="1:19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0.03</v>
      </c>
      <c r="M30" s="24">
        <v>0.25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</row>
    <row r="31" spans="1:19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0.03</v>
      </c>
      <c r="M31" s="24">
        <v>0.25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</row>
    <row r="32" spans="1:19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0.03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</row>
    <row r="33" spans="1:20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0.03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</row>
    <row r="34" spans="1:20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0.04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</row>
    <row r="35" spans="1:20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0.04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</row>
    <row r="36" spans="1:20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0.04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</row>
    <row r="37" spans="1:20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0.04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</row>
    <row r="38" spans="1:20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0.04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</row>
    <row r="39" spans="1:20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0.04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</row>
    <row r="40" spans="1:20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0.04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</row>
    <row r="41" spans="1:20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0.04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</row>
    <row r="42" spans="1:20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7"/>
        <v>0</v>
      </c>
      <c r="L42" s="24">
        <v>0.04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</row>
    <row r="43" spans="1:20" ht="13.8" thickBot="1" x14ac:dyDescent="0.3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R43" s="32">
        <f>+SUM(R11:R42)</f>
        <v>0</v>
      </c>
      <c r="S43" s="32">
        <f>+SUM(S11:S42)</f>
        <v>0</v>
      </c>
    </row>
    <row r="44" spans="1:20" ht="13.8" thickTop="1" x14ac:dyDescent="0.25">
      <c r="A44" s="16"/>
      <c r="E44"/>
      <c r="F44"/>
      <c r="G44"/>
    </row>
    <row r="45" spans="1:20" x14ac:dyDescent="0.25">
      <c r="A45" s="16"/>
      <c r="E45"/>
      <c r="F45"/>
      <c r="G45"/>
      <c r="R45" s="33" t="s">
        <v>23</v>
      </c>
      <c r="S45" s="20">
        <f>+R43-S43</f>
        <v>0</v>
      </c>
    </row>
    <row r="46" spans="1:20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0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0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pageMargins left="0.25" right="0.25" top="0.5" bottom="0.5" header="0.25" footer="0.25"/>
  <pageSetup scale="4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Y63"/>
  <sheetViews>
    <sheetView topLeftCell="G20" workbookViewId="0">
      <selection activeCell="L48" sqref="L48:T4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.109375" style="12" customWidth="1"/>
    <col min="21" max="21" width="13.33203125" style="12" customWidth="1"/>
    <col min="22" max="24" width="9.109375" style="12"/>
    <col min="25" max="25" width="13.5546875" style="12" customWidth="1"/>
    <col min="26" max="16384" width="9.109375" style="12"/>
  </cols>
  <sheetData>
    <row r="2" spans="1:23" x14ac:dyDescent="0.25">
      <c r="B2" s="118" t="s">
        <v>63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</row>
    <row r="3" spans="1:23" x14ac:dyDescent="0.25">
      <c r="B3" s="118" t="s">
        <v>64</v>
      </c>
      <c r="C3" s="118"/>
      <c r="D3" s="118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34</v>
      </c>
      <c r="C11" s="14">
        <v>27267</v>
      </c>
      <c r="D11" s="107">
        <v>36923</v>
      </c>
      <c r="E11" s="16">
        <v>500617</v>
      </c>
      <c r="F11" s="17" t="s">
        <v>21</v>
      </c>
      <c r="G11" s="18"/>
      <c r="H11" s="18"/>
      <c r="I11" s="18"/>
      <c r="J11" s="18">
        <v>0</v>
      </c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>
        <v>17000</v>
      </c>
      <c r="H16" s="23"/>
      <c r="I16" s="23">
        <f t="shared" si="2"/>
        <v>17000</v>
      </c>
      <c r="J16" s="23"/>
      <c r="K16" s="23">
        <f t="shared" si="8"/>
        <v>17000</v>
      </c>
      <c r="L16" s="24">
        <v>0.38829999999999998</v>
      </c>
      <c r="M16" s="24">
        <v>0.38829999999999998</v>
      </c>
      <c r="N16" s="25">
        <f t="shared" si="0"/>
        <v>6601.0999999999995</v>
      </c>
      <c r="O16" s="25">
        <f t="shared" si="1"/>
        <v>0</v>
      </c>
      <c r="P16" s="20">
        <f t="shared" si="3"/>
        <v>17000</v>
      </c>
      <c r="Q16" s="20">
        <f t="shared" si="4"/>
        <v>0</v>
      </c>
      <c r="R16" s="20">
        <f t="shared" si="5"/>
        <v>17000</v>
      </c>
      <c r="S16" s="20">
        <f t="shared" si="6"/>
        <v>0</v>
      </c>
      <c r="T16" s="51">
        <f t="shared" si="9"/>
        <v>6601.0999999999995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>
        <v>-17000</v>
      </c>
      <c r="I17" s="23">
        <f t="shared" si="2"/>
        <v>-17000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6601.0999999999995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0.45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0.45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5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5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5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5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5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5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5" x14ac:dyDescent="0.25">
      <c r="A39" s="16">
        <v>28</v>
      </c>
      <c r="B39" s="85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5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5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5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/>
    </row>
    <row r="43" spans="1:25" x14ac:dyDescent="0.25">
      <c r="A43" s="16" t="s">
        <v>22</v>
      </c>
      <c r="E43"/>
      <c r="F43"/>
      <c r="G43" s="1">
        <f>+SUM(G12:G42)</f>
        <v>17000</v>
      </c>
      <c r="H43" s="1">
        <f>+SUM(H12:H42)</f>
        <v>-17000</v>
      </c>
      <c r="I43" s="1">
        <f>+SUM(I12:I42)</f>
        <v>0</v>
      </c>
      <c r="N43" s="57">
        <f>SUM(N12:N42)</f>
        <v>6601.0999999999995</v>
      </c>
      <c r="O43" s="57">
        <f>SUM(O12:O42)</f>
        <v>6601.0999999999995</v>
      </c>
      <c r="P43" s="57">
        <f t="shared" ref="P43:U43" si="10">SUM(P12:P42)</f>
        <v>17000</v>
      </c>
      <c r="Q43" s="57">
        <f t="shared" si="10"/>
        <v>0</v>
      </c>
      <c r="R43" s="57">
        <f t="shared" si="10"/>
        <v>17000</v>
      </c>
      <c r="S43" s="57">
        <f t="shared" si="10"/>
        <v>0</v>
      </c>
      <c r="T43" s="78">
        <f t="shared" si="10"/>
        <v>6601.0999999999995</v>
      </c>
      <c r="U43" s="78">
        <f t="shared" si="10"/>
        <v>0</v>
      </c>
      <c r="Y43" s="49">
        <f>SUM(T12:T36)</f>
        <v>6601.0999999999995</v>
      </c>
    </row>
    <row r="44" spans="1:25" x14ac:dyDescent="0.25">
      <c r="A44" s="16"/>
      <c r="E44"/>
      <c r="F44"/>
      <c r="G44"/>
      <c r="M44" s="115"/>
      <c r="N44" s="115"/>
      <c r="O44" s="115"/>
      <c r="P44" s="115"/>
      <c r="Q44" s="115"/>
      <c r="R44" s="115"/>
      <c r="S44" s="115"/>
      <c r="T44" s="115"/>
      <c r="U44" s="69"/>
    </row>
    <row r="45" spans="1:25" ht="13.5" customHeight="1" thickBot="1" x14ac:dyDescent="0.3">
      <c r="A45" s="16"/>
      <c r="E45"/>
      <c r="F45"/>
      <c r="G45"/>
      <c r="R45" s="33" t="s">
        <v>23</v>
      </c>
      <c r="S45" s="20">
        <f>+R43-S43</f>
        <v>17000</v>
      </c>
    </row>
    <row r="46" spans="1:25" ht="13.8" thickBot="1" x14ac:dyDescent="0.3">
      <c r="A46" s="16"/>
      <c r="E46" s="34" t="s">
        <v>24</v>
      </c>
      <c r="G46" s="30">
        <f>+G43</f>
        <v>17000</v>
      </c>
      <c r="L46" s="116" t="s">
        <v>43</v>
      </c>
      <c r="M46" s="117"/>
      <c r="N46" s="117"/>
      <c r="O46" s="117"/>
      <c r="P46" s="117"/>
      <c r="Q46" s="117"/>
      <c r="R46" s="117"/>
      <c r="S46" s="117"/>
      <c r="T46" s="117"/>
      <c r="U46" s="59">
        <f>T43+(ABS((U43)))</f>
        <v>6601.0999999999995</v>
      </c>
    </row>
    <row r="47" spans="1:25" x14ac:dyDescent="0.25">
      <c r="A47" s="16"/>
      <c r="E47" s="34" t="s">
        <v>25</v>
      </c>
      <c r="G47" s="30">
        <f>+H43</f>
        <v>-17000</v>
      </c>
      <c r="N47" s="38"/>
      <c r="O47" s="38"/>
      <c r="S47" s="37"/>
      <c r="T47" s="38"/>
    </row>
    <row r="48" spans="1:25" x14ac:dyDescent="0.25">
      <c r="A48" s="16"/>
      <c r="G48" s="30">
        <f>ABS(G47)</f>
        <v>17000</v>
      </c>
      <c r="L48" s="115"/>
      <c r="M48" s="115"/>
      <c r="N48" s="115"/>
      <c r="O48" s="115"/>
      <c r="P48" s="115"/>
      <c r="Q48" s="115"/>
      <c r="R48" s="115"/>
      <c r="S48" s="115"/>
      <c r="T48" s="115"/>
      <c r="U48" s="106"/>
    </row>
    <row r="49" spans="1:25" x14ac:dyDescent="0.25">
      <c r="A49" s="16"/>
      <c r="L49" s="105"/>
      <c r="M49" s="105"/>
      <c r="N49" s="105"/>
      <c r="O49" s="105"/>
      <c r="P49" s="105"/>
      <c r="Q49" s="105"/>
      <c r="R49" s="105"/>
      <c r="S49" s="105"/>
      <c r="T49" s="105"/>
      <c r="U49" s="106"/>
    </row>
    <row r="50" spans="1:25" ht="13.5" customHeight="1" x14ac:dyDescent="0.25">
      <c r="A50" s="16"/>
      <c r="G50" s="30">
        <f>G46+G47</f>
        <v>0</v>
      </c>
      <c r="L50" s="38"/>
      <c r="M50" s="109"/>
      <c r="N50" s="110"/>
      <c r="O50" s="111"/>
      <c r="P50" s="112"/>
      <c r="Q50" s="112"/>
      <c r="R50" s="112"/>
      <c r="S50" s="112"/>
      <c r="T50" s="111"/>
      <c r="U50" s="113"/>
      <c r="Y50" s="49">
        <f>Y43+ABS(U43)</f>
        <v>6601.0999999999995</v>
      </c>
    </row>
    <row r="51" spans="1:25" x14ac:dyDescent="0.25">
      <c r="A51" s="16"/>
      <c r="N51" s="41" t="s">
        <v>27</v>
      </c>
      <c r="O51" s="42">
        <f>+G43*0.0128</f>
        <v>217.60000000000002</v>
      </c>
      <c r="S51" s="37"/>
      <c r="T51" s="38"/>
    </row>
    <row r="52" spans="1:25" x14ac:dyDescent="0.25">
      <c r="A52" s="16"/>
      <c r="N52" s="41" t="s">
        <v>28</v>
      </c>
      <c r="O52" s="42">
        <f>+H43*-0.0128</f>
        <v>217.60000000000002</v>
      </c>
    </row>
    <row r="53" spans="1:25" x14ac:dyDescent="0.25">
      <c r="A53" s="16"/>
      <c r="N53" s="41" t="s">
        <v>29</v>
      </c>
      <c r="O53" s="42">
        <f>0.0761*S45</f>
        <v>1293.7</v>
      </c>
    </row>
    <row r="54" spans="1:25" x14ac:dyDescent="0.25">
      <c r="A54" s="16"/>
      <c r="N54" s="43" t="s">
        <v>30</v>
      </c>
      <c r="O54" s="44">
        <f>SUM(O51:O53)</f>
        <v>1728.9</v>
      </c>
    </row>
    <row r="55" spans="1:25" x14ac:dyDescent="0.25">
      <c r="A55" s="16"/>
    </row>
    <row r="56" spans="1:25" x14ac:dyDescent="0.25">
      <c r="A56" s="16"/>
      <c r="N56" s="45" t="s">
        <v>31</v>
      </c>
      <c r="O56" s="46">
        <f>MIN(O54,N46)</f>
        <v>1728.9</v>
      </c>
    </row>
    <row r="58" spans="1:25" x14ac:dyDescent="0.25">
      <c r="N58" s="47"/>
      <c r="O58" s="48"/>
    </row>
    <row r="59" spans="1:25" x14ac:dyDescent="0.25">
      <c r="N59" s="48"/>
      <c r="O59" s="36"/>
    </row>
    <row r="60" spans="1:25" x14ac:dyDescent="0.25">
      <c r="N60" s="48"/>
      <c r="O60" s="36"/>
    </row>
    <row r="61" spans="1:25" x14ac:dyDescent="0.25">
      <c r="N61" s="48"/>
      <c r="O61" s="36"/>
    </row>
    <row r="62" spans="1:25" x14ac:dyDescent="0.25">
      <c r="N62" s="48"/>
      <c r="O62" s="36"/>
    </row>
    <row r="63" spans="1:25" x14ac:dyDescent="0.25">
      <c r="N63" s="38"/>
      <c r="O63" s="38"/>
    </row>
  </sheetData>
  <mergeCells count="5">
    <mergeCell ref="M44:T44"/>
    <mergeCell ref="L46:T46"/>
    <mergeCell ref="L48:T48"/>
    <mergeCell ref="B2:T2"/>
    <mergeCell ref="B3:T3"/>
  </mergeCells>
  <printOptions gridLines="1"/>
  <pageMargins left="0.25" right="0.25" top="0.5" bottom="0.5" header="0.25" footer="0.25"/>
  <pageSetup scale="77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9" workbookViewId="0">
      <selection activeCell="U45" sqref="U45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3" style="12" customWidth="1"/>
    <col min="21" max="21" width="14.55468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07">
        <v>36923</v>
      </c>
      <c r="E11" s="16">
        <v>500617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>
        <v>-14875</v>
      </c>
      <c r="I41" s="28">
        <f t="shared" si="2"/>
        <v>-14875</v>
      </c>
      <c r="J41" s="23"/>
      <c r="K41" s="23">
        <f t="shared" si="8"/>
        <v>-14875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5775.9624999999996</v>
      </c>
      <c r="P41" s="20">
        <f t="shared" si="3"/>
        <v>0</v>
      </c>
      <c r="Q41" s="20">
        <f t="shared" si="4"/>
        <v>-14875</v>
      </c>
      <c r="R41" s="20">
        <f t="shared" si="5"/>
        <v>0</v>
      </c>
      <c r="S41" s="20">
        <f t="shared" si="6"/>
        <v>-14875</v>
      </c>
      <c r="T41" s="51">
        <f t="shared" si="9"/>
        <v>0</v>
      </c>
      <c r="U41" s="49">
        <f t="shared" si="7"/>
        <v>-5775.9624999999996</v>
      </c>
    </row>
    <row r="42" spans="1:21" x14ac:dyDescent="0.25">
      <c r="A42" s="16"/>
      <c r="B42" s="21"/>
      <c r="C42" s="16"/>
      <c r="D42" s="26"/>
      <c r="E42" s="16"/>
      <c r="F42" s="21"/>
      <c r="G42" s="27"/>
      <c r="H42" s="27"/>
      <c r="I42" s="28"/>
      <c r="J42" s="23"/>
      <c r="K42" s="23"/>
      <c r="L42" s="24"/>
      <c r="M42" s="24"/>
      <c r="N42" s="25"/>
      <c r="O42" s="25"/>
      <c r="T42" s="51"/>
      <c r="U42" s="49"/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-14875</v>
      </c>
      <c r="I43" s="1">
        <f>+SUM(I12:I42)</f>
        <v>-14875</v>
      </c>
      <c r="N43" s="31">
        <f>SUM(N12:N42)</f>
        <v>0</v>
      </c>
      <c r="O43" s="31">
        <f>SUM(O12:O42)</f>
        <v>5775.9624999999996</v>
      </c>
      <c r="P43" s="31">
        <f t="shared" ref="P43:U43" si="10">SUM(P12:P42)</f>
        <v>0</v>
      </c>
      <c r="Q43" s="31">
        <f t="shared" si="10"/>
        <v>-14875</v>
      </c>
      <c r="R43" s="31">
        <f t="shared" si="10"/>
        <v>0</v>
      </c>
      <c r="S43" s="31">
        <f t="shared" si="10"/>
        <v>-14875</v>
      </c>
      <c r="T43" s="31">
        <f t="shared" si="10"/>
        <v>0</v>
      </c>
      <c r="U43" s="31">
        <f t="shared" si="10"/>
        <v>-5775.9624999999996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M45" s="119" t="s">
        <v>43</v>
      </c>
      <c r="N45" s="120"/>
      <c r="O45" s="120"/>
      <c r="P45" s="120"/>
      <c r="Q45" s="120"/>
      <c r="R45" s="120"/>
      <c r="S45" s="120"/>
      <c r="T45" s="121"/>
      <c r="U45" s="58">
        <f>ABS(U43)</f>
        <v>5775.9624999999996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-14875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190.4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190.4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190.4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5:T45"/>
  </mergeCells>
  <pageMargins left="0.25" right="0.25" top="0.5" bottom="0.5" header="0.25" footer="0.25"/>
  <pageSetup scale="74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topLeftCell="D1" workbookViewId="0">
      <selection activeCell="W40" sqref="W40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57</v>
      </c>
      <c r="C11" s="14">
        <v>27266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>
        <v>3674</v>
      </c>
      <c r="K11" s="18"/>
      <c r="L11" s="19"/>
      <c r="M11" s="19"/>
      <c r="N11" s="19"/>
      <c r="O11" s="19"/>
      <c r="P11" s="20">
        <f>IF($J11&gt;0,$J11,0)</f>
        <v>3674</v>
      </c>
      <c r="Q11" s="20">
        <f>IF($J11&lt;0,$J11,0)</f>
        <v>0</v>
      </c>
      <c r="R11" s="20">
        <f>+P11</f>
        <v>3674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3674</v>
      </c>
      <c r="L12" s="24">
        <v>0.38829999999999998</v>
      </c>
      <c r="M12" s="24">
        <v>0.38829999999999998</v>
      </c>
      <c r="N12" s="25">
        <f t="shared" ref="N12:N42" si="0">IF(L12="Not Available",0.0889*G12,L12*G12)</f>
        <v>0</v>
      </c>
      <c r="O12" s="25">
        <f>IF(M12="Not Available",0.0889*ABS(H12),M12*ABS(H12))</f>
        <v>0</v>
      </c>
      <c r="P12" s="20">
        <f>+IF($K12&gt;0,$K12,0)</f>
        <v>3674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1426.6142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>
        <v>-3674</v>
      </c>
      <c r="I13" s="23">
        <f>+G13+H13</f>
        <v>-3674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>IF(M13="Not Available",0.0889*ABS(H13),M13*ABS(H13))</f>
        <v>1426.6142</v>
      </c>
      <c r="P13" s="20">
        <f t="shared" ref="P13:P42" si="1">+IF($K13&gt;0,$K13,0)</f>
        <v>0</v>
      </c>
      <c r="Q13" s="20">
        <f t="shared" ref="Q13:Q42" si="2">+IF($K13&lt;0,$K13,0)</f>
        <v>0</v>
      </c>
      <c r="R13" s="20">
        <f t="shared" ref="R13:R42" si="3">IF(P13&gt;P12,P13-P12,0)</f>
        <v>0</v>
      </c>
      <c r="S13" s="20">
        <f t="shared" ref="S13:S42" si="4">IF(Q13&lt;Q12,Q13-Q12,0)</f>
        <v>0</v>
      </c>
      <c r="T13" s="51">
        <f>IF(K13&gt;0,K13*L13,0)</f>
        <v>0</v>
      </c>
      <c r="U13" s="49">
        <f t="shared" ref="U13:U42" si="5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ref="I14:I42" si="6">+G14+H14</f>
        <v>0</v>
      </c>
      <c r="J14" s="23"/>
      <c r="K14" s="23">
        <f t="shared" ref="K14:K42" si="7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ref="O14:O42" si="8">IF(M14="Not Available",0.0889*ABS(H14),M14*ABS(H14))</f>
        <v>0</v>
      </c>
      <c r="P14" s="20">
        <f t="shared" si="1"/>
        <v>0</v>
      </c>
      <c r="Q14" s="20">
        <f t="shared" si="2"/>
        <v>0</v>
      </c>
      <c r="R14" s="20">
        <f t="shared" si="3"/>
        <v>0</v>
      </c>
      <c r="S14" s="20">
        <f t="shared" si="4"/>
        <v>0</v>
      </c>
      <c r="T14" s="51">
        <f>IF(K14&gt;0,K14*L14,0)</f>
        <v>0</v>
      </c>
      <c r="U14" s="49">
        <f t="shared" si="5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6"/>
        <v>0</v>
      </c>
      <c r="J15" s="23"/>
      <c r="K15" s="23">
        <f t="shared" si="7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8"/>
        <v>0</v>
      </c>
      <c r="P15" s="20">
        <f t="shared" si="1"/>
        <v>0</v>
      </c>
      <c r="Q15" s="20">
        <f t="shared" si="2"/>
        <v>0</v>
      </c>
      <c r="R15" s="20">
        <f t="shared" si="3"/>
        <v>0</v>
      </c>
      <c r="S15" s="20">
        <f t="shared" si="4"/>
        <v>0</v>
      </c>
      <c r="T15" s="51">
        <f t="shared" ref="T15:T42" si="9">IF(K15&gt;0,K15*L15,0)</f>
        <v>0</v>
      </c>
      <c r="U15" s="49">
        <f t="shared" si="5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6"/>
        <v>0</v>
      </c>
      <c r="J16" s="23"/>
      <c r="K16" s="23">
        <f t="shared" si="7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8"/>
        <v>0</v>
      </c>
      <c r="P16" s="20">
        <f t="shared" si="1"/>
        <v>0</v>
      </c>
      <c r="Q16" s="20">
        <f t="shared" si="2"/>
        <v>0</v>
      </c>
      <c r="R16" s="20">
        <f t="shared" si="3"/>
        <v>0</v>
      </c>
      <c r="S16" s="20">
        <f t="shared" si="4"/>
        <v>0</v>
      </c>
      <c r="T16" s="51">
        <f t="shared" si="9"/>
        <v>0</v>
      </c>
      <c r="U16" s="49">
        <f t="shared" si="5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6"/>
        <v>0</v>
      </c>
      <c r="J17" s="23"/>
      <c r="K17" s="23">
        <f t="shared" si="7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8"/>
        <v>0</v>
      </c>
      <c r="P17" s="20">
        <f t="shared" si="1"/>
        <v>0</v>
      </c>
      <c r="Q17" s="20">
        <f t="shared" si="2"/>
        <v>0</v>
      </c>
      <c r="R17" s="20">
        <f t="shared" si="3"/>
        <v>0</v>
      </c>
      <c r="S17" s="20">
        <f t="shared" si="4"/>
        <v>0</v>
      </c>
      <c r="T17" s="51">
        <f t="shared" si="9"/>
        <v>0</v>
      </c>
      <c r="U17" s="49">
        <f t="shared" si="5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6"/>
        <v>0</v>
      </c>
      <c r="J18" s="23"/>
      <c r="K18" s="23">
        <f t="shared" si="7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8"/>
        <v>0</v>
      </c>
      <c r="P18" s="20">
        <f t="shared" si="1"/>
        <v>0</v>
      </c>
      <c r="Q18" s="20">
        <f t="shared" si="2"/>
        <v>0</v>
      </c>
      <c r="R18" s="20">
        <f t="shared" si="3"/>
        <v>0</v>
      </c>
      <c r="S18" s="20">
        <f t="shared" si="4"/>
        <v>0</v>
      </c>
      <c r="T18" s="51">
        <f t="shared" si="9"/>
        <v>0</v>
      </c>
      <c r="U18" s="49">
        <f t="shared" si="5"/>
        <v>0</v>
      </c>
    </row>
    <row r="19" spans="1:21" x14ac:dyDescent="0.25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6"/>
        <v>0</v>
      </c>
      <c r="J19" s="23"/>
      <c r="K19" s="23">
        <f t="shared" si="7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8"/>
        <v>0</v>
      </c>
      <c r="P19" s="20">
        <f t="shared" si="1"/>
        <v>0</v>
      </c>
      <c r="Q19" s="20">
        <f t="shared" si="2"/>
        <v>0</v>
      </c>
      <c r="R19" s="20">
        <f t="shared" si="3"/>
        <v>0</v>
      </c>
      <c r="S19" s="20">
        <f t="shared" si="4"/>
        <v>0</v>
      </c>
      <c r="T19" s="51">
        <f t="shared" si="9"/>
        <v>0</v>
      </c>
      <c r="U19" s="49">
        <f t="shared" si="5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6"/>
        <v>0</v>
      </c>
      <c r="J20" s="23"/>
      <c r="K20" s="23">
        <f t="shared" si="7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8"/>
        <v>0</v>
      </c>
      <c r="P20" s="20">
        <f t="shared" si="1"/>
        <v>0</v>
      </c>
      <c r="Q20" s="20">
        <f t="shared" si="2"/>
        <v>0</v>
      </c>
      <c r="R20" s="20">
        <f t="shared" si="3"/>
        <v>0</v>
      </c>
      <c r="S20" s="20">
        <f t="shared" si="4"/>
        <v>0</v>
      </c>
      <c r="T20" s="51">
        <f t="shared" si="9"/>
        <v>0</v>
      </c>
      <c r="U20" s="49">
        <f t="shared" si="5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6"/>
        <v>0</v>
      </c>
      <c r="J21" s="23"/>
      <c r="K21" s="23">
        <f t="shared" si="7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8"/>
        <v>0</v>
      </c>
      <c r="P21" s="20">
        <f t="shared" si="1"/>
        <v>0</v>
      </c>
      <c r="Q21" s="20">
        <f t="shared" si="2"/>
        <v>0</v>
      </c>
      <c r="R21" s="20">
        <f t="shared" si="3"/>
        <v>0</v>
      </c>
      <c r="S21" s="20">
        <f t="shared" si="4"/>
        <v>0</v>
      </c>
      <c r="T21" s="51">
        <f t="shared" si="9"/>
        <v>0</v>
      </c>
      <c r="U21" s="49">
        <f t="shared" si="5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6"/>
        <v>0</v>
      </c>
      <c r="J22" s="23"/>
      <c r="K22" s="23">
        <f t="shared" si="7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8"/>
        <v>0</v>
      </c>
      <c r="P22" s="20">
        <f t="shared" si="1"/>
        <v>0</v>
      </c>
      <c r="Q22" s="20">
        <f t="shared" si="2"/>
        <v>0</v>
      </c>
      <c r="R22" s="20">
        <f t="shared" si="3"/>
        <v>0</v>
      </c>
      <c r="S22" s="20">
        <f t="shared" si="4"/>
        <v>0</v>
      </c>
      <c r="T22" s="51">
        <f t="shared" si="9"/>
        <v>0</v>
      </c>
      <c r="U22" s="49">
        <f t="shared" si="5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6"/>
        <v>0</v>
      </c>
      <c r="J23" s="23"/>
      <c r="K23" s="23">
        <f t="shared" si="7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8"/>
        <v>0</v>
      </c>
      <c r="P23" s="20">
        <f t="shared" si="1"/>
        <v>0</v>
      </c>
      <c r="Q23" s="20">
        <f t="shared" si="2"/>
        <v>0</v>
      </c>
      <c r="R23" s="20">
        <f t="shared" si="3"/>
        <v>0</v>
      </c>
      <c r="S23" s="20">
        <f t="shared" si="4"/>
        <v>0</v>
      </c>
      <c r="T23" s="51">
        <f t="shared" si="9"/>
        <v>0</v>
      </c>
      <c r="U23" s="49">
        <f t="shared" si="5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6"/>
        <v>0</v>
      </c>
      <c r="J24" s="23"/>
      <c r="K24" s="23">
        <f t="shared" si="7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8"/>
        <v>0</v>
      </c>
      <c r="P24" s="20">
        <f t="shared" si="1"/>
        <v>0</v>
      </c>
      <c r="Q24" s="20">
        <f t="shared" si="2"/>
        <v>0</v>
      </c>
      <c r="R24" s="20">
        <f t="shared" si="3"/>
        <v>0</v>
      </c>
      <c r="S24" s="20">
        <f t="shared" si="4"/>
        <v>0</v>
      </c>
      <c r="T24" s="51">
        <f t="shared" si="9"/>
        <v>0</v>
      </c>
      <c r="U24" s="49">
        <f t="shared" si="5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6"/>
        <v>0</v>
      </c>
      <c r="J25" s="23"/>
      <c r="K25" s="23">
        <f t="shared" si="7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8"/>
        <v>0</v>
      </c>
      <c r="P25" s="20">
        <f t="shared" si="1"/>
        <v>0</v>
      </c>
      <c r="Q25" s="20">
        <f t="shared" si="2"/>
        <v>0</v>
      </c>
      <c r="R25" s="20">
        <f t="shared" si="3"/>
        <v>0</v>
      </c>
      <c r="S25" s="20">
        <f t="shared" si="4"/>
        <v>0</v>
      </c>
      <c r="T25" s="51">
        <f t="shared" si="9"/>
        <v>0</v>
      </c>
      <c r="U25" s="49">
        <f t="shared" si="5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6"/>
        <v>0</v>
      </c>
      <c r="J26" s="23"/>
      <c r="K26" s="23">
        <f t="shared" si="7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8"/>
        <v>0</v>
      </c>
      <c r="P26" s="20">
        <f t="shared" si="1"/>
        <v>0</v>
      </c>
      <c r="Q26" s="20">
        <f t="shared" si="2"/>
        <v>0</v>
      </c>
      <c r="R26" s="20">
        <f t="shared" si="3"/>
        <v>0</v>
      </c>
      <c r="S26" s="20">
        <f t="shared" si="4"/>
        <v>0</v>
      </c>
      <c r="T26" s="51">
        <f t="shared" si="9"/>
        <v>0</v>
      </c>
      <c r="U26" s="49">
        <f t="shared" si="5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6"/>
        <v>0</v>
      </c>
      <c r="J27" s="23"/>
      <c r="K27" s="23">
        <f t="shared" si="7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8"/>
        <v>0</v>
      </c>
      <c r="P27" s="20">
        <f t="shared" si="1"/>
        <v>0</v>
      </c>
      <c r="Q27" s="20">
        <f t="shared" si="2"/>
        <v>0</v>
      </c>
      <c r="R27" s="20">
        <f t="shared" si="3"/>
        <v>0</v>
      </c>
      <c r="S27" s="20">
        <f t="shared" si="4"/>
        <v>0</v>
      </c>
      <c r="T27" s="51">
        <f t="shared" si="9"/>
        <v>0</v>
      </c>
      <c r="U27" s="49">
        <f t="shared" si="5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6"/>
        <v>0</v>
      </c>
      <c r="J28" s="23"/>
      <c r="K28" s="23">
        <f t="shared" si="7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8"/>
        <v>0</v>
      </c>
      <c r="P28" s="20">
        <f t="shared" si="1"/>
        <v>0</v>
      </c>
      <c r="Q28" s="20">
        <f t="shared" si="2"/>
        <v>0</v>
      </c>
      <c r="R28" s="20">
        <f t="shared" si="3"/>
        <v>0</v>
      </c>
      <c r="S28" s="20">
        <f t="shared" si="4"/>
        <v>0</v>
      </c>
      <c r="T28" s="51">
        <f t="shared" si="9"/>
        <v>0</v>
      </c>
      <c r="U28" s="49">
        <f t="shared" si="5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6"/>
        <v>0</v>
      </c>
      <c r="J29" s="23"/>
      <c r="K29" s="23">
        <f t="shared" si="7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8"/>
        <v>0</v>
      </c>
      <c r="P29" s="20">
        <f t="shared" si="1"/>
        <v>0</v>
      </c>
      <c r="Q29" s="20">
        <f t="shared" si="2"/>
        <v>0</v>
      </c>
      <c r="R29" s="20">
        <f t="shared" si="3"/>
        <v>0</v>
      </c>
      <c r="S29" s="20">
        <f t="shared" si="4"/>
        <v>0</v>
      </c>
      <c r="T29" s="51">
        <f t="shared" si="9"/>
        <v>0</v>
      </c>
      <c r="U29" s="49">
        <f t="shared" si="5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6"/>
        <v>0</v>
      </c>
      <c r="J30" s="23"/>
      <c r="K30" s="23">
        <f t="shared" si="7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8"/>
        <v>0</v>
      </c>
      <c r="P30" s="20">
        <f t="shared" si="1"/>
        <v>0</v>
      </c>
      <c r="Q30" s="20">
        <f t="shared" si="2"/>
        <v>0</v>
      </c>
      <c r="R30" s="20">
        <f t="shared" si="3"/>
        <v>0</v>
      </c>
      <c r="S30" s="20">
        <f t="shared" si="4"/>
        <v>0</v>
      </c>
      <c r="T30" s="51">
        <f t="shared" si="9"/>
        <v>0</v>
      </c>
      <c r="U30" s="49">
        <f t="shared" si="5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6"/>
        <v>0</v>
      </c>
      <c r="J31" s="23"/>
      <c r="K31" s="23">
        <f t="shared" si="7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8"/>
        <v>0</v>
      </c>
      <c r="P31" s="20">
        <f t="shared" si="1"/>
        <v>0</v>
      </c>
      <c r="Q31" s="20">
        <f t="shared" si="2"/>
        <v>0</v>
      </c>
      <c r="R31" s="20">
        <f t="shared" si="3"/>
        <v>0</v>
      </c>
      <c r="S31" s="20">
        <f t="shared" si="4"/>
        <v>0</v>
      </c>
      <c r="T31" s="51">
        <f t="shared" si="9"/>
        <v>0</v>
      </c>
      <c r="U31" s="49">
        <f t="shared" si="5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6"/>
        <v>0</v>
      </c>
      <c r="J32" s="23"/>
      <c r="K32" s="23">
        <f t="shared" si="7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8"/>
        <v>0</v>
      </c>
      <c r="P32" s="20">
        <f t="shared" si="1"/>
        <v>0</v>
      </c>
      <c r="Q32" s="20">
        <f t="shared" si="2"/>
        <v>0</v>
      </c>
      <c r="R32" s="20">
        <f t="shared" si="3"/>
        <v>0</v>
      </c>
      <c r="S32" s="20">
        <f t="shared" si="4"/>
        <v>0</v>
      </c>
      <c r="T32" s="51">
        <f t="shared" si="9"/>
        <v>0</v>
      </c>
      <c r="U32" s="49">
        <f t="shared" si="5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6"/>
        <v>0</v>
      </c>
      <c r="J33" s="23"/>
      <c r="K33" s="23">
        <f t="shared" si="7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8"/>
        <v>0</v>
      </c>
      <c r="P33" s="20">
        <f t="shared" si="1"/>
        <v>0</v>
      </c>
      <c r="Q33" s="20">
        <f t="shared" si="2"/>
        <v>0</v>
      </c>
      <c r="R33" s="20">
        <f t="shared" si="3"/>
        <v>0</v>
      </c>
      <c r="S33" s="20">
        <f t="shared" si="4"/>
        <v>0</v>
      </c>
      <c r="T33" s="51">
        <f t="shared" si="9"/>
        <v>0</v>
      </c>
      <c r="U33" s="49">
        <f t="shared" si="5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6"/>
        <v>0</v>
      </c>
      <c r="J34" s="23"/>
      <c r="K34" s="23">
        <f t="shared" si="7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8"/>
        <v>0</v>
      </c>
      <c r="P34" s="20">
        <f t="shared" si="1"/>
        <v>0</v>
      </c>
      <c r="Q34" s="20">
        <f t="shared" si="2"/>
        <v>0</v>
      </c>
      <c r="R34" s="20">
        <f t="shared" si="3"/>
        <v>0</v>
      </c>
      <c r="S34" s="20">
        <f t="shared" si="4"/>
        <v>0</v>
      </c>
      <c r="T34" s="51">
        <f t="shared" si="9"/>
        <v>0</v>
      </c>
      <c r="U34" s="49">
        <f t="shared" si="5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6"/>
        <v>0</v>
      </c>
      <c r="J35" s="23"/>
      <c r="K35" s="23">
        <f t="shared" si="7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8"/>
        <v>0</v>
      </c>
      <c r="P35" s="20">
        <f t="shared" si="1"/>
        <v>0</v>
      </c>
      <c r="Q35" s="20">
        <f t="shared" si="2"/>
        <v>0</v>
      </c>
      <c r="R35" s="20">
        <f t="shared" si="3"/>
        <v>0</v>
      </c>
      <c r="S35" s="20">
        <f t="shared" si="4"/>
        <v>0</v>
      </c>
      <c r="T35" s="51">
        <f t="shared" si="9"/>
        <v>0</v>
      </c>
      <c r="U35" s="49">
        <f t="shared" si="5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6"/>
        <v>0</v>
      </c>
      <c r="J36" s="23"/>
      <c r="K36" s="23">
        <f t="shared" si="7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8"/>
        <v>0</v>
      </c>
      <c r="P36" s="20">
        <f t="shared" si="1"/>
        <v>0</v>
      </c>
      <c r="Q36" s="20">
        <f t="shared" si="2"/>
        <v>0</v>
      </c>
      <c r="R36" s="20">
        <f t="shared" si="3"/>
        <v>0</v>
      </c>
      <c r="S36" s="20">
        <f t="shared" si="4"/>
        <v>0</v>
      </c>
      <c r="T36" s="51">
        <f t="shared" si="9"/>
        <v>0</v>
      </c>
      <c r="U36" s="49">
        <f t="shared" si="5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6"/>
        <v>0</v>
      </c>
      <c r="J37" s="23"/>
      <c r="K37" s="23">
        <f t="shared" si="7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8"/>
        <v>0</v>
      </c>
      <c r="P37" s="20">
        <f t="shared" si="1"/>
        <v>0</v>
      </c>
      <c r="Q37" s="20">
        <f t="shared" si="2"/>
        <v>0</v>
      </c>
      <c r="R37" s="20">
        <f t="shared" si="3"/>
        <v>0</v>
      </c>
      <c r="S37" s="20">
        <f t="shared" si="4"/>
        <v>0</v>
      </c>
      <c r="T37" s="51">
        <f t="shared" si="9"/>
        <v>0</v>
      </c>
      <c r="U37" s="49">
        <f t="shared" si="5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6"/>
        <v>0</v>
      </c>
      <c r="J38" s="23"/>
      <c r="K38" s="23">
        <f t="shared" si="7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8"/>
        <v>0</v>
      </c>
      <c r="P38" s="20">
        <f t="shared" si="1"/>
        <v>0</v>
      </c>
      <c r="Q38" s="20">
        <f t="shared" si="2"/>
        <v>0</v>
      </c>
      <c r="R38" s="20">
        <f t="shared" si="3"/>
        <v>0</v>
      </c>
      <c r="S38" s="20">
        <f t="shared" si="4"/>
        <v>0</v>
      </c>
      <c r="T38" s="51">
        <f t="shared" si="9"/>
        <v>0</v>
      </c>
      <c r="U38" s="49">
        <f t="shared" si="5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6"/>
        <v>0</v>
      </c>
      <c r="J39" s="23"/>
      <c r="K39" s="23">
        <f t="shared" si="7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8"/>
        <v>0</v>
      </c>
      <c r="P39" s="20">
        <f t="shared" si="1"/>
        <v>0</v>
      </c>
      <c r="Q39" s="20">
        <f t="shared" si="2"/>
        <v>0</v>
      </c>
      <c r="R39" s="20">
        <f t="shared" si="3"/>
        <v>0</v>
      </c>
      <c r="S39" s="20">
        <f t="shared" si="4"/>
        <v>0</v>
      </c>
      <c r="T39" s="51">
        <f t="shared" si="9"/>
        <v>0</v>
      </c>
      <c r="U39" s="49">
        <f t="shared" si="5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6"/>
        <v>0</v>
      </c>
      <c r="J40" s="23"/>
      <c r="K40" s="23">
        <f t="shared" si="7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8"/>
        <v>0</v>
      </c>
      <c r="P40" s="20">
        <f t="shared" si="1"/>
        <v>0</v>
      </c>
      <c r="Q40" s="20">
        <f t="shared" si="2"/>
        <v>0</v>
      </c>
      <c r="R40" s="20">
        <f t="shared" si="3"/>
        <v>0</v>
      </c>
      <c r="S40" s="20">
        <f t="shared" si="4"/>
        <v>0</v>
      </c>
      <c r="T40" s="51">
        <f t="shared" si="9"/>
        <v>0</v>
      </c>
      <c r="U40" s="49">
        <f t="shared" si="5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6"/>
        <v>0</v>
      </c>
      <c r="J41" s="23"/>
      <c r="K41" s="23">
        <f t="shared" si="7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8"/>
        <v>0</v>
      </c>
      <c r="P41" s="20">
        <f t="shared" si="1"/>
        <v>0</v>
      </c>
      <c r="Q41" s="20">
        <f t="shared" si="2"/>
        <v>0</v>
      </c>
      <c r="R41" s="20">
        <f t="shared" si="3"/>
        <v>0</v>
      </c>
      <c r="S41" s="20">
        <f t="shared" si="4"/>
        <v>0</v>
      </c>
      <c r="T41" s="51">
        <f t="shared" si="9"/>
        <v>0</v>
      </c>
      <c r="U41" s="49">
        <f t="shared" si="5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6"/>
        <v>0</v>
      </c>
      <c r="J42" s="23"/>
      <c r="K42" s="23">
        <f t="shared" si="7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8"/>
        <v>0</v>
      </c>
      <c r="P42" s="20">
        <f t="shared" si="1"/>
        <v>0</v>
      </c>
      <c r="Q42" s="20">
        <f t="shared" si="2"/>
        <v>0</v>
      </c>
      <c r="R42" s="20">
        <f t="shared" si="3"/>
        <v>0</v>
      </c>
      <c r="S42" s="20">
        <f t="shared" si="4"/>
        <v>0</v>
      </c>
      <c r="T42" s="51">
        <f t="shared" si="9"/>
        <v>0</v>
      </c>
      <c r="U42" s="49">
        <f t="shared" si="5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-3674</v>
      </c>
      <c r="I43" s="1">
        <f>+SUM(I12:I42)</f>
        <v>-3674</v>
      </c>
      <c r="N43" s="31">
        <f>SUM(N12:N42)</f>
        <v>0</v>
      </c>
      <c r="O43" s="31">
        <f>SUM(O12:O42)</f>
        <v>1426.6142</v>
      </c>
      <c r="P43" s="31">
        <f t="shared" ref="P43:U43" si="10">SUM(P12:P42)</f>
        <v>3674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1426.6142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1426.6142</v>
      </c>
    </row>
    <row r="47" spans="1:21" x14ac:dyDescent="0.25">
      <c r="A47" s="16"/>
      <c r="E47" s="34" t="s">
        <v>25</v>
      </c>
      <c r="G47" s="30">
        <f>+H43</f>
        <v>-3674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x14ac:dyDescent="0.25">
      <c r="A49" s="16"/>
      <c r="C49" s="102"/>
      <c r="D49" s="101"/>
      <c r="N49" s="35"/>
      <c r="O49" s="38"/>
      <c r="S49" s="37"/>
      <c r="T49" s="38"/>
    </row>
    <row r="50" spans="1:20" x14ac:dyDescent="0.25">
      <c r="A50" s="16"/>
      <c r="N50" s="38"/>
      <c r="O50" s="77"/>
      <c r="S50" s="37"/>
      <c r="T50" s="38"/>
    </row>
    <row r="51" spans="1:20" x14ac:dyDescent="0.25">
      <c r="A51" s="16"/>
      <c r="N51" s="38"/>
      <c r="O51" s="77"/>
    </row>
    <row r="52" spans="1:20" x14ac:dyDescent="0.25">
      <c r="A52" s="16"/>
      <c r="N52" s="38"/>
      <c r="O52" s="77"/>
    </row>
    <row r="53" spans="1:20" x14ac:dyDescent="0.25">
      <c r="A53" s="16"/>
      <c r="N53" s="38"/>
      <c r="O53" s="36"/>
    </row>
    <row r="54" spans="1:20" x14ac:dyDescent="0.25">
      <c r="A54" s="16"/>
    </row>
    <row r="55" spans="1:20" x14ac:dyDescent="0.25">
      <c r="A55" s="16"/>
      <c r="N55" s="45"/>
      <c r="O55" s="46"/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1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H38" sqref="H38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61</v>
      </c>
      <c r="C11" s="14">
        <v>27467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21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21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19" t="s">
        <v>43</v>
      </c>
      <c r="M45" s="120"/>
      <c r="N45" s="120"/>
      <c r="O45" s="120"/>
      <c r="P45" s="120"/>
      <c r="Q45" s="120"/>
      <c r="R45" s="120"/>
      <c r="S45" s="121"/>
      <c r="T45" s="58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rintOptions gridLines="1"/>
  <pageMargins left="0" right="0.25" top="0.5" bottom="0.5" header="0.5" footer="0.25"/>
  <pageSetup scale="7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C27" sqref="C27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57</v>
      </c>
      <c r="C11" s="14">
        <v>27266</v>
      </c>
      <c r="D11" s="107">
        <v>36923</v>
      </c>
      <c r="E11" s="16">
        <v>500623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4294967292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G42" sqref="G42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4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07">
        <v>36923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0.38829999999999998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0.38829999999999998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49">
        <f t="shared" ref="U13:U41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8">+K13+I14</f>
        <v>0</v>
      </c>
      <c r="L14" s="24">
        <v>0.38829999999999998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0.38829999999999998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0.38829999999999998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0.38829999999999998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0.38829999999999998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0.38829999999999998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0.38829999999999998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0.38829999999999998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0.38829999999999998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0.38829999999999998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0.38829999999999998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0.38829999999999998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>+K41+I42</f>
        <v>0</v>
      </c>
      <c r="L42" s="24">
        <v>0.38829999999999998</v>
      </c>
      <c r="M42" s="24">
        <v>0.38829999999999998</v>
      </c>
      <c r="N42" s="25">
        <f>IF(L42="Not Available",0.0889*G42,L42*G42)</f>
        <v>0</v>
      </c>
      <c r="O42" s="25">
        <f>IF(M42="Not Available",0.0889*ABS(H42),M42*ABS(H42))</f>
        <v>0</v>
      </c>
      <c r="P42" s="20">
        <f t="shared" si="3"/>
        <v>0</v>
      </c>
      <c r="Q42" s="20">
        <f t="shared" si="4"/>
        <v>0</v>
      </c>
      <c r="R42" s="20">
        <f>IF(P42&gt;P41,P42-P41,0)</f>
        <v>0</v>
      </c>
      <c r="S42" s="20">
        <f>IF(Q42&lt;Q41,Q42-Q41,0)</f>
        <v>0</v>
      </c>
      <c r="T42" s="51">
        <f>IF(K42&gt;0,K42*L42,0)</f>
        <v>0</v>
      </c>
      <c r="U42" s="49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ht="13.8" thickBot="1" x14ac:dyDescent="0.3">
      <c r="A44" s="16"/>
      <c r="E44"/>
      <c r="F44"/>
      <c r="G44"/>
    </row>
    <row r="45" spans="1:21" ht="13.8" thickBot="1" x14ac:dyDescent="0.3">
      <c r="A45" s="16"/>
      <c r="E45"/>
      <c r="F45"/>
      <c r="G45"/>
      <c r="L45" s="119" t="s">
        <v>43</v>
      </c>
      <c r="M45" s="120"/>
      <c r="N45" s="120"/>
      <c r="O45" s="120"/>
      <c r="P45" s="120"/>
      <c r="Q45" s="120"/>
      <c r="R45" s="120"/>
      <c r="S45" s="121"/>
      <c r="T45" s="58">
        <f>T43+((ABS(U43)))</f>
        <v>0</v>
      </c>
    </row>
    <row r="46" spans="1:21" x14ac:dyDescent="0.25">
      <c r="A46" s="16"/>
      <c r="E46" s="34" t="s">
        <v>24</v>
      </c>
      <c r="G46" s="30">
        <f>+G43</f>
        <v>0</v>
      </c>
      <c r="N46" s="35"/>
      <c r="O46" s="36"/>
      <c r="S46" s="37"/>
      <c r="T46" s="38"/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L45:S45"/>
  </mergeCells>
  <printOptions gridLines="1"/>
  <pageMargins left="0.25" right="0.25" top="0.5" bottom="0.5" header="0.25" footer="0.25"/>
  <pageSetup scale="73" orientation="landscape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W62"/>
  <sheetViews>
    <sheetView workbookViewId="0">
      <selection activeCell="F24" sqref="F24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2.109375" style="12" customWidth="1"/>
    <col min="21" max="21" width="13.6640625" style="12" customWidth="1"/>
    <col min="22" max="16384" width="9.109375" style="12"/>
  </cols>
  <sheetData>
    <row r="6" spans="1:23" x14ac:dyDescent="0.25">
      <c r="T6" s="51">
        <f>IF(K6&gt;0,K6*L6,0)</f>
        <v>0</v>
      </c>
    </row>
    <row r="8" spans="1:23" x14ac:dyDescent="0.25">
      <c r="U8" s="49"/>
    </row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32</v>
      </c>
      <c r="C11" s="14">
        <v>27268</v>
      </c>
      <c r="D11" s="107">
        <v>36923</v>
      </c>
      <c r="E11" s="16">
        <v>500622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1" si="0">IF(L12="Not Available",0.0889*G12,L12*G12)</f>
        <v>0</v>
      </c>
      <c r="O12" s="25">
        <f t="shared" ref="O12:O41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51">
        <f>IF(K12&gt;0,L12*M12,0)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1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1" si="3">+IF($K13&gt;0,$K13,0)</f>
        <v>0</v>
      </c>
      <c r="Q13" s="20">
        <f t="shared" ref="Q13:Q41" si="4">+IF($K13&lt;0,$K13,0)</f>
        <v>0</v>
      </c>
      <c r="R13" s="20">
        <f t="shared" ref="R13:R41" si="5">IF(P13&gt;P12,P13-P12,0)</f>
        <v>0</v>
      </c>
      <c r="S13" s="20">
        <f t="shared" ref="S13:S41" si="6">IF(Q13&lt;Q12,Q13-Q12,0)</f>
        <v>0</v>
      </c>
      <c r="T13" s="51">
        <f>IF(K13&gt;0,K13*L13,0)</f>
        <v>0</v>
      </c>
      <c r="U13" s="52">
        <f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1" si="7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52">
        <f t="shared" ref="U14:U41" si="8">IF(K14&lt;0,K14*M14,0)</f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7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1" si="9">IF(K15&gt;0,K15*L15,0)</f>
        <v>0</v>
      </c>
      <c r="U15" s="52">
        <f t="shared" si="8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7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52">
        <f t="shared" si="8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7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52">
        <f t="shared" si="8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7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52">
        <f t="shared" si="8"/>
        <v>0</v>
      </c>
    </row>
    <row r="19" spans="1:21" x14ac:dyDescent="0.25">
      <c r="A19" s="16">
        <v>8</v>
      </c>
      <c r="B19" s="21"/>
      <c r="C19" s="79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7"/>
        <v>0</v>
      </c>
      <c r="L19" s="24">
        <v>0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52">
        <f t="shared" si="8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7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52">
        <f t="shared" si="8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7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52">
        <f t="shared" si="8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7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52">
        <f t="shared" si="8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7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52">
        <f t="shared" si="8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7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52">
        <f t="shared" si="8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7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52">
        <f t="shared" si="8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7"/>
        <v>0</v>
      </c>
      <c r="L26" s="24">
        <v>0.38300000000000001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52">
        <f t="shared" si="8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7"/>
        <v>0</v>
      </c>
      <c r="L27" s="24">
        <v>0.38300000000000001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52">
        <f t="shared" si="8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7"/>
        <v>0</v>
      </c>
      <c r="L28" s="24">
        <v>0.38300000000000001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52">
        <f t="shared" si="8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7"/>
        <v>0</v>
      </c>
      <c r="L29" s="24">
        <v>0.38300000000000001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52">
        <f t="shared" si="8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7"/>
        <v>0</v>
      </c>
      <c r="L30" s="24">
        <v>0.38300000000000001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52">
        <f t="shared" si="8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7"/>
        <v>0</v>
      </c>
      <c r="L31" s="24">
        <v>0.38300000000000001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52">
        <f t="shared" si="8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7"/>
        <v>0</v>
      </c>
      <c r="L32" s="24">
        <v>0.38300000000000001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52">
        <f t="shared" si="8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7"/>
        <v>0</v>
      </c>
      <c r="L33" s="24">
        <v>0.38300000000000001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52">
        <f t="shared" si="8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7"/>
        <v>0</v>
      </c>
      <c r="L34" s="24">
        <v>0.38300000000000001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52">
        <f t="shared" si="8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7"/>
        <v>0</v>
      </c>
      <c r="L35" s="24">
        <v>0.38300000000000001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52">
        <f t="shared" si="8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7"/>
        <v>0</v>
      </c>
      <c r="L36" s="24">
        <v>0.38300000000000001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52">
        <f t="shared" si="8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7"/>
        <v>0</v>
      </c>
      <c r="L37" s="24">
        <v>0.38300000000000001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52">
        <f t="shared" si="8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7"/>
        <v>0</v>
      </c>
      <c r="L38" s="24">
        <v>0.38300000000000001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52">
        <f t="shared" si="8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7"/>
        <v>0</v>
      </c>
      <c r="L39" s="24">
        <v>0.38300000000000001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52">
        <f t="shared" si="8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7"/>
        <v>0</v>
      </c>
      <c r="L40" s="24">
        <v>0.38300000000000001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52">
        <f t="shared" si="8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7"/>
        <v>0</v>
      </c>
      <c r="L41" s="24">
        <v>0.38300000000000001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52">
        <f t="shared" si="8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v>0</v>
      </c>
      <c r="J42" s="23"/>
      <c r="K42" s="23">
        <f>+K41+I42</f>
        <v>0</v>
      </c>
      <c r="L42" s="24">
        <v>0.38300000000000001</v>
      </c>
      <c r="M42" s="24">
        <v>0.38829999999999998</v>
      </c>
      <c r="N42" s="25"/>
      <c r="O42" s="25"/>
      <c r="T42" s="51">
        <f>IF(K42&gt;0,K42*L42,0)</f>
        <v>0</v>
      </c>
      <c r="U42" s="52">
        <f>IF(K42&lt;0,K42*M42,0)</f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 t="shared" ref="N43:U43" si="10">SUM(N12:N42)</f>
        <v>0</v>
      </c>
      <c r="O43" s="31">
        <f t="shared" si="10"/>
        <v>0</v>
      </c>
      <c r="P43" s="31">
        <f t="shared" si="10"/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  <c r="T45" s="54"/>
    </row>
    <row r="46" spans="1:21" ht="13.8" thickBot="1" x14ac:dyDescent="0.3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.25"/>
  <pageSetup scale="74" orientation="landscape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W62"/>
  <sheetViews>
    <sheetView workbookViewId="0">
      <selection activeCell="D20" sqref="D20"/>
    </sheetView>
  </sheetViews>
  <sheetFormatPr defaultColWidth="9.109375" defaultRowHeight="13.2" x14ac:dyDescent="0.25"/>
  <cols>
    <col min="1" max="1" width="6" style="12" customWidth="1"/>
    <col min="2" max="2" width="26.6640625" style="12" customWidth="1"/>
    <col min="3" max="3" width="10.109375" style="12" customWidth="1"/>
    <col min="4" max="4" width="9.33203125" style="29" customWidth="1"/>
    <col min="5" max="5" width="7" style="12" customWidth="1"/>
    <col min="6" max="6" width="7.6640625" style="12" customWidth="1"/>
    <col min="7" max="7" width="11.33203125" style="30" customWidth="1"/>
    <col min="8" max="8" width="13.6640625" style="30" customWidth="1"/>
    <col min="9" max="9" width="11.33203125" style="30" customWidth="1"/>
    <col min="10" max="10" width="10.6640625" style="30" customWidth="1"/>
    <col min="11" max="11" width="8.6640625" style="30" customWidth="1"/>
    <col min="12" max="12" width="13.109375" style="12" customWidth="1"/>
    <col min="13" max="13" width="14.109375" style="12" customWidth="1"/>
    <col min="14" max="14" width="11.44140625" style="12" hidden="1" customWidth="1"/>
    <col min="15" max="15" width="13.6640625" style="12" hidden="1" customWidth="1"/>
    <col min="16" max="16" width="0" style="20" hidden="1" customWidth="1"/>
    <col min="17" max="17" width="11.6640625" style="20" hidden="1" customWidth="1"/>
    <col min="18" max="18" width="12.109375" style="20" hidden="1" customWidth="1"/>
    <col min="19" max="19" width="11.44140625" style="20" hidden="1" customWidth="1"/>
    <col min="20" max="20" width="11.88671875" style="12" customWidth="1"/>
    <col min="21" max="21" width="11.109375" style="12" customWidth="1"/>
    <col min="22" max="16384" width="9.109375" style="12"/>
  </cols>
  <sheetData>
    <row r="9" spans="1:23" customFormat="1" ht="13.8" thickBot="1" x14ac:dyDescent="0.3">
      <c r="G9" s="1"/>
      <c r="H9" s="1"/>
      <c r="I9" s="1"/>
      <c r="J9" s="1"/>
      <c r="K9" s="1"/>
      <c r="P9" s="2" t="s">
        <v>0</v>
      </c>
      <c r="Q9" s="3"/>
      <c r="R9" s="3"/>
      <c r="S9" s="3"/>
    </row>
    <row r="10" spans="1:23" ht="42" thickBot="1" x14ac:dyDescent="0.3">
      <c r="A10" s="4" t="s">
        <v>1</v>
      </c>
      <c r="B10" s="4" t="s">
        <v>2</v>
      </c>
      <c r="C10" s="5" t="s">
        <v>3</v>
      </c>
      <c r="D10" s="6" t="s">
        <v>4</v>
      </c>
      <c r="E10" s="4" t="s">
        <v>5</v>
      </c>
      <c r="F10" s="4" t="s">
        <v>6</v>
      </c>
      <c r="G10" s="7" t="s">
        <v>7</v>
      </c>
      <c r="H10" s="7" t="s">
        <v>8</v>
      </c>
      <c r="I10" s="7" t="s">
        <v>9</v>
      </c>
      <c r="J10" s="8" t="s">
        <v>10</v>
      </c>
      <c r="K10" s="7" t="s">
        <v>11</v>
      </c>
      <c r="L10" s="9" t="s">
        <v>12</v>
      </c>
      <c r="M10" s="9" t="s">
        <v>13</v>
      </c>
      <c r="N10" s="9" t="s">
        <v>14</v>
      </c>
      <c r="O10" s="9" t="s">
        <v>15</v>
      </c>
      <c r="P10" s="10" t="s">
        <v>16</v>
      </c>
      <c r="Q10" s="10" t="s">
        <v>17</v>
      </c>
      <c r="R10" s="10" t="s">
        <v>18</v>
      </c>
      <c r="S10" s="10" t="s">
        <v>19</v>
      </c>
      <c r="T10" s="53" t="s">
        <v>35</v>
      </c>
      <c r="U10" s="53" t="s">
        <v>36</v>
      </c>
      <c r="V10" s="11"/>
      <c r="W10" s="11"/>
    </row>
    <row r="11" spans="1:23" x14ac:dyDescent="0.25">
      <c r="A11" s="13"/>
      <c r="B11" s="14" t="s">
        <v>57</v>
      </c>
      <c r="C11" s="14">
        <v>27266</v>
      </c>
      <c r="D11" s="107">
        <v>36923</v>
      </c>
      <c r="E11" s="16">
        <v>500621</v>
      </c>
      <c r="F11" s="17" t="s">
        <v>21</v>
      </c>
      <c r="G11" s="18"/>
      <c r="H11" s="18"/>
      <c r="I11" s="18"/>
      <c r="J11" s="18"/>
      <c r="K11" s="18"/>
      <c r="L11" s="19"/>
      <c r="M11" s="19"/>
      <c r="N11" s="19"/>
      <c r="O11" s="19"/>
      <c r="P11" s="20">
        <f>IF($J11&gt;0,$J11,0)</f>
        <v>0</v>
      </c>
      <c r="Q11" s="20">
        <f>IF($J11&lt;0,$J11,0)</f>
        <v>0</v>
      </c>
      <c r="R11" s="20">
        <f>+P11</f>
        <v>0</v>
      </c>
      <c r="S11" s="20">
        <f>+Q11</f>
        <v>0</v>
      </c>
    </row>
    <row r="12" spans="1:23" x14ac:dyDescent="0.25">
      <c r="A12" s="16">
        <v>1</v>
      </c>
      <c r="B12" s="21"/>
      <c r="C12" s="16"/>
      <c r="D12"/>
      <c r="E12"/>
      <c r="F12"/>
      <c r="G12" s="22"/>
      <c r="H12" s="22"/>
      <c r="I12" s="23">
        <f>+G12+H12</f>
        <v>0</v>
      </c>
      <c r="J12" s="23"/>
      <c r="K12" s="23">
        <f>+J11+I12</f>
        <v>0</v>
      </c>
      <c r="L12" s="24">
        <v>0.05</v>
      </c>
      <c r="M12" s="24">
        <v>0.38829999999999998</v>
      </c>
      <c r="N12" s="25">
        <f t="shared" ref="N12:N42" si="0">IF(L12="Not Available",0.0889*G12,L12*G12)</f>
        <v>0</v>
      </c>
      <c r="O12" s="25">
        <f t="shared" ref="O12:O42" si="1">IF(M12="Not Available",0.0889*ABS(H12),M12*ABS(H12))</f>
        <v>0</v>
      </c>
      <c r="P12" s="20">
        <f>+IF($K12&gt;0,$K12,0)</f>
        <v>0</v>
      </c>
      <c r="Q12" s="20">
        <f>+IF($K12&lt;0,$K12,0)</f>
        <v>0</v>
      </c>
      <c r="R12" s="20">
        <f>IF(P12&gt;P11,P12-P11,0)</f>
        <v>0</v>
      </c>
      <c r="S12" s="20">
        <f>IF(Q12&lt;Q11,Q12-Q11,0)</f>
        <v>0</v>
      </c>
      <c r="T12" s="51">
        <f>IF(K12&gt;0,K12*L12,0)</f>
        <v>0</v>
      </c>
      <c r="U12" s="49">
        <f>IF(K12&lt;0,K12*M12,0)</f>
        <v>0</v>
      </c>
    </row>
    <row r="13" spans="1:23" x14ac:dyDescent="0.25">
      <c r="A13" s="16">
        <v>2</v>
      </c>
      <c r="B13" s="21"/>
      <c r="C13" s="16"/>
      <c r="D13" s="26"/>
      <c r="E13" s="16"/>
      <c r="F13" s="21"/>
      <c r="G13" s="22"/>
      <c r="H13" s="22"/>
      <c r="I13" s="23">
        <f t="shared" ref="I13:I42" si="2">+G13+H13</f>
        <v>0</v>
      </c>
      <c r="J13" s="23"/>
      <c r="K13" s="23">
        <f>+K12+I13</f>
        <v>0</v>
      </c>
      <c r="L13" s="24">
        <v>0.05</v>
      </c>
      <c r="M13" s="24">
        <v>0.38829999999999998</v>
      </c>
      <c r="N13" s="25">
        <f t="shared" si="0"/>
        <v>0</v>
      </c>
      <c r="O13" s="25">
        <f t="shared" si="1"/>
        <v>0</v>
      </c>
      <c r="P13" s="20">
        <f t="shared" ref="P13:P42" si="3">+IF($K13&gt;0,$K13,0)</f>
        <v>0</v>
      </c>
      <c r="Q13" s="20">
        <f t="shared" ref="Q13:Q42" si="4">+IF($K13&lt;0,$K13,0)</f>
        <v>0</v>
      </c>
      <c r="R13" s="20">
        <f t="shared" ref="R13:R42" si="5">IF(P13&gt;P12,P13-P12,0)</f>
        <v>0</v>
      </c>
      <c r="S13" s="20">
        <f t="shared" ref="S13:S42" si="6">IF(Q13&lt;Q12,Q13-Q12,0)</f>
        <v>0</v>
      </c>
      <c r="T13" s="51">
        <f>IF(K13&gt;0,K13*L13,0)</f>
        <v>0</v>
      </c>
      <c r="U13" s="49">
        <f t="shared" ref="U13:U42" si="7">IF(K13&lt;0,K13*M13,0)</f>
        <v>0</v>
      </c>
    </row>
    <row r="14" spans="1:23" x14ac:dyDescent="0.25">
      <c r="A14" s="16">
        <v>3</v>
      </c>
      <c r="B14" s="21"/>
      <c r="C14" s="16"/>
      <c r="D14" s="26"/>
      <c r="E14" s="16"/>
      <c r="F14" s="21"/>
      <c r="G14" s="22"/>
      <c r="H14" s="22"/>
      <c r="I14" s="23">
        <f t="shared" si="2"/>
        <v>0</v>
      </c>
      <c r="J14" s="23"/>
      <c r="K14" s="23">
        <f t="shared" ref="K14:K42" si="8">+K13+I14</f>
        <v>0</v>
      </c>
      <c r="L14" s="24">
        <v>0.05</v>
      </c>
      <c r="M14" s="24">
        <v>0.38829999999999998</v>
      </c>
      <c r="N14" s="25">
        <f t="shared" si="0"/>
        <v>0</v>
      </c>
      <c r="O14" s="25">
        <f t="shared" si="1"/>
        <v>0</v>
      </c>
      <c r="P14" s="20">
        <f t="shared" si="3"/>
        <v>0</v>
      </c>
      <c r="Q14" s="20">
        <f t="shared" si="4"/>
        <v>0</v>
      </c>
      <c r="R14" s="20">
        <f t="shared" si="5"/>
        <v>0</v>
      </c>
      <c r="S14" s="20">
        <f t="shared" si="6"/>
        <v>0</v>
      </c>
      <c r="T14" s="51">
        <f>IF(K14&gt;0,K14*L14,0)</f>
        <v>0</v>
      </c>
      <c r="U14" s="49">
        <f t="shared" si="7"/>
        <v>0</v>
      </c>
    </row>
    <row r="15" spans="1:23" x14ac:dyDescent="0.25">
      <c r="A15" s="16">
        <v>4</v>
      </c>
      <c r="B15" s="21"/>
      <c r="C15" s="16"/>
      <c r="D15" s="26"/>
      <c r="E15" s="16"/>
      <c r="F15" s="21"/>
      <c r="G15" s="22"/>
      <c r="H15" s="22"/>
      <c r="I15" s="23">
        <f t="shared" si="2"/>
        <v>0</v>
      </c>
      <c r="J15" s="23"/>
      <c r="K15" s="23">
        <f t="shared" si="8"/>
        <v>0</v>
      </c>
      <c r="L15" s="24">
        <v>0.05</v>
      </c>
      <c r="M15" s="24">
        <v>0.38829999999999998</v>
      </c>
      <c r="N15" s="25">
        <f t="shared" si="0"/>
        <v>0</v>
      </c>
      <c r="O15" s="25">
        <f t="shared" si="1"/>
        <v>0</v>
      </c>
      <c r="P15" s="20">
        <f t="shared" si="3"/>
        <v>0</v>
      </c>
      <c r="Q15" s="20">
        <f t="shared" si="4"/>
        <v>0</v>
      </c>
      <c r="R15" s="20">
        <f t="shared" si="5"/>
        <v>0</v>
      </c>
      <c r="S15" s="20">
        <f t="shared" si="6"/>
        <v>0</v>
      </c>
      <c r="T15" s="51">
        <f t="shared" ref="T15:T42" si="9">IF(K15&gt;0,K15*L15,0)</f>
        <v>0</v>
      </c>
      <c r="U15" s="49">
        <f t="shared" si="7"/>
        <v>0</v>
      </c>
    </row>
    <row r="16" spans="1:23" x14ac:dyDescent="0.25">
      <c r="A16" s="16">
        <v>5</v>
      </c>
      <c r="B16" s="16"/>
      <c r="C16" s="16"/>
      <c r="D16" s="26"/>
      <c r="E16" s="16"/>
      <c r="F16" s="16"/>
      <c r="G16" s="23"/>
      <c r="H16" s="23"/>
      <c r="I16" s="23">
        <f t="shared" si="2"/>
        <v>0</v>
      </c>
      <c r="J16" s="23"/>
      <c r="K16" s="23">
        <f t="shared" si="8"/>
        <v>0</v>
      </c>
      <c r="L16" s="24">
        <v>0.05</v>
      </c>
      <c r="M16" s="24">
        <v>0.38829999999999998</v>
      </c>
      <c r="N16" s="25">
        <f t="shared" si="0"/>
        <v>0</v>
      </c>
      <c r="O16" s="25">
        <f t="shared" si="1"/>
        <v>0</v>
      </c>
      <c r="P16" s="20">
        <f t="shared" si="3"/>
        <v>0</v>
      </c>
      <c r="Q16" s="20">
        <f t="shared" si="4"/>
        <v>0</v>
      </c>
      <c r="R16" s="20">
        <f t="shared" si="5"/>
        <v>0</v>
      </c>
      <c r="S16" s="20">
        <f t="shared" si="6"/>
        <v>0</v>
      </c>
      <c r="T16" s="51">
        <f t="shared" si="9"/>
        <v>0</v>
      </c>
      <c r="U16" s="49">
        <f t="shared" si="7"/>
        <v>0</v>
      </c>
    </row>
    <row r="17" spans="1:21" x14ac:dyDescent="0.25">
      <c r="A17" s="16">
        <v>6</v>
      </c>
      <c r="B17" s="21"/>
      <c r="C17" s="16"/>
      <c r="D17" s="26"/>
      <c r="E17" s="16"/>
      <c r="F17" s="21"/>
      <c r="G17" s="22"/>
      <c r="H17" s="22"/>
      <c r="I17" s="23">
        <f t="shared" si="2"/>
        <v>0</v>
      </c>
      <c r="J17" s="23"/>
      <c r="K17" s="23">
        <f t="shared" si="8"/>
        <v>0</v>
      </c>
      <c r="L17" s="24">
        <v>0.05</v>
      </c>
      <c r="M17" s="24">
        <v>0.38829999999999998</v>
      </c>
      <c r="N17" s="25">
        <f t="shared" si="0"/>
        <v>0</v>
      </c>
      <c r="O17" s="25">
        <f t="shared" si="1"/>
        <v>0</v>
      </c>
      <c r="P17" s="20">
        <f t="shared" si="3"/>
        <v>0</v>
      </c>
      <c r="Q17" s="20">
        <f t="shared" si="4"/>
        <v>0</v>
      </c>
      <c r="R17" s="20">
        <f t="shared" si="5"/>
        <v>0</v>
      </c>
      <c r="S17" s="20">
        <f t="shared" si="6"/>
        <v>0</v>
      </c>
      <c r="T17" s="51">
        <f t="shared" si="9"/>
        <v>0</v>
      </c>
      <c r="U17" s="49">
        <f t="shared" si="7"/>
        <v>0</v>
      </c>
    </row>
    <row r="18" spans="1:21" x14ac:dyDescent="0.25">
      <c r="A18" s="16">
        <v>7</v>
      </c>
      <c r="B18" s="21"/>
      <c r="C18" s="16"/>
      <c r="D18" s="26"/>
      <c r="E18" s="16"/>
      <c r="F18" s="21"/>
      <c r="G18" s="22"/>
      <c r="H18" s="22"/>
      <c r="I18" s="23">
        <f t="shared" si="2"/>
        <v>0</v>
      </c>
      <c r="J18" s="23"/>
      <c r="K18" s="23">
        <f t="shared" si="8"/>
        <v>0</v>
      </c>
      <c r="L18" s="24">
        <v>0.05</v>
      </c>
      <c r="M18" s="24">
        <v>0.38829999999999998</v>
      </c>
      <c r="N18" s="25">
        <f t="shared" si="0"/>
        <v>0</v>
      </c>
      <c r="O18" s="25">
        <f t="shared" si="1"/>
        <v>0</v>
      </c>
      <c r="P18" s="20">
        <f t="shared" si="3"/>
        <v>0</v>
      </c>
      <c r="Q18" s="20">
        <f t="shared" si="4"/>
        <v>0</v>
      </c>
      <c r="R18" s="20">
        <f t="shared" si="5"/>
        <v>0</v>
      </c>
      <c r="S18" s="20">
        <f t="shared" si="6"/>
        <v>0</v>
      </c>
      <c r="T18" s="51">
        <f t="shared" si="9"/>
        <v>0</v>
      </c>
      <c r="U18" s="49">
        <f t="shared" si="7"/>
        <v>0</v>
      </c>
    </row>
    <row r="19" spans="1:21" x14ac:dyDescent="0.25">
      <c r="A19" s="16">
        <v>8</v>
      </c>
      <c r="B19" s="21"/>
      <c r="C19" s="16"/>
      <c r="D19" s="26"/>
      <c r="E19" s="16"/>
      <c r="F19" s="21"/>
      <c r="G19" s="22"/>
      <c r="H19" s="22"/>
      <c r="I19" s="23">
        <f t="shared" si="2"/>
        <v>0</v>
      </c>
      <c r="J19" s="23"/>
      <c r="K19" s="23">
        <f t="shared" si="8"/>
        <v>0</v>
      </c>
      <c r="L19" s="24">
        <v>0.05</v>
      </c>
      <c r="M19" s="24">
        <v>0.38829999999999998</v>
      </c>
      <c r="N19" s="25">
        <f t="shared" si="0"/>
        <v>0</v>
      </c>
      <c r="O19" s="25">
        <f t="shared" si="1"/>
        <v>0</v>
      </c>
      <c r="P19" s="20">
        <f t="shared" si="3"/>
        <v>0</v>
      </c>
      <c r="Q19" s="20">
        <f t="shared" si="4"/>
        <v>0</v>
      </c>
      <c r="R19" s="20">
        <f t="shared" si="5"/>
        <v>0</v>
      </c>
      <c r="S19" s="20">
        <f t="shared" si="6"/>
        <v>0</v>
      </c>
      <c r="T19" s="51">
        <f t="shared" si="9"/>
        <v>0</v>
      </c>
      <c r="U19" s="49">
        <f t="shared" si="7"/>
        <v>0</v>
      </c>
    </row>
    <row r="20" spans="1:21" x14ac:dyDescent="0.25">
      <c r="A20" s="16">
        <v>9</v>
      </c>
      <c r="B20" s="21"/>
      <c r="C20" s="16"/>
      <c r="D20" s="26"/>
      <c r="E20" s="16"/>
      <c r="F20" s="21"/>
      <c r="G20" s="22"/>
      <c r="H20" s="22"/>
      <c r="I20" s="23">
        <f t="shared" si="2"/>
        <v>0</v>
      </c>
      <c r="J20" s="23"/>
      <c r="K20" s="23">
        <f t="shared" si="8"/>
        <v>0</v>
      </c>
      <c r="L20" s="24">
        <v>0.05</v>
      </c>
      <c r="M20" s="24">
        <v>0.38829999999999998</v>
      </c>
      <c r="N20" s="25">
        <f t="shared" si="0"/>
        <v>0</v>
      </c>
      <c r="O20" s="25">
        <f t="shared" si="1"/>
        <v>0</v>
      </c>
      <c r="P20" s="20">
        <f t="shared" si="3"/>
        <v>0</v>
      </c>
      <c r="Q20" s="20">
        <f t="shared" si="4"/>
        <v>0</v>
      </c>
      <c r="R20" s="20">
        <f t="shared" si="5"/>
        <v>0</v>
      </c>
      <c r="S20" s="20">
        <f t="shared" si="6"/>
        <v>0</v>
      </c>
      <c r="T20" s="51">
        <f t="shared" si="9"/>
        <v>0</v>
      </c>
      <c r="U20" s="49">
        <f t="shared" si="7"/>
        <v>0</v>
      </c>
    </row>
    <row r="21" spans="1:21" x14ac:dyDescent="0.25">
      <c r="A21" s="16">
        <v>10</v>
      </c>
      <c r="B21" s="16"/>
      <c r="C21" s="16"/>
      <c r="D21" s="26"/>
      <c r="E21" s="16"/>
      <c r="F21" s="16"/>
      <c r="G21" s="23"/>
      <c r="H21" s="23"/>
      <c r="I21" s="23">
        <f t="shared" si="2"/>
        <v>0</v>
      </c>
      <c r="J21" s="23"/>
      <c r="K21" s="23">
        <f t="shared" si="8"/>
        <v>0</v>
      </c>
      <c r="L21" s="24">
        <v>0.05</v>
      </c>
      <c r="M21" s="24">
        <v>0.38829999999999998</v>
      </c>
      <c r="N21" s="25">
        <f t="shared" si="0"/>
        <v>0</v>
      </c>
      <c r="O21" s="25">
        <f t="shared" si="1"/>
        <v>0</v>
      </c>
      <c r="P21" s="20">
        <f t="shared" si="3"/>
        <v>0</v>
      </c>
      <c r="Q21" s="20">
        <f t="shared" si="4"/>
        <v>0</v>
      </c>
      <c r="R21" s="20">
        <f t="shared" si="5"/>
        <v>0</v>
      </c>
      <c r="S21" s="20">
        <f t="shared" si="6"/>
        <v>0</v>
      </c>
      <c r="T21" s="51">
        <f t="shared" si="9"/>
        <v>0</v>
      </c>
      <c r="U21" s="49">
        <f t="shared" si="7"/>
        <v>0</v>
      </c>
    </row>
    <row r="22" spans="1:21" x14ac:dyDescent="0.25">
      <c r="A22" s="16">
        <v>11</v>
      </c>
      <c r="B22" s="21"/>
      <c r="C22" s="16"/>
      <c r="D22" s="26"/>
      <c r="E22" s="16"/>
      <c r="F22" s="21"/>
      <c r="G22" s="22"/>
      <c r="H22" s="22"/>
      <c r="I22" s="23">
        <f t="shared" si="2"/>
        <v>0</v>
      </c>
      <c r="J22" s="23"/>
      <c r="K22" s="23">
        <f t="shared" si="8"/>
        <v>0</v>
      </c>
      <c r="L22" s="24">
        <v>0.05</v>
      </c>
      <c r="M22" s="24">
        <v>0.38829999999999998</v>
      </c>
      <c r="N22" s="25">
        <f t="shared" si="0"/>
        <v>0</v>
      </c>
      <c r="O22" s="25">
        <f t="shared" si="1"/>
        <v>0</v>
      </c>
      <c r="P22" s="20">
        <f t="shared" si="3"/>
        <v>0</v>
      </c>
      <c r="Q22" s="20">
        <f t="shared" si="4"/>
        <v>0</v>
      </c>
      <c r="R22" s="20">
        <f t="shared" si="5"/>
        <v>0</v>
      </c>
      <c r="S22" s="20">
        <f t="shared" si="6"/>
        <v>0</v>
      </c>
      <c r="T22" s="51">
        <f t="shared" si="9"/>
        <v>0</v>
      </c>
      <c r="U22" s="49">
        <f t="shared" si="7"/>
        <v>0</v>
      </c>
    </row>
    <row r="23" spans="1:21" x14ac:dyDescent="0.25">
      <c r="A23" s="16">
        <v>12</v>
      </c>
      <c r="B23" s="16"/>
      <c r="C23" s="16"/>
      <c r="D23" s="26"/>
      <c r="E23" s="16"/>
      <c r="F23" s="16"/>
      <c r="G23" s="23"/>
      <c r="H23" s="23"/>
      <c r="I23" s="23">
        <f t="shared" si="2"/>
        <v>0</v>
      </c>
      <c r="J23" s="23"/>
      <c r="K23" s="23">
        <f t="shared" si="8"/>
        <v>0</v>
      </c>
      <c r="L23" s="24">
        <v>0.05</v>
      </c>
      <c r="M23" s="24">
        <v>0.38829999999999998</v>
      </c>
      <c r="N23" s="25">
        <f t="shared" si="0"/>
        <v>0</v>
      </c>
      <c r="O23" s="25">
        <f t="shared" si="1"/>
        <v>0</v>
      </c>
      <c r="P23" s="20">
        <f t="shared" si="3"/>
        <v>0</v>
      </c>
      <c r="Q23" s="20">
        <f t="shared" si="4"/>
        <v>0</v>
      </c>
      <c r="R23" s="20">
        <f t="shared" si="5"/>
        <v>0</v>
      </c>
      <c r="S23" s="20">
        <f t="shared" si="6"/>
        <v>0</v>
      </c>
      <c r="T23" s="51">
        <f t="shared" si="9"/>
        <v>0</v>
      </c>
      <c r="U23" s="49">
        <f t="shared" si="7"/>
        <v>0</v>
      </c>
    </row>
    <row r="24" spans="1:21" x14ac:dyDescent="0.25">
      <c r="A24" s="16">
        <v>13</v>
      </c>
      <c r="B24" s="21"/>
      <c r="C24" s="16"/>
      <c r="D24" s="26"/>
      <c r="E24" s="16"/>
      <c r="F24" s="21"/>
      <c r="G24" s="22"/>
      <c r="H24" s="22"/>
      <c r="I24" s="23">
        <f t="shared" si="2"/>
        <v>0</v>
      </c>
      <c r="J24" s="23"/>
      <c r="K24" s="23">
        <f t="shared" si="8"/>
        <v>0</v>
      </c>
      <c r="L24" s="24">
        <v>0.05</v>
      </c>
      <c r="M24" s="24">
        <v>0.38829999999999998</v>
      </c>
      <c r="N24" s="25">
        <f t="shared" si="0"/>
        <v>0</v>
      </c>
      <c r="O24" s="25">
        <f t="shared" si="1"/>
        <v>0</v>
      </c>
      <c r="P24" s="20">
        <f t="shared" si="3"/>
        <v>0</v>
      </c>
      <c r="Q24" s="20">
        <f t="shared" si="4"/>
        <v>0</v>
      </c>
      <c r="R24" s="20">
        <f t="shared" si="5"/>
        <v>0</v>
      </c>
      <c r="S24" s="20">
        <f t="shared" si="6"/>
        <v>0</v>
      </c>
      <c r="T24" s="51">
        <f t="shared" si="9"/>
        <v>0</v>
      </c>
      <c r="U24" s="49">
        <f t="shared" si="7"/>
        <v>0</v>
      </c>
    </row>
    <row r="25" spans="1:21" x14ac:dyDescent="0.25">
      <c r="A25" s="16">
        <v>14</v>
      </c>
      <c r="B25" s="21"/>
      <c r="C25" s="16"/>
      <c r="D25" s="26"/>
      <c r="E25" s="16"/>
      <c r="F25" s="21"/>
      <c r="G25" s="22"/>
      <c r="H25" s="22"/>
      <c r="I25" s="23">
        <f t="shared" si="2"/>
        <v>0</v>
      </c>
      <c r="J25" s="23"/>
      <c r="K25" s="23">
        <f t="shared" si="8"/>
        <v>0</v>
      </c>
      <c r="L25" s="24">
        <v>0.05</v>
      </c>
      <c r="M25" s="24">
        <v>0.38829999999999998</v>
      </c>
      <c r="N25" s="25">
        <f t="shared" si="0"/>
        <v>0</v>
      </c>
      <c r="O25" s="25">
        <f t="shared" si="1"/>
        <v>0</v>
      </c>
      <c r="P25" s="20">
        <f t="shared" si="3"/>
        <v>0</v>
      </c>
      <c r="Q25" s="20">
        <f t="shared" si="4"/>
        <v>0</v>
      </c>
      <c r="R25" s="20">
        <f t="shared" si="5"/>
        <v>0</v>
      </c>
      <c r="S25" s="20">
        <f t="shared" si="6"/>
        <v>0</v>
      </c>
      <c r="T25" s="51">
        <f t="shared" si="9"/>
        <v>0</v>
      </c>
      <c r="U25" s="49">
        <f t="shared" si="7"/>
        <v>0</v>
      </c>
    </row>
    <row r="26" spans="1:21" x14ac:dyDescent="0.25">
      <c r="A26" s="16">
        <v>15</v>
      </c>
      <c r="B26" s="16"/>
      <c r="C26" s="16"/>
      <c r="D26" s="26"/>
      <c r="E26" s="16"/>
      <c r="F26" s="16"/>
      <c r="G26" s="23"/>
      <c r="H26" s="23"/>
      <c r="I26" s="23">
        <f t="shared" si="2"/>
        <v>0</v>
      </c>
      <c r="J26" s="23"/>
      <c r="K26" s="23">
        <f t="shared" si="8"/>
        <v>0</v>
      </c>
      <c r="L26" s="24">
        <v>0.38829999999999998</v>
      </c>
      <c r="M26" s="24">
        <v>0.38829999999999998</v>
      </c>
      <c r="N26" s="25">
        <f t="shared" si="0"/>
        <v>0</v>
      </c>
      <c r="O26" s="25">
        <f t="shared" si="1"/>
        <v>0</v>
      </c>
      <c r="P26" s="20">
        <f t="shared" si="3"/>
        <v>0</v>
      </c>
      <c r="Q26" s="20">
        <f t="shared" si="4"/>
        <v>0</v>
      </c>
      <c r="R26" s="20">
        <f t="shared" si="5"/>
        <v>0</v>
      </c>
      <c r="S26" s="20">
        <f t="shared" si="6"/>
        <v>0</v>
      </c>
      <c r="T26" s="51">
        <f t="shared" si="9"/>
        <v>0</v>
      </c>
      <c r="U26" s="49">
        <f t="shared" si="7"/>
        <v>0</v>
      </c>
    </row>
    <row r="27" spans="1:21" x14ac:dyDescent="0.25">
      <c r="A27" s="16">
        <v>16</v>
      </c>
      <c r="B27" s="21"/>
      <c r="C27" s="16"/>
      <c r="D27" s="26"/>
      <c r="E27" s="16"/>
      <c r="F27" s="21"/>
      <c r="G27" s="22"/>
      <c r="H27" s="22"/>
      <c r="I27" s="23">
        <f t="shared" si="2"/>
        <v>0</v>
      </c>
      <c r="J27" s="23"/>
      <c r="K27" s="23">
        <f t="shared" si="8"/>
        <v>0</v>
      </c>
      <c r="L27" s="24">
        <v>0.38829999999999998</v>
      </c>
      <c r="M27" s="24">
        <v>0.38829999999999998</v>
      </c>
      <c r="N27" s="25">
        <f t="shared" si="0"/>
        <v>0</v>
      </c>
      <c r="O27" s="25">
        <f t="shared" si="1"/>
        <v>0</v>
      </c>
      <c r="P27" s="20">
        <f t="shared" si="3"/>
        <v>0</v>
      </c>
      <c r="Q27" s="20">
        <f t="shared" si="4"/>
        <v>0</v>
      </c>
      <c r="R27" s="20">
        <f t="shared" si="5"/>
        <v>0</v>
      </c>
      <c r="S27" s="20">
        <f t="shared" si="6"/>
        <v>0</v>
      </c>
      <c r="T27" s="51">
        <f t="shared" si="9"/>
        <v>0</v>
      </c>
      <c r="U27" s="49">
        <f t="shared" si="7"/>
        <v>0</v>
      </c>
    </row>
    <row r="28" spans="1:21" x14ac:dyDescent="0.25">
      <c r="A28" s="16">
        <v>17</v>
      </c>
      <c r="B28" s="21"/>
      <c r="C28" s="16"/>
      <c r="D28" s="26"/>
      <c r="E28" s="16"/>
      <c r="F28" s="21"/>
      <c r="G28" s="22"/>
      <c r="H28" s="22"/>
      <c r="I28" s="23">
        <f t="shared" si="2"/>
        <v>0</v>
      </c>
      <c r="J28" s="23"/>
      <c r="K28" s="23">
        <f t="shared" si="8"/>
        <v>0</v>
      </c>
      <c r="L28" s="24">
        <v>0.38829999999999998</v>
      </c>
      <c r="M28" s="24">
        <v>0.38829999999999998</v>
      </c>
      <c r="N28" s="25">
        <f t="shared" si="0"/>
        <v>0</v>
      </c>
      <c r="O28" s="25">
        <f t="shared" si="1"/>
        <v>0</v>
      </c>
      <c r="P28" s="20">
        <f t="shared" si="3"/>
        <v>0</v>
      </c>
      <c r="Q28" s="20">
        <f t="shared" si="4"/>
        <v>0</v>
      </c>
      <c r="R28" s="20">
        <f t="shared" si="5"/>
        <v>0</v>
      </c>
      <c r="S28" s="20">
        <f t="shared" si="6"/>
        <v>0</v>
      </c>
      <c r="T28" s="51">
        <f t="shared" si="9"/>
        <v>0</v>
      </c>
      <c r="U28" s="49">
        <f t="shared" si="7"/>
        <v>0</v>
      </c>
    </row>
    <row r="29" spans="1:21" x14ac:dyDescent="0.25">
      <c r="A29" s="16">
        <v>18</v>
      </c>
      <c r="B29" s="16"/>
      <c r="C29" s="16"/>
      <c r="D29" s="26"/>
      <c r="E29" s="16"/>
      <c r="F29" s="16"/>
      <c r="G29" s="23"/>
      <c r="H29" s="23"/>
      <c r="I29" s="23">
        <f t="shared" si="2"/>
        <v>0</v>
      </c>
      <c r="J29" s="23"/>
      <c r="K29" s="23">
        <f t="shared" si="8"/>
        <v>0</v>
      </c>
      <c r="L29" s="24">
        <v>0.38829999999999998</v>
      </c>
      <c r="M29" s="24">
        <v>0.38829999999999998</v>
      </c>
      <c r="N29" s="25">
        <f t="shared" si="0"/>
        <v>0</v>
      </c>
      <c r="O29" s="25">
        <f t="shared" si="1"/>
        <v>0</v>
      </c>
      <c r="P29" s="20">
        <f t="shared" si="3"/>
        <v>0</v>
      </c>
      <c r="Q29" s="20">
        <f t="shared" si="4"/>
        <v>0</v>
      </c>
      <c r="R29" s="20">
        <f t="shared" si="5"/>
        <v>0</v>
      </c>
      <c r="S29" s="20">
        <f t="shared" si="6"/>
        <v>0</v>
      </c>
      <c r="T29" s="51">
        <f t="shared" si="9"/>
        <v>0</v>
      </c>
      <c r="U29" s="49">
        <f t="shared" si="7"/>
        <v>0</v>
      </c>
    </row>
    <row r="30" spans="1:21" x14ac:dyDescent="0.25">
      <c r="A30" s="16">
        <v>19</v>
      </c>
      <c r="B30" s="16"/>
      <c r="C30" s="16"/>
      <c r="D30" s="26"/>
      <c r="E30" s="16"/>
      <c r="F30" s="16"/>
      <c r="G30" s="23"/>
      <c r="H30" s="23"/>
      <c r="I30" s="23">
        <f t="shared" si="2"/>
        <v>0</v>
      </c>
      <c r="J30" s="23"/>
      <c r="K30" s="23">
        <f t="shared" si="8"/>
        <v>0</v>
      </c>
      <c r="L30" s="24">
        <v>0.38829999999999998</v>
      </c>
      <c r="M30" s="24">
        <v>0.38829999999999998</v>
      </c>
      <c r="N30" s="25">
        <f t="shared" si="0"/>
        <v>0</v>
      </c>
      <c r="O30" s="25">
        <f t="shared" si="1"/>
        <v>0</v>
      </c>
      <c r="P30" s="20">
        <f t="shared" si="3"/>
        <v>0</v>
      </c>
      <c r="Q30" s="20">
        <f t="shared" si="4"/>
        <v>0</v>
      </c>
      <c r="R30" s="20">
        <f t="shared" si="5"/>
        <v>0</v>
      </c>
      <c r="S30" s="20">
        <f t="shared" si="6"/>
        <v>0</v>
      </c>
      <c r="T30" s="51">
        <f t="shared" si="9"/>
        <v>0</v>
      </c>
      <c r="U30" s="49">
        <f t="shared" si="7"/>
        <v>0</v>
      </c>
    </row>
    <row r="31" spans="1:21" x14ac:dyDescent="0.25">
      <c r="A31" s="16">
        <v>20</v>
      </c>
      <c r="B31" s="21"/>
      <c r="C31" s="16"/>
      <c r="D31" s="26"/>
      <c r="E31" s="16"/>
      <c r="F31" s="21"/>
      <c r="G31" s="22"/>
      <c r="H31" s="22"/>
      <c r="I31" s="23">
        <f t="shared" si="2"/>
        <v>0</v>
      </c>
      <c r="J31" s="23"/>
      <c r="K31" s="23">
        <f t="shared" si="8"/>
        <v>0</v>
      </c>
      <c r="L31" s="24">
        <v>0.38829999999999998</v>
      </c>
      <c r="M31" s="24">
        <v>0.38829999999999998</v>
      </c>
      <c r="N31" s="25">
        <f t="shared" si="0"/>
        <v>0</v>
      </c>
      <c r="O31" s="25">
        <f t="shared" si="1"/>
        <v>0</v>
      </c>
      <c r="P31" s="20">
        <f t="shared" si="3"/>
        <v>0</v>
      </c>
      <c r="Q31" s="20">
        <f t="shared" si="4"/>
        <v>0</v>
      </c>
      <c r="R31" s="20">
        <f t="shared" si="5"/>
        <v>0</v>
      </c>
      <c r="S31" s="20">
        <f t="shared" si="6"/>
        <v>0</v>
      </c>
      <c r="T31" s="51">
        <f t="shared" si="9"/>
        <v>0</v>
      </c>
      <c r="U31" s="49">
        <f t="shared" si="7"/>
        <v>0</v>
      </c>
    </row>
    <row r="32" spans="1:21" x14ac:dyDescent="0.25">
      <c r="A32" s="16">
        <v>21</v>
      </c>
      <c r="B32" s="16"/>
      <c r="C32" s="16"/>
      <c r="D32" s="26"/>
      <c r="E32" s="16"/>
      <c r="F32" s="16"/>
      <c r="G32" s="23"/>
      <c r="H32" s="23"/>
      <c r="I32" s="23">
        <f t="shared" si="2"/>
        <v>0</v>
      </c>
      <c r="J32" s="23"/>
      <c r="K32" s="23">
        <f t="shared" si="8"/>
        <v>0</v>
      </c>
      <c r="L32" s="24">
        <v>0.38829999999999998</v>
      </c>
      <c r="M32" s="24">
        <v>0.38829999999999998</v>
      </c>
      <c r="N32" s="25">
        <f t="shared" si="0"/>
        <v>0</v>
      </c>
      <c r="O32" s="25">
        <f t="shared" si="1"/>
        <v>0</v>
      </c>
      <c r="P32" s="20">
        <f t="shared" si="3"/>
        <v>0</v>
      </c>
      <c r="Q32" s="20">
        <f t="shared" si="4"/>
        <v>0</v>
      </c>
      <c r="R32" s="20">
        <f t="shared" si="5"/>
        <v>0</v>
      </c>
      <c r="S32" s="20">
        <f t="shared" si="6"/>
        <v>0</v>
      </c>
      <c r="T32" s="51">
        <f t="shared" si="9"/>
        <v>0</v>
      </c>
      <c r="U32" s="49">
        <f t="shared" si="7"/>
        <v>0</v>
      </c>
    </row>
    <row r="33" spans="1:21" x14ac:dyDescent="0.25">
      <c r="A33" s="16">
        <v>22</v>
      </c>
      <c r="B33" s="21"/>
      <c r="C33" s="16"/>
      <c r="D33" s="26"/>
      <c r="E33" s="16"/>
      <c r="F33" s="21"/>
      <c r="G33" s="22"/>
      <c r="H33" s="22"/>
      <c r="I33" s="23">
        <f t="shared" si="2"/>
        <v>0</v>
      </c>
      <c r="J33" s="23"/>
      <c r="K33" s="23">
        <f t="shared" si="8"/>
        <v>0</v>
      </c>
      <c r="L33" s="24">
        <v>0.38829999999999998</v>
      </c>
      <c r="M33" s="24">
        <v>0.38829999999999998</v>
      </c>
      <c r="N33" s="25">
        <f t="shared" si="0"/>
        <v>0</v>
      </c>
      <c r="O33" s="25">
        <f t="shared" si="1"/>
        <v>0</v>
      </c>
      <c r="P33" s="20">
        <f t="shared" si="3"/>
        <v>0</v>
      </c>
      <c r="Q33" s="20">
        <f t="shared" si="4"/>
        <v>0</v>
      </c>
      <c r="R33" s="20">
        <f t="shared" si="5"/>
        <v>0</v>
      </c>
      <c r="S33" s="20">
        <f t="shared" si="6"/>
        <v>0</v>
      </c>
      <c r="T33" s="51">
        <f t="shared" si="9"/>
        <v>0</v>
      </c>
      <c r="U33" s="49">
        <f t="shared" si="7"/>
        <v>0</v>
      </c>
    </row>
    <row r="34" spans="1:21" x14ac:dyDescent="0.25">
      <c r="A34" s="16">
        <v>23</v>
      </c>
      <c r="B34" s="21"/>
      <c r="C34" s="16"/>
      <c r="D34" s="26"/>
      <c r="E34" s="16"/>
      <c r="F34" s="21"/>
      <c r="G34" s="22"/>
      <c r="H34" s="22"/>
      <c r="I34" s="23">
        <f t="shared" si="2"/>
        <v>0</v>
      </c>
      <c r="J34" s="23"/>
      <c r="K34" s="23">
        <f t="shared" si="8"/>
        <v>0</v>
      </c>
      <c r="L34" s="24">
        <v>0.38829999999999998</v>
      </c>
      <c r="M34" s="24">
        <v>0.38829999999999998</v>
      </c>
      <c r="N34" s="25">
        <f t="shared" si="0"/>
        <v>0</v>
      </c>
      <c r="O34" s="25">
        <f t="shared" si="1"/>
        <v>0</v>
      </c>
      <c r="P34" s="20">
        <f t="shared" si="3"/>
        <v>0</v>
      </c>
      <c r="Q34" s="20">
        <f t="shared" si="4"/>
        <v>0</v>
      </c>
      <c r="R34" s="20">
        <f t="shared" si="5"/>
        <v>0</v>
      </c>
      <c r="S34" s="20">
        <f t="shared" si="6"/>
        <v>0</v>
      </c>
      <c r="T34" s="51">
        <f t="shared" si="9"/>
        <v>0</v>
      </c>
      <c r="U34" s="49">
        <f t="shared" si="7"/>
        <v>0</v>
      </c>
    </row>
    <row r="35" spans="1:21" x14ac:dyDescent="0.25">
      <c r="A35" s="16">
        <v>24</v>
      </c>
      <c r="B35" s="21"/>
      <c r="C35" s="16"/>
      <c r="D35" s="26"/>
      <c r="E35" s="16"/>
      <c r="F35" s="21"/>
      <c r="G35" s="22"/>
      <c r="H35" s="22"/>
      <c r="I35" s="23">
        <f t="shared" si="2"/>
        <v>0</v>
      </c>
      <c r="J35" s="23"/>
      <c r="K35" s="23">
        <f t="shared" si="8"/>
        <v>0</v>
      </c>
      <c r="L35" s="24">
        <v>0.38829999999999998</v>
      </c>
      <c r="M35" s="24">
        <v>0.38829999999999998</v>
      </c>
      <c r="N35" s="25">
        <f t="shared" si="0"/>
        <v>0</v>
      </c>
      <c r="O35" s="25">
        <f t="shared" si="1"/>
        <v>0</v>
      </c>
      <c r="P35" s="20">
        <f t="shared" si="3"/>
        <v>0</v>
      </c>
      <c r="Q35" s="20">
        <f t="shared" si="4"/>
        <v>0</v>
      </c>
      <c r="R35" s="20">
        <f t="shared" si="5"/>
        <v>0</v>
      </c>
      <c r="S35" s="20">
        <f t="shared" si="6"/>
        <v>0</v>
      </c>
      <c r="T35" s="51">
        <f t="shared" si="9"/>
        <v>0</v>
      </c>
      <c r="U35" s="49">
        <f t="shared" si="7"/>
        <v>0</v>
      </c>
    </row>
    <row r="36" spans="1:21" x14ac:dyDescent="0.25">
      <c r="A36" s="16">
        <v>25</v>
      </c>
      <c r="B36" s="21"/>
      <c r="C36" s="16"/>
      <c r="D36" s="26"/>
      <c r="E36" s="16"/>
      <c r="F36" s="21"/>
      <c r="G36" s="22"/>
      <c r="H36" s="22"/>
      <c r="I36" s="23">
        <f t="shared" si="2"/>
        <v>0</v>
      </c>
      <c r="J36" s="23"/>
      <c r="K36" s="23">
        <f t="shared" si="8"/>
        <v>0</v>
      </c>
      <c r="L36" s="24">
        <v>0.38829999999999998</v>
      </c>
      <c r="M36" s="24">
        <v>0.38829999999999998</v>
      </c>
      <c r="N36" s="25">
        <f t="shared" si="0"/>
        <v>0</v>
      </c>
      <c r="O36" s="25">
        <f t="shared" si="1"/>
        <v>0</v>
      </c>
      <c r="P36" s="20">
        <f t="shared" si="3"/>
        <v>0</v>
      </c>
      <c r="Q36" s="20">
        <f t="shared" si="4"/>
        <v>0</v>
      </c>
      <c r="R36" s="20">
        <f t="shared" si="5"/>
        <v>0</v>
      </c>
      <c r="S36" s="20">
        <f t="shared" si="6"/>
        <v>0</v>
      </c>
      <c r="T36" s="51">
        <f t="shared" si="9"/>
        <v>0</v>
      </c>
      <c r="U36" s="49">
        <f t="shared" si="7"/>
        <v>0</v>
      </c>
    </row>
    <row r="37" spans="1:21" x14ac:dyDescent="0.25">
      <c r="A37" s="16">
        <v>26</v>
      </c>
      <c r="B37" s="21"/>
      <c r="C37" s="16"/>
      <c r="D37" s="26"/>
      <c r="E37" s="16"/>
      <c r="F37" s="21"/>
      <c r="G37" s="22"/>
      <c r="H37" s="22"/>
      <c r="I37" s="23">
        <f t="shared" si="2"/>
        <v>0</v>
      </c>
      <c r="J37" s="23"/>
      <c r="K37" s="23">
        <f t="shared" si="8"/>
        <v>0</v>
      </c>
      <c r="L37" s="24">
        <v>0.38829999999999998</v>
      </c>
      <c r="M37" s="24">
        <v>0.38829999999999998</v>
      </c>
      <c r="N37" s="25">
        <f t="shared" si="0"/>
        <v>0</v>
      </c>
      <c r="O37" s="25">
        <f t="shared" si="1"/>
        <v>0</v>
      </c>
      <c r="P37" s="20">
        <f t="shared" si="3"/>
        <v>0</v>
      </c>
      <c r="Q37" s="20">
        <f t="shared" si="4"/>
        <v>0</v>
      </c>
      <c r="R37" s="20">
        <f t="shared" si="5"/>
        <v>0</v>
      </c>
      <c r="S37" s="20">
        <f t="shared" si="6"/>
        <v>0</v>
      </c>
      <c r="T37" s="51">
        <f t="shared" si="9"/>
        <v>0</v>
      </c>
      <c r="U37" s="49">
        <f t="shared" si="7"/>
        <v>0</v>
      </c>
    </row>
    <row r="38" spans="1:21" x14ac:dyDescent="0.25">
      <c r="A38" s="16">
        <v>27</v>
      </c>
      <c r="B38" s="21"/>
      <c r="C38" s="16"/>
      <c r="D38" s="26"/>
      <c r="E38" s="16"/>
      <c r="F38" s="21"/>
      <c r="G38" s="22"/>
      <c r="H38" s="22"/>
      <c r="I38" s="23">
        <f t="shared" si="2"/>
        <v>0</v>
      </c>
      <c r="J38" s="23"/>
      <c r="K38" s="23">
        <f t="shared" si="8"/>
        <v>0</v>
      </c>
      <c r="L38" s="24">
        <v>0.38829999999999998</v>
      </c>
      <c r="M38" s="24">
        <v>0.38829999999999998</v>
      </c>
      <c r="N38" s="25">
        <f t="shared" si="0"/>
        <v>0</v>
      </c>
      <c r="O38" s="25">
        <f t="shared" si="1"/>
        <v>0</v>
      </c>
      <c r="P38" s="20">
        <f t="shared" si="3"/>
        <v>0</v>
      </c>
      <c r="Q38" s="20">
        <f t="shared" si="4"/>
        <v>0</v>
      </c>
      <c r="R38" s="20">
        <f t="shared" si="5"/>
        <v>0</v>
      </c>
      <c r="S38" s="20">
        <f t="shared" si="6"/>
        <v>0</v>
      </c>
      <c r="T38" s="51">
        <f t="shared" si="9"/>
        <v>0</v>
      </c>
      <c r="U38" s="49">
        <f t="shared" si="7"/>
        <v>0</v>
      </c>
    </row>
    <row r="39" spans="1:21" x14ac:dyDescent="0.25">
      <c r="A39" s="16">
        <v>28</v>
      </c>
      <c r="B39" s="21"/>
      <c r="C39" s="16"/>
      <c r="D39" s="26"/>
      <c r="E39" s="16"/>
      <c r="F39" s="21"/>
      <c r="G39" s="22"/>
      <c r="H39" s="22"/>
      <c r="I39" s="23">
        <f t="shared" si="2"/>
        <v>0</v>
      </c>
      <c r="J39" s="23"/>
      <c r="K39" s="23">
        <f t="shared" si="8"/>
        <v>0</v>
      </c>
      <c r="L39" s="24">
        <v>0.38829999999999998</v>
      </c>
      <c r="M39" s="24">
        <v>0.38829999999999998</v>
      </c>
      <c r="N39" s="25">
        <f t="shared" si="0"/>
        <v>0</v>
      </c>
      <c r="O39" s="25">
        <f t="shared" si="1"/>
        <v>0</v>
      </c>
      <c r="P39" s="20">
        <f t="shared" si="3"/>
        <v>0</v>
      </c>
      <c r="Q39" s="20">
        <f t="shared" si="4"/>
        <v>0</v>
      </c>
      <c r="R39" s="20">
        <f t="shared" si="5"/>
        <v>0</v>
      </c>
      <c r="S39" s="20">
        <f t="shared" si="6"/>
        <v>0</v>
      </c>
      <c r="T39" s="51">
        <f t="shared" si="9"/>
        <v>0</v>
      </c>
      <c r="U39" s="49">
        <f t="shared" si="7"/>
        <v>0</v>
      </c>
    </row>
    <row r="40" spans="1:21" x14ac:dyDescent="0.25">
      <c r="A40" s="16">
        <v>29</v>
      </c>
      <c r="B40" s="21"/>
      <c r="C40" s="16"/>
      <c r="D40" s="26"/>
      <c r="E40" s="16"/>
      <c r="F40" s="21"/>
      <c r="G40" s="22"/>
      <c r="H40" s="22"/>
      <c r="I40" s="23">
        <f t="shared" si="2"/>
        <v>0</v>
      </c>
      <c r="J40" s="23"/>
      <c r="K40" s="23">
        <f t="shared" si="8"/>
        <v>0</v>
      </c>
      <c r="L40" s="24">
        <v>0.38829999999999998</v>
      </c>
      <c r="M40" s="24">
        <v>0.38829999999999998</v>
      </c>
      <c r="N40" s="25">
        <f t="shared" si="0"/>
        <v>0</v>
      </c>
      <c r="O40" s="25">
        <f t="shared" si="1"/>
        <v>0</v>
      </c>
      <c r="P40" s="20">
        <f t="shared" si="3"/>
        <v>0</v>
      </c>
      <c r="Q40" s="20">
        <f t="shared" si="4"/>
        <v>0</v>
      </c>
      <c r="R40" s="20">
        <f t="shared" si="5"/>
        <v>0</v>
      </c>
      <c r="S40" s="20">
        <f t="shared" si="6"/>
        <v>0</v>
      </c>
      <c r="T40" s="51">
        <f t="shared" si="9"/>
        <v>0</v>
      </c>
      <c r="U40" s="49">
        <f t="shared" si="7"/>
        <v>0</v>
      </c>
    </row>
    <row r="41" spans="1:21" x14ac:dyDescent="0.25">
      <c r="A41" s="16">
        <v>30</v>
      </c>
      <c r="B41" s="21"/>
      <c r="C41" s="16"/>
      <c r="D41" s="26"/>
      <c r="E41" s="16"/>
      <c r="F41" s="21"/>
      <c r="G41" s="27"/>
      <c r="H41" s="27"/>
      <c r="I41" s="28">
        <f t="shared" si="2"/>
        <v>0</v>
      </c>
      <c r="J41" s="23"/>
      <c r="K41" s="23">
        <f t="shared" si="8"/>
        <v>0</v>
      </c>
      <c r="L41" s="24">
        <v>0.38829999999999998</v>
      </c>
      <c r="M41" s="24">
        <v>0.38829999999999998</v>
      </c>
      <c r="N41" s="25">
        <f t="shared" si="0"/>
        <v>0</v>
      </c>
      <c r="O41" s="25">
        <f t="shared" si="1"/>
        <v>0</v>
      </c>
      <c r="P41" s="20">
        <f t="shared" si="3"/>
        <v>0</v>
      </c>
      <c r="Q41" s="20">
        <f t="shared" si="4"/>
        <v>0</v>
      </c>
      <c r="R41" s="20">
        <f t="shared" si="5"/>
        <v>0</v>
      </c>
      <c r="S41" s="20">
        <f t="shared" si="6"/>
        <v>0</v>
      </c>
      <c r="T41" s="51">
        <f t="shared" si="9"/>
        <v>0</v>
      </c>
      <c r="U41" s="49">
        <f t="shared" si="7"/>
        <v>0</v>
      </c>
    </row>
    <row r="42" spans="1:21" x14ac:dyDescent="0.25">
      <c r="A42" s="16">
        <v>31</v>
      </c>
      <c r="B42" s="21"/>
      <c r="C42" s="16"/>
      <c r="D42" s="26"/>
      <c r="E42" s="16"/>
      <c r="F42" s="21"/>
      <c r="G42" s="27"/>
      <c r="H42" s="27"/>
      <c r="I42" s="28">
        <f t="shared" si="2"/>
        <v>0</v>
      </c>
      <c r="J42" s="23"/>
      <c r="K42" s="23">
        <f t="shared" si="8"/>
        <v>0</v>
      </c>
      <c r="L42" s="24">
        <v>0.38829999999999998</v>
      </c>
      <c r="M42" s="24">
        <v>0.38829999999999998</v>
      </c>
      <c r="N42" s="25">
        <f t="shared" si="0"/>
        <v>0</v>
      </c>
      <c r="O42" s="25">
        <f t="shared" si="1"/>
        <v>0</v>
      </c>
      <c r="P42" s="20">
        <f t="shared" si="3"/>
        <v>0</v>
      </c>
      <c r="Q42" s="20">
        <f t="shared" si="4"/>
        <v>0</v>
      </c>
      <c r="R42" s="20">
        <f t="shared" si="5"/>
        <v>0</v>
      </c>
      <c r="S42" s="20">
        <f t="shared" si="6"/>
        <v>0</v>
      </c>
      <c r="T42" s="51">
        <f t="shared" si="9"/>
        <v>0</v>
      </c>
      <c r="U42" s="49">
        <f t="shared" si="7"/>
        <v>0</v>
      </c>
    </row>
    <row r="43" spans="1:21" x14ac:dyDescent="0.25">
      <c r="A43" s="16" t="s">
        <v>22</v>
      </c>
      <c r="E43"/>
      <c r="F43"/>
      <c r="G43" s="1">
        <f>+SUM(G12:G42)</f>
        <v>0</v>
      </c>
      <c r="H43" s="1">
        <f>+SUM(H12:H42)</f>
        <v>0</v>
      </c>
      <c r="I43" s="1">
        <f>+SUM(I12:I42)</f>
        <v>0</v>
      </c>
      <c r="N43" s="31">
        <f>SUM(N12:N42)</f>
        <v>0</v>
      </c>
      <c r="O43" s="31">
        <f>SUM(O12:O42)</f>
        <v>0</v>
      </c>
      <c r="P43" s="31">
        <f t="shared" ref="P43:U43" si="10">SUM(P12:P42)</f>
        <v>0</v>
      </c>
      <c r="Q43" s="31">
        <f t="shared" si="10"/>
        <v>0</v>
      </c>
      <c r="R43" s="31">
        <f t="shared" si="10"/>
        <v>0</v>
      </c>
      <c r="S43" s="31">
        <f t="shared" si="10"/>
        <v>0</v>
      </c>
      <c r="T43" s="31">
        <f t="shared" si="10"/>
        <v>0</v>
      </c>
      <c r="U43" s="31">
        <f t="shared" si="10"/>
        <v>0</v>
      </c>
    </row>
    <row r="44" spans="1:21" x14ac:dyDescent="0.25">
      <c r="A44" s="16"/>
      <c r="E44"/>
      <c r="F44"/>
      <c r="G44"/>
    </row>
    <row r="45" spans="1:21" ht="13.8" thickBot="1" x14ac:dyDescent="0.3">
      <c r="A45" s="16"/>
      <c r="E45"/>
      <c r="F45"/>
      <c r="G45"/>
      <c r="R45" s="33" t="s">
        <v>23</v>
      </c>
      <c r="S45" s="20">
        <f>+R43-S43</f>
        <v>0</v>
      </c>
    </row>
    <row r="46" spans="1:21" ht="13.8" thickBot="1" x14ac:dyDescent="0.3">
      <c r="A46" s="16"/>
      <c r="E46" s="34" t="s">
        <v>24</v>
      </c>
      <c r="G46" s="30">
        <f>+G43</f>
        <v>0</v>
      </c>
      <c r="M46" s="119" t="s">
        <v>43</v>
      </c>
      <c r="N46" s="120"/>
      <c r="O46" s="120"/>
      <c r="P46" s="120"/>
      <c r="Q46" s="120"/>
      <c r="R46" s="120"/>
      <c r="S46" s="120"/>
      <c r="T46" s="121"/>
      <c r="U46" s="59">
        <f>T43+(ABS((U43)))</f>
        <v>0</v>
      </c>
    </row>
    <row r="47" spans="1:21" x14ac:dyDescent="0.25">
      <c r="A47" s="16"/>
      <c r="E47" s="34" t="s">
        <v>25</v>
      </c>
      <c r="G47" s="30">
        <f>+H43</f>
        <v>0</v>
      </c>
      <c r="N47" s="38"/>
      <c r="O47" s="38"/>
      <c r="S47" s="37"/>
      <c r="T47" s="38"/>
    </row>
    <row r="48" spans="1:21" x14ac:dyDescent="0.25">
      <c r="A48" s="16"/>
      <c r="N48" s="38"/>
      <c r="O48" s="38"/>
      <c r="S48" s="37"/>
      <c r="T48" s="38"/>
    </row>
    <row r="49" spans="1:20" ht="21" x14ac:dyDescent="0.25">
      <c r="A49" s="16"/>
      <c r="N49" s="39" t="s">
        <v>26</v>
      </c>
      <c r="O49" s="40"/>
      <c r="S49" s="37"/>
      <c r="T49" s="38"/>
    </row>
    <row r="50" spans="1:20" x14ac:dyDescent="0.25">
      <c r="A50" s="16"/>
      <c r="N50" s="41" t="s">
        <v>27</v>
      </c>
      <c r="O50" s="42">
        <f>+G43*0.0128</f>
        <v>0</v>
      </c>
      <c r="S50" s="37"/>
      <c r="T50" s="38"/>
    </row>
    <row r="51" spans="1:20" x14ac:dyDescent="0.25">
      <c r="A51" s="16"/>
      <c r="N51" s="41" t="s">
        <v>28</v>
      </c>
      <c r="O51" s="42">
        <f>+H43*-0.0128</f>
        <v>0</v>
      </c>
    </row>
    <row r="52" spans="1:20" x14ac:dyDescent="0.25">
      <c r="A52" s="16"/>
      <c r="N52" s="41" t="s">
        <v>29</v>
      </c>
      <c r="O52" s="42">
        <f>0.0761*S45</f>
        <v>0</v>
      </c>
    </row>
    <row r="53" spans="1:20" x14ac:dyDescent="0.25">
      <c r="A53" s="16"/>
      <c r="N53" s="43" t="s">
        <v>30</v>
      </c>
      <c r="O53" s="44">
        <f>SUM(O50:O52)</f>
        <v>0</v>
      </c>
    </row>
    <row r="54" spans="1:20" x14ac:dyDescent="0.25">
      <c r="A54" s="16"/>
    </row>
    <row r="55" spans="1:20" x14ac:dyDescent="0.25">
      <c r="A55" s="16"/>
      <c r="N55" s="45" t="s">
        <v>31</v>
      </c>
      <c r="O55" s="46">
        <f>MIN(O53,O46)</f>
        <v>0</v>
      </c>
    </row>
    <row r="57" spans="1:20" x14ac:dyDescent="0.25">
      <c r="N57" s="47"/>
      <c r="O57" s="48"/>
    </row>
    <row r="58" spans="1:20" x14ac:dyDescent="0.25">
      <c r="N58" s="48"/>
      <c r="O58" s="36"/>
    </row>
    <row r="59" spans="1:20" x14ac:dyDescent="0.25">
      <c r="N59" s="48"/>
      <c r="O59" s="36"/>
    </row>
    <row r="60" spans="1:20" x14ac:dyDescent="0.25">
      <c r="N60" s="48"/>
      <c r="O60" s="36"/>
    </row>
    <row r="61" spans="1:20" x14ac:dyDescent="0.25">
      <c r="N61" s="48"/>
      <c r="O61" s="36"/>
    </row>
    <row r="62" spans="1:20" x14ac:dyDescent="0.25">
      <c r="N62" s="38"/>
      <c r="O62" s="38"/>
    </row>
  </sheetData>
  <mergeCells count="1">
    <mergeCell ref="M46:T46"/>
  </mergeCells>
  <printOptions gridLines="1"/>
  <pageMargins left="0" right="0" top="0.5" bottom="0.5" header="0.25" footer="0"/>
  <pageSetup scale="74"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</vt:i4>
      </vt:variant>
    </vt:vector>
  </HeadingPairs>
  <TitlesOfParts>
    <vt:vector size="17" baseType="lpstr">
      <vt:lpstr>Summary</vt:lpstr>
      <vt:lpstr>PNM 500617</vt:lpstr>
      <vt:lpstr>USGT 500617 </vt:lpstr>
      <vt:lpstr>Duke 500622</vt:lpstr>
      <vt:lpstr>Cinergy M&amp;T 500622</vt:lpstr>
      <vt:lpstr>Duke 500623</vt:lpstr>
      <vt:lpstr>USGT 500621</vt:lpstr>
      <vt:lpstr>USGT 500622</vt:lpstr>
      <vt:lpstr>Duke 500621</vt:lpstr>
      <vt:lpstr>USGT 500615</vt:lpstr>
      <vt:lpstr>PG&amp;E 500622</vt:lpstr>
      <vt:lpstr>EES 500616</vt:lpstr>
      <vt:lpstr>Richardson 500622</vt:lpstr>
      <vt:lpstr>Control</vt:lpstr>
      <vt:lpstr>TEST</vt:lpstr>
      <vt:lpstr>'PNM 500617'!Print_Area</vt:lpstr>
      <vt:lpstr>Summary!Print_Area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2001-03-01T16:46:25Z</cp:lastPrinted>
  <dcterms:created xsi:type="dcterms:W3CDTF">2000-11-28T19:34:37Z</dcterms:created>
  <dcterms:modified xsi:type="dcterms:W3CDTF">2023-09-10T11:01:25Z</dcterms:modified>
</cp:coreProperties>
</file>