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8972" windowHeight="11640" activeTab="3"/>
  </bookViews>
  <sheets>
    <sheet name="Ercot capacity" sheetId="1" r:id="rId1"/>
    <sheet name="Texas Various" sheetId="2" r:id="rId2"/>
    <sheet name="Texas Utilities" sheetId="3" r:id="rId3"/>
    <sheet name="Heat Rate" sheetId="4" r:id="rId4"/>
  </sheets>
  <definedNames>
    <definedName name="_xlnm._FilterDatabase" localSheetId="3" hidden="1">'Heat Rate'!$A$3:$K$200</definedName>
    <definedName name="_xlnm.Print_Area" localSheetId="2">'Texas Utilities'!$A$1:$H$475</definedName>
  </definedNames>
  <calcPr calcId="0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I2" i="4"/>
  <c r="P2" i="4"/>
  <c r="Q2" i="4"/>
  <c r="R2" i="4"/>
  <c r="S2" i="4"/>
  <c r="T2" i="4"/>
  <c r="U2" i="4"/>
  <c r="I4" i="4"/>
  <c r="P4" i="4"/>
  <c r="Q4" i="4"/>
  <c r="R4" i="4"/>
  <c r="S4" i="4"/>
  <c r="T4" i="4"/>
  <c r="U4" i="4"/>
  <c r="I5" i="4"/>
  <c r="P5" i="4"/>
  <c r="Q5" i="4"/>
  <c r="R5" i="4"/>
  <c r="S5" i="4"/>
  <c r="T5" i="4"/>
  <c r="U5" i="4"/>
  <c r="I6" i="4"/>
  <c r="P6" i="4"/>
  <c r="Q6" i="4"/>
  <c r="R6" i="4"/>
  <c r="S6" i="4"/>
  <c r="T6" i="4"/>
  <c r="U6" i="4"/>
  <c r="I7" i="4"/>
  <c r="P7" i="4"/>
  <c r="Q7" i="4"/>
  <c r="R7" i="4"/>
  <c r="S7" i="4"/>
  <c r="T7" i="4"/>
  <c r="U7" i="4"/>
  <c r="I8" i="4"/>
  <c r="P8" i="4"/>
  <c r="Q8" i="4"/>
  <c r="R8" i="4"/>
  <c r="S8" i="4"/>
  <c r="T8" i="4"/>
  <c r="U8" i="4"/>
  <c r="I9" i="4"/>
  <c r="P9" i="4"/>
  <c r="Q9" i="4"/>
  <c r="R9" i="4"/>
  <c r="S9" i="4"/>
  <c r="T9" i="4"/>
  <c r="U9" i="4"/>
  <c r="I10" i="4"/>
  <c r="P10" i="4"/>
  <c r="Q10" i="4"/>
  <c r="R10" i="4"/>
  <c r="S10" i="4"/>
  <c r="T10" i="4"/>
  <c r="U10" i="4"/>
  <c r="I11" i="4"/>
  <c r="P11" i="4"/>
  <c r="Q11" i="4"/>
  <c r="R11" i="4"/>
  <c r="S11" i="4"/>
  <c r="T11" i="4"/>
  <c r="U11" i="4"/>
  <c r="I12" i="4"/>
  <c r="P12" i="4"/>
  <c r="Q12" i="4"/>
  <c r="R12" i="4"/>
  <c r="S12" i="4"/>
  <c r="T12" i="4"/>
  <c r="U12" i="4"/>
  <c r="I13" i="4"/>
  <c r="P13" i="4"/>
  <c r="Q13" i="4"/>
  <c r="R13" i="4"/>
  <c r="S13" i="4"/>
  <c r="T13" i="4"/>
  <c r="U13" i="4"/>
  <c r="I14" i="4"/>
  <c r="P14" i="4"/>
  <c r="Q14" i="4"/>
  <c r="R14" i="4"/>
  <c r="S14" i="4"/>
  <c r="T14" i="4"/>
  <c r="U14" i="4"/>
  <c r="I15" i="4"/>
  <c r="P15" i="4"/>
  <c r="Q15" i="4"/>
  <c r="R15" i="4"/>
  <c r="S15" i="4"/>
  <c r="T15" i="4"/>
  <c r="U15" i="4"/>
  <c r="I16" i="4"/>
  <c r="P16" i="4"/>
  <c r="Q16" i="4"/>
  <c r="R16" i="4"/>
  <c r="S16" i="4"/>
  <c r="T16" i="4"/>
  <c r="U16" i="4"/>
  <c r="I17" i="4"/>
  <c r="P17" i="4"/>
  <c r="Q17" i="4"/>
  <c r="R17" i="4"/>
  <c r="S17" i="4"/>
  <c r="T17" i="4"/>
  <c r="U17" i="4"/>
  <c r="I18" i="4"/>
  <c r="P18" i="4"/>
  <c r="Q18" i="4"/>
  <c r="R18" i="4"/>
  <c r="S18" i="4"/>
  <c r="T18" i="4"/>
  <c r="U18" i="4"/>
  <c r="I19" i="4"/>
  <c r="P19" i="4"/>
  <c r="Q19" i="4"/>
  <c r="R19" i="4"/>
  <c r="S19" i="4"/>
  <c r="T19" i="4"/>
  <c r="U19" i="4"/>
  <c r="I20" i="4"/>
  <c r="P20" i="4"/>
  <c r="Q20" i="4"/>
  <c r="R20" i="4"/>
  <c r="S20" i="4"/>
  <c r="T20" i="4"/>
  <c r="U20" i="4"/>
  <c r="I21" i="4"/>
  <c r="P21" i="4"/>
  <c r="Q21" i="4"/>
  <c r="R21" i="4"/>
  <c r="S21" i="4"/>
  <c r="T21" i="4"/>
  <c r="U21" i="4"/>
  <c r="I22" i="4"/>
  <c r="P22" i="4"/>
  <c r="Q22" i="4"/>
  <c r="R22" i="4"/>
  <c r="S22" i="4"/>
  <c r="T22" i="4"/>
  <c r="U22" i="4"/>
  <c r="I23" i="4"/>
  <c r="P23" i="4"/>
  <c r="Q23" i="4"/>
  <c r="R23" i="4"/>
  <c r="S23" i="4"/>
  <c r="T23" i="4"/>
  <c r="U23" i="4"/>
  <c r="I24" i="4"/>
  <c r="P24" i="4"/>
  <c r="Q24" i="4"/>
  <c r="R24" i="4"/>
  <c r="S24" i="4"/>
  <c r="T24" i="4"/>
  <c r="U24" i="4"/>
  <c r="I25" i="4"/>
  <c r="P25" i="4"/>
  <c r="Q25" i="4"/>
  <c r="R25" i="4"/>
  <c r="S25" i="4"/>
  <c r="T25" i="4"/>
  <c r="U25" i="4"/>
  <c r="I26" i="4"/>
  <c r="P26" i="4"/>
  <c r="Q26" i="4"/>
  <c r="R26" i="4"/>
  <c r="S26" i="4"/>
  <c r="T26" i="4"/>
  <c r="U26" i="4"/>
  <c r="I27" i="4"/>
  <c r="P27" i="4"/>
  <c r="Q27" i="4"/>
  <c r="R27" i="4"/>
  <c r="S27" i="4"/>
  <c r="T27" i="4"/>
  <c r="U27" i="4"/>
  <c r="I28" i="4"/>
  <c r="P28" i="4"/>
  <c r="Q28" i="4"/>
  <c r="R28" i="4"/>
  <c r="S28" i="4"/>
  <c r="T28" i="4"/>
  <c r="U28" i="4"/>
  <c r="I29" i="4"/>
  <c r="P29" i="4"/>
  <c r="Q29" i="4"/>
  <c r="R29" i="4"/>
  <c r="S29" i="4"/>
  <c r="T29" i="4"/>
  <c r="U29" i="4"/>
  <c r="I30" i="4"/>
  <c r="P30" i="4"/>
  <c r="Q30" i="4"/>
  <c r="R30" i="4"/>
  <c r="S30" i="4"/>
  <c r="T30" i="4"/>
  <c r="U30" i="4"/>
  <c r="I31" i="4"/>
  <c r="P31" i="4"/>
  <c r="Q31" i="4"/>
  <c r="R31" i="4"/>
  <c r="S31" i="4"/>
  <c r="T31" i="4"/>
  <c r="U31" i="4"/>
  <c r="I32" i="4"/>
  <c r="P32" i="4"/>
  <c r="Q32" i="4"/>
  <c r="R32" i="4"/>
  <c r="S32" i="4"/>
  <c r="T32" i="4"/>
  <c r="U32" i="4"/>
  <c r="I33" i="4"/>
  <c r="P33" i="4"/>
  <c r="Q33" i="4"/>
  <c r="R33" i="4"/>
  <c r="S33" i="4"/>
  <c r="T33" i="4"/>
  <c r="U33" i="4"/>
  <c r="I34" i="4"/>
  <c r="P34" i="4"/>
  <c r="Q34" i="4"/>
  <c r="R34" i="4"/>
  <c r="S34" i="4"/>
  <c r="T34" i="4"/>
  <c r="U34" i="4"/>
  <c r="I35" i="4"/>
  <c r="P35" i="4"/>
  <c r="Q35" i="4"/>
  <c r="R35" i="4"/>
  <c r="S35" i="4"/>
  <c r="T35" i="4"/>
  <c r="U35" i="4"/>
  <c r="I36" i="4"/>
  <c r="P36" i="4"/>
  <c r="Q36" i="4"/>
  <c r="R36" i="4"/>
  <c r="S36" i="4"/>
  <c r="T36" i="4"/>
  <c r="U36" i="4"/>
  <c r="I37" i="4"/>
  <c r="P37" i="4"/>
  <c r="Q37" i="4"/>
  <c r="R37" i="4"/>
  <c r="S37" i="4"/>
  <c r="T37" i="4"/>
  <c r="U37" i="4"/>
  <c r="I38" i="4"/>
  <c r="P38" i="4"/>
  <c r="Q38" i="4"/>
  <c r="R38" i="4"/>
  <c r="S38" i="4"/>
  <c r="T38" i="4"/>
  <c r="U38" i="4"/>
  <c r="I39" i="4"/>
  <c r="P39" i="4"/>
  <c r="Q39" i="4"/>
  <c r="R39" i="4"/>
  <c r="S39" i="4"/>
  <c r="T39" i="4"/>
  <c r="U39" i="4"/>
  <c r="I40" i="4"/>
  <c r="P40" i="4"/>
  <c r="Q40" i="4"/>
  <c r="R40" i="4"/>
  <c r="S40" i="4"/>
  <c r="T40" i="4"/>
  <c r="U40" i="4"/>
  <c r="I41" i="4"/>
  <c r="P41" i="4"/>
  <c r="Q41" i="4"/>
  <c r="R41" i="4"/>
  <c r="S41" i="4"/>
  <c r="T41" i="4"/>
  <c r="U41" i="4"/>
  <c r="I42" i="4"/>
  <c r="P42" i="4"/>
  <c r="Q42" i="4"/>
  <c r="R42" i="4"/>
  <c r="S42" i="4"/>
  <c r="T42" i="4"/>
  <c r="U42" i="4"/>
  <c r="I43" i="4"/>
  <c r="P43" i="4"/>
  <c r="Q43" i="4"/>
  <c r="R43" i="4"/>
  <c r="S43" i="4"/>
  <c r="T43" i="4"/>
  <c r="U43" i="4"/>
  <c r="I44" i="4"/>
  <c r="P44" i="4"/>
  <c r="Q44" i="4"/>
  <c r="R44" i="4"/>
  <c r="S44" i="4"/>
  <c r="T44" i="4"/>
  <c r="U44" i="4"/>
  <c r="I45" i="4"/>
  <c r="P45" i="4"/>
  <c r="Q45" i="4"/>
  <c r="R45" i="4"/>
  <c r="S45" i="4"/>
  <c r="T45" i="4"/>
  <c r="U45" i="4"/>
  <c r="I46" i="4"/>
  <c r="P46" i="4"/>
  <c r="Q46" i="4"/>
  <c r="R46" i="4"/>
  <c r="S46" i="4"/>
  <c r="T46" i="4"/>
  <c r="U46" i="4"/>
  <c r="I47" i="4"/>
  <c r="P47" i="4"/>
  <c r="Q47" i="4"/>
  <c r="R47" i="4"/>
  <c r="S47" i="4"/>
  <c r="T47" i="4"/>
  <c r="U47" i="4"/>
  <c r="I48" i="4"/>
  <c r="P48" i="4"/>
  <c r="Q48" i="4"/>
  <c r="R48" i="4"/>
  <c r="S48" i="4"/>
  <c r="T48" i="4"/>
  <c r="U48" i="4"/>
  <c r="I49" i="4"/>
  <c r="P49" i="4"/>
  <c r="Q49" i="4"/>
  <c r="R49" i="4"/>
  <c r="S49" i="4"/>
  <c r="T49" i="4"/>
  <c r="U49" i="4"/>
  <c r="I50" i="4"/>
  <c r="P50" i="4"/>
  <c r="Q50" i="4"/>
  <c r="R50" i="4"/>
  <c r="S50" i="4"/>
  <c r="T50" i="4"/>
  <c r="U50" i="4"/>
  <c r="I51" i="4"/>
  <c r="P51" i="4"/>
  <c r="Q51" i="4"/>
  <c r="R51" i="4"/>
  <c r="S51" i="4"/>
  <c r="T51" i="4"/>
  <c r="U51" i="4"/>
  <c r="I52" i="4"/>
  <c r="P52" i="4"/>
  <c r="Q52" i="4"/>
  <c r="R52" i="4"/>
  <c r="S52" i="4"/>
  <c r="T52" i="4"/>
  <c r="U52" i="4"/>
  <c r="I53" i="4"/>
  <c r="P53" i="4"/>
  <c r="Q53" i="4"/>
  <c r="R53" i="4"/>
  <c r="S53" i="4"/>
  <c r="T53" i="4"/>
  <c r="U53" i="4"/>
  <c r="I54" i="4"/>
  <c r="P54" i="4"/>
  <c r="Q54" i="4"/>
  <c r="R54" i="4"/>
  <c r="S54" i="4"/>
  <c r="T54" i="4"/>
  <c r="U54" i="4"/>
  <c r="I55" i="4"/>
  <c r="P55" i="4"/>
  <c r="Q55" i="4"/>
  <c r="R55" i="4"/>
  <c r="S55" i="4"/>
  <c r="T55" i="4"/>
  <c r="U55" i="4"/>
  <c r="I56" i="4"/>
  <c r="P56" i="4"/>
  <c r="Q56" i="4"/>
  <c r="R56" i="4"/>
  <c r="S56" i="4"/>
  <c r="T56" i="4"/>
  <c r="U56" i="4"/>
  <c r="I57" i="4"/>
  <c r="P57" i="4"/>
  <c r="Q57" i="4"/>
  <c r="R57" i="4"/>
  <c r="S57" i="4"/>
  <c r="T57" i="4"/>
  <c r="U57" i="4"/>
  <c r="I58" i="4"/>
  <c r="P58" i="4"/>
  <c r="Q58" i="4"/>
  <c r="R58" i="4"/>
  <c r="S58" i="4"/>
  <c r="T58" i="4"/>
  <c r="U58" i="4"/>
  <c r="I59" i="4"/>
  <c r="P59" i="4"/>
  <c r="Q59" i="4"/>
  <c r="R59" i="4"/>
  <c r="S59" i="4"/>
  <c r="T59" i="4"/>
  <c r="U59" i="4"/>
  <c r="I60" i="4"/>
  <c r="P60" i="4"/>
  <c r="Q60" i="4"/>
  <c r="R60" i="4"/>
  <c r="S60" i="4"/>
  <c r="T60" i="4"/>
  <c r="U60" i="4"/>
  <c r="I61" i="4"/>
  <c r="P61" i="4"/>
  <c r="Q61" i="4"/>
  <c r="R61" i="4"/>
  <c r="S61" i="4"/>
  <c r="T61" i="4"/>
  <c r="U61" i="4"/>
  <c r="I62" i="4"/>
  <c r="P62" i="4"/>
  <c r="Q62" i="4"/>
  <c r="R62" i="4"/>
  <c r="S62" i="4"/>
  <c r="T62" i="4"/>
  <c r="U62" i="4"/>
  <c r="I63" i="4"/>
  <c r="P63" i="4"/>
  <c r="Q63" i="4"/>
  <c r="R63" i="4"/>
  <c r="S63" i="4"/>
  <c r="T63" i="4"/>
  <c r="U63" i="4"/>
  <c r="I64" i="4"/>
  <c r="P64" i="4"/>
  <c r="Q64" i="4"/>
  <c r="R64" i="4"/>
  <c r="S64" i="4"/>
  <c r="T64" i="4"/>
  <c r="U64" i="4"/>
  <c r="I65" i="4"/>
  <c r="P65" i="4"/>
  <c r="Q65" i="4"/>
  <c r="R65" i="4"/>
  <c r="S65" i="4"/>
  <c r="T65" i="4"/>
  <c r="U65" i="4"/>
  <c r="I66" i="4"/>
  <c r="P66" i="4"/>
  <c r="Q66" i="4"/>
  <c r="R66" i="4"/>
  <c r="S66" i="4"/>
  <c r="T66" i="4"/>
  <c r="U66" i="4"/>
  <c r="I67" i="4"/>
  <c r="P67" i="4"/>
  <c r="Q67" i="4"/>
  <c r="R67" i="4"/>
  <c r="S67" i="4"/>
  <c r="T67" i="4"/>
  <c r="U67" i="4"/>
  <c r="I68" i="4"/>
  <c r="P68" i="4"/>
  <c r="Q68" i="4"/>
  <c r="R68" i="4"/>
  <c r="S68" i="4"/>
  <c r="T68" i="4"/>
  <c r="U68" i="4"/>
  <c r="I69" i="4"/>
  <c r="P69" i="4"/>
  <c r="Q69" i="4"/>
  <c r="R69" i="4"/>
  <c r="S69" i="4"/>
  <c r="T69" i="4"/>
  <c r="U69" i="4"/>
  <c r="I70" i="4"/>
  <c r="P70" i="4"/>
  <c r="Q70" i="4"/>
  <c r="R70" i="4"/>
  <c r="S70" i="4"/>
  <c r="T70" i="4"/>
  <c r="U70" i="4"/>
  <c r="I71" i="4"/>
  <c r="P71" i="4"/>
  <c r="Q71" i="4"/>
  <c r="R71" i="4"/>
  <c r="S71" i="4"/>
  <c r="T71" i="4"/>
  <c r="U71" i="4"/>
  <c r="I72" i="4"/>
  <c r="P72" i="4"/>
  <c r="Q72" i="4"/>
  <c r="R72" i="4"/>
  <c r="S72" i="4"/>
  <c r="T72" i="4"/>
  <c r="U72" i="4"/>
  <c r="I73" i="4"/>
  <c r="P73" i="4"/>
  <c r="Q73" i="4"/>
  <c r="R73" i="4"/>
  <c r="S73" i="4"/>
  <c r="T73" i="4"/>
  <c r="U73" i="4"/>
  <c r="I74" i="4"/>
  <c r="P74" i="4"/>
  <c r="Q74" i="4"/>
  <c r="R74" i="4"/>
  <c r="S74" i="4"/>
  <c r="T74" i="4"/>
  <c r="U74" i="4"/>
  <c r="I75" i="4"/>
  <c r="P75" i="4"/>
  <c r="Q75" i="4"/>
  <c r="R75" i="4"/>
  <c r="S75" i="4"/>
  <c r="T75" i="4"/>
  <c r="U75" i="4"/>
  <c r="I76" i="4"/>
  <c r="P76" i="4"/>
  <c r="Q76" i="4"/>
  <c r="R76" i="4"/>
  <c r="S76" i="4"/>
  <c r="T76" i="4"/>
  <c r="U76" i="4"/>
  <c r="I77" i="4"/>
  <c r="P77" i="4"/>
  <c r="Q77" i="4"/>
  <c r="R77" i="4"/>
  <c r="S77" i="4"/>
  <c r="T77" i="4"/>
  <c r="U77" i="4"/>
  <c r="I78" i="4"/>
  <c r="P78" i="4"/>
  <c r="Q78" i="4"/>
  <c r="R78" i="4"/>
  <c r="S78" i="4"/>
  <c r="T78" i="4"/>
  <c r="U78" i="4"/>
  <c r="I79" i="4"/>
  <c r="P79" i="4"/>
  <c r="Q79" i="4"/>
  <c r="R79" i="4"/>
  <c r="S79" i="4"/>
  <c r="T79" i="4"/>
  <c r="U79" i="4"/>
  <c r="I80" i="4"/>
  <c r="P80" i="4"/>
  <c r="Q80" i="4"/>
  <c r="R80" i="4"/>
  <c r="S80" i="4"/>
  <c r="T80" i="4"/>
  <c r="U80" i="4"/>
  <c r="I81" i="4"/>
  <c r="P81" i="4"/>
  <c r="Q81" i="4"/>
  <c r="R81" i="4"/>
  <c r="S81" i="4"/>
  <c r="T81" i="4"/>
  <c r="U81" i="4"/>
  <c r="I82" i="4"/>
  <c r="P82" i="4"/>
  <c r="Q82" i="4"/>
  <c r="R82" i="4"/>
  <c r="S82" i="4"/>
  <c r="T82" i="4"/>
  <c r="U82" i="4"/>
  <c r="I83" i="4"/>
  <c r="P83" i="4"/>
  <c r="Q83" i="4"/>
  <c r="R83" i="4"/>
  <c r="S83" i="4"/>
  <c r="T83" i="4"/>
  <c r="U83" i="4"/>
  <c r="I84" i="4"/>
  <c r="P84" i="4"/>
  <c r="Q84" i="4"/>
  <c r="R84" i="4"/>
  <c r="S84" i="4"/>
  <c r="T84" i="4"/>
  <c r="U84" i="4"/>
  <c r="I85" i="4"/>
  <c r="P85" i="4"/>
  <c r="Q85" i="4"/>
  <c r="R85" i="4"/>
  <c r="S85" i="4"/>
  <c r="T85" i="4"/>
  <c r="U85" i="4"/>
  <c r="I86" i="4"/>
  <c r="P86" i="4"/>
  <c r="Q86" i="4"/>
  <c r="R86" i="4"/>
  <c r="S86" i="4"/>
  <c r="T86" i="4"/>
  <c r="U86" i="4"/>
  <c r="I87" i="4"/>
  <c r="P87" i="4"/>
  <c r="Q87" i="4"/>
  <c r="R87" i="4"/>
  <c r="S87" i="4"/>
  <c r="T87" i="4"/>
  <c r="U87" i="4"/>
  <c r="I88" i="4"/>
  <c r="P88" i="4"/>
  <c r="Q88" i="4"/>
  <c r="R88" i="4"/>
  <c r="S88" i="4"/>
  <c r="T88" i="4"/>
  <c r="U88" i="4"/>
  <c r="I89" i="4"/>
  <c r="P89" i="4"/>
  <c r="Q89" i="4"/>
  <c r="R89" i="4"/>
  <c r="S89" i="4"/>
  <c r="T89" i="4"/>
  <c r="U89" i="4"/>
  <c r="I90" i="4"/>
  <c r="P90" i="4"/>
  <c r="Q90" i="4"/>
  <c r="R90" i="4"/>
  <c r="S90" i="4"/>
  <c r="T90" i="4"/>
  <c r="U90" i="4"/>
  <c r="I91" i="4"/>
  <c r="P91" i="4"/>
  <c r="Q91" i="4"/>
  <c r="R91" i="4"/>
  <c r="S91" i="4"/>
  <c r="T91" i="4"/>
  <c r="U91" i="4"/>
  <c r="I92" i="4"/>
  <c r="P92" i="4"/>
  <c r="Q92" i="4"/>
  <c r="R92" i="4"/>
  <c r="S92" i="4"/>
  <c r="T92" i="4"/>
  <c r="U92" i="4"/>
  <c r="I93" i="4"/>
  <c r="P93" i="4"/>
  <c r="Q93" i="4"/>
  <c r="R93" i="4"/>
  <c r="S93" i="4"/>
  <c r="T93" i="4"/>
  <c r="U93" i="4"/>
  <c r="I94" i="4"/>
  <c r="P94" i="4"/>
  <c r="Q94" i="4"/>
  <c r="R94" i="4"/>
  <c r="S94" i="4"/>
  <c r="T94" i="4"/>
  <c r="U94" i="4"/>
  <c r="I95" i="4"/>
  <c r="P95" i="4"/>
  <c r="Q95" i="4"/>
  <c r="R95" i="4"/>
  <c r="S95" i="4"/>
  <c r="T95" i="4"/>
  <c r="U95" i="4"/>
  <c r="I96" i="4"/>
  <c r="P96" i="4"/>
  <c r="Q96" i="4"/>
  <c r="R96" i="4"/>
  <c r="S96" i="4"/>
  <c r="T96" i="4"/>
  <c r="U96" i="4"/>
  <c r="I97" i="4"/>
  <c r="P97" i="4"/>
  <c r="Q97" i="4"/>
  <c r="R97" i="4"/>
  <c r="S97" i="4"/>
  <c r="T97" i="4"/>
  <c r="U97" i="4"/>
  <c r="I98" i="4"/>
  <c r="P98" i="4"/>
  <c r="Q98" i="4"/>
  <c r="R98" i="4"/>
  <c r="S98" i="4"/>
  <c r="T98" i="4"/>
  <c r="U98" i="4"/>
  <c r="I99" i="4"/>
  <c r="P99" i="4"/>
  <c r="Q99" i="4"/>
  <c r="R99" i="4"/>
  <c r="S99" i="4"/>
  <c r="T99" i="4"/>
  <c r="U99" i="4"/>
  <c r="I100" i="4"/>
  <c r="P100" i="4"/>
  <c r="Q100" i="4"/>
  <c r="R100" i="4"/>
  <c r="S100" i="4"/>
  <c r="T100" i="4"/>
  <c r="U100" i="4"/>
  <c r="I101" i="4"/>
  <c r="P101" i="4"/>
  <c r="Q101" i="4"/>
  <c r="R101" i="4"/>
  <c r="S101" i="4"/>
  <c r="T101" i="4"/>
  <c r="U101" i="4"/>
  <c r="I102" i="4"/>
  <c r="P102" i="4"/>
  <c r="Q102" i="4"/>
  <c r="R102" i="4"/>
  <c r="S102" i="4"/>
  <c r="T102" i="4"/>
  <c r="U102" i="4"/>
  <c r="I103" i="4"/>
  <c r="P103" i="4"/>
  <c r="Q103" i="4"/>
  <c r="R103" i="4"/>
  <c r="S103" i="4"/>
  <c r="T103" i="4"/>
  <c r="U103" i="4"/>
  <c r="I104" i="4"/>
  <c r="P104" i="4"/>
  <c r="Q104" i="4"/>
  <c r="R104" i="4"/>
  <c r="S104" i="4"/>
  <c r="T104" i="4"/>
  <c r="U104" i="4"/>
  <c r="I105" i="4"/>
  <c r="P105" i="4"/>
  <c r="Q105" i="4"/>
  <c r="R105" i="4"/>
  <c r="S105" i="4"/>
  <c r="T105" i="4"/>
  <c r="U105" i="4"/>
  <c r="I106" i="4"/>
  <c r="P106" i="4"/>
  <c r="Q106" i="4"/>
  <c r="R106" i="4"/>
  <c r="S106" i="4"/>
  <c r="T106" i="4"/>
  <c r="U106" i="4"/>
  <c r="I107" i="4"/>
  <c r="P107" i="4"/>
  <c r="Q107" i="4"/>
  <c r="R107" i="4"/>
  <c r="S107" i="4"/>
  <c r="T107" i="4"/>
  <c r="U107" i="4"/>
  <c r="I108" i="4"/>
  <c r="P108" i="4"/>
  <c r="Q108" i="4"/>
  <c r="R108" i="4"/>
  <c r="S108" i="4"/>
  <c r="T108" i="4"/>
  <c r="U108" i="4"/>
  <c r="I109" i="4"/>
  <c r="P109" i="4"/>
  <c r="Q109" i="4"/>
  <c r="R109" i="4"/>
  <c r="S109" i="4"/>
  <c r="T109" i="4"/>
  <c r="U109" i="4"/>
  <c r="I110" i="4"/>
  <c r="P110" i="4"/>
  <c r="Q110" i="4"/>
  <c r="R110" i="4"/>
  <c r="S110" i="4"/>
  <c r="T110" i="4"/>
  <c r="U110" i="4"/>
  <c r="I111" i="4"/>
  <c r="P111" i="4"/>
  <c r="Q111" i="4"/>
  <c r="R111" i="4"/>
  <c r="S111" i="4"/>
  <c r="T111" i="4"/>
  <c r="U111" i="4"/>
  <c r="I112" i="4"/>
  <c r="P112" i="4"/>
  <c r="Q112" i="4"/>
  <c r="R112" i="4"/>
  <c r="S112" i="4"/>
  <c r="T112" i="4"/>
  <c r="U112" i="4"/>
  <c r="I113" i="4"/>
  <c r="P113" i="4"/>
  <c r="Q113" i="4"/>
  <c r="R113" i="4"/>
  <c r="S113" i="4"/>
  <c r="T113" i="4"/>
  <c r="U113" i="4"/>
  <c r="I114" i="4"/>
  <c r="P114" i="4"/>
  <c r="Q114" i="4"/>
  <c r="R114" i="4"/>
  <c r="S114" i="4"/>
  <c r="T114" i="4"/>
  <c r="U114" i="4"/>
  <c r="I115" i="4"/>
  <c r="P115" i="4"/>
  <c r="Q115" i="4"/>
  <c r="R115" i="4"/>
  <c r="S115" i="4"/>
  <c r="T115" i="4"/>
  <c r="U115" i="4"/>
  <c r="I116" i="4"/>
  <c r="P116" i="4"/>
  <c r="Q116" i="4"/>
  <c r="R116" i="4"/>
  <c r="S116" i="4"/>
  <c r="T116" i="4"/>
  <c r="U116" i="4"/>
  <c r="I117" i="4"/>
  <c r="P117" i="4"/>
  <c r="Q117" i="4"/>
  <c r="R117" i="4"/>
  <c r="S117" i="4"/>
  <c r="T117" i="4"/>
  <c r="U117" i="4"/>
  <c r="I118" i="4"/>
  <c r="P118" i="4"/>
  <c r="Q118" i="4"/>
  <c r="R118" i="4"/>
  <c r="S118" i="4"/>
  <c r="T118" i="4"/>
  <c r="U118" i="4"/>
  <c r="I119" i="4"/>
  <c r="P119" i="4"/>
  <c r="Q119" i="4"/>
  <c r="R119" i="4"/>
  <c r="S119" i="4"/>
  <c r="T119" i="4"/>
  <c r="U119" i="4"/>
  <c r="I120" i="4"/>
  <c r="P120" i="4"/>
  <c r="Q120" i="4"/>
  <c r="R120" i="4"/>
  <c r="S120" i="4"/>
  <c r="T120" i="4"/>
  <c r="U120" i="4"/>
  <c r="I121" i="4"/>
  <c r="P121" i="4"/>
  <c r="Q121" i="4"/>
  <c r="R121" i="4"/>
  <c r="S121" i="4"/>
  <c r="T121" i="4"/>
  <c r="U121" i="4"/>
  <c r="I122" i="4"/>
  <c r="P122" i="4"/>
  <c r="Q122" i="4"/>
  <c r="R122" i="4"/>
  <c r="S122" i="4"/>
  <c r="T122" i="4"/>
  <c r="U122" i="4"/>
  <c r="I123" i="4"/>
  <c r="P123" i="4"/>
  <c r="Q123" i="4"/>
  <c r="R123" i="4"/>
  <c r="S123" i="4"/>
  <c r="T123" i="4"/>
  <c r="U123" i="4"/>
  <c r="I124" i="4"/>
  <c r="P124" i="4"/>
  <c r="Q124" i="4"/>
  <c r="R124" i="4"/>
  <c r="S124" i="4"/>
  <c r="T124" i="4"/>
  <c r="U124" i="4"/>
  <c r="I125" i="4"/>
  <c r="P125" i="4"/>
  <c r="Q125" i="4"/>
  <c r="R125" i="4"/>
  <c r="S125" i="4"/>
  <c r="T125" i="4"/>
  <c r="U125" i="4"/>
  <c r="I126" i="4"/>
  <c r="P126" i="4"/>
  <c r="Q126" i="4"/>
  <c r="R126" i="4"/>
  <c r="S126" i="4"/>
  <c r="T126" i="4"/>
  <c r="U126" i="4"/>
  <c r="I127" i="4"/>
  <c r="P127" i="4"/>
  <c r="Q127" i="4"/>
  <c r="R127" i="4"/>
  <c r="S127" i="4"/>
  <c r="T127" i="4"/>
  <c r="U127" i="4"/>
  <c r="I128" i="4"/>
  <c r="P128" i="4"/>
  <c r="Q128" i="4"/>
  <c r="R128" i="4"/>
  <c r="S128" i="4"/>
  <c r="T128" i="4"/>
  <c r="U128" i="4"/>
  <c r="I129" i="4"/>
  <c r="P129" i="4"/>
  <c r="Q129" i="4"/>
  <c r="R129" i="4"/>
  <c r="S129" i="4"/>
  <c r="T129" i="4"/>
  <c r="U129" i="4"/>
  <c r="I130" i="4"/>
  <c r="P130" i="4"/>
  <c r="Q130" i="4"/>
  <c r="R130" i="4"/>
  <c r="S130" i="4"/>
  <c r="T130" i="4"/>
  <c r="U130" i="4"/>
  <c r="I131" i="4"/>
  <c r="P131" i="4"/>
  <c r="Q131" i="4"/>
  <c r="R131" i="4"/>
  <c r="S131" i="4"/>
  <c r="T131" i="4"/>
  <c r="U131" i="4"/>
  <c r="I132" i="4"/>
  <c r="P132" i="4"/>
  <c r="Q132" i="4"/>
  <c r="R132" i="4"/>
  <c r="S132" i="4"/>
  <c r="T132" i="4"/>
  <c r="U132" i="4"/>
  <c r="I133" i="4"/>
  <c r="P133" i="4"/>
  <c r="Q133" i="4"/>
  <c r="R133" i="4"/>
  <c r="S133" i="4"/>
  <c r="T133" i="4"/>
  <c r="U133" i="4"/>
  <c r="I134" i="4"/>
  <c r="P134" i="4"/>
  <c r="Q134" i="4"/>
  <c r="R134" i="4"/>
  <c r="S134" i="4"/>
  <c r="T134" i="4"/>
  <c r="U134" i="4"/>
  <c r="I135" i="4"/>
  <c r="P135" i="4"/>
  <c r="Q135" i="4"/>
  <c r="R135" i="4"/>
  <c r="S135" i="4"/>
  <c r="T135" i="4"/>
  <c r="U135" i="4"/>
  <c r="I136" i="4"/>
  <c r="P136" i="4"/>
  <c r="Q136" i="4"/>
  <c r="R136" i="4"/>
  <c r="S136" i="4"/>
  <c r="T136" i="4"/>
  <c r="U136" i="4"/>
  <c r="I137" i="4"/>
  <c r="P137" i="4"/>
  <c r="Q137" i="4"/>
  <c r="R137" i="4"/>
  <c r="S137" i="4"/>
  <c r="T137" i="4"/>
  <c r="U137" i="4"/>
  <c r="I138" i="4"/>
  <c r="P138" i="4"/>
  <c r="Q138" i="4"/>
  <c r="R138" i="4"/>
  <c r="S138" i="4"/>
  <c r="T138" i="4"/>
  <c r="U138" i="4"/>
  <c r="I139" i="4"/>
  <c r="P139" i="4"/>
  <c r="Q139" i="4"/>
  <c r="R139" i="4"/>
  <c r="S139" i="4"/>
  <c r="T139" i="4"/>
  <c r="U139" i="4"/>
  <c r="I140" i="4"/>
  <c r="P140" i="4"/>
  <c r="Q140" i="4"/>
  <c r="R140" i="4"/>
  <c r="S140" i="4"/>
  <c r="T140" i="4"/>
  <c r="U140" i="4"/>
  <c r="I141" i="4"/>
  <c r="P141" i="4"/>
  <c r="Q141" i="4"/>
  <c r="R141" i="4"/>
  <c r="S141" i="4"/>
  <c r="T141" i="4"/>
  <c r="U141" i="4"/>
  <c r="I142" i="4"/>
  <c r="P142" i="4"/>
  <c r="Q142" i="4"/>
  <c r="R142" i="4"/>
  <c r="S142" i="4"/>
  <c r="T142" i="4"/>
  <c r="U142" i="4"/>
  <c r="I143" i="4"/>
  <c r="P143" i="4"/>
  <c r="Q143" i="4"/>
  <c r="R143" i="4"/>
  <c r="S143" i="4"/>
  <c r="T143" i="4"/>
  <c r="U143" i="4"/>
  <c r="I144" i="4"/>
  <c r="P144" i="4"/>
  <c r="Q144" i="4"/>
  <c r="R144" i="4"/>
  <c r="S144" i="4"/>
  <c r="T144" i="4"/>
  <c r="U144" i="4"/>
  <c r="I145" i="4"/>
  <c r="P145" i="4"/>
  <c r="Q145" i="4"/>
  <c r="R145" i="4"/>
  <c r="S145" i="4"/>
  <c r="T145" i="4"/>
  <c r="U145" i="4"/>
  <c r="I146" i="4"/>
  <c r="P146" i="4"/>
  <c r="Q146" i="4"/>
  <c r="R146" i="4"/>
  <c r="S146" i="4"/>
  <c r="T146" i="4"/>
  <c r="U146" i="4"/>
  <c r="I147" i="4"/>
  <c r="P147" i="4"/>
  <c r="Q147" i="4"/>
  <c r="R147" i="4"/>
  <c r="S147" i="4"/>
  <c r="T147" i="4"/>
  <c r="U147" i="4"/>
  <c r="I148" i="4"/>
  <c r="P148" i="4"/>
  <c r="Q148" i="4"/>
  <c r="R148" i="4"/>
  <c r="S148" i="4"/>
  <c r="T148" i="4"/>
  <c r="U148" i="4"/>
  <c r="I149" i="4"/>
  <c r="P149" i="4"/>
  <c r="Q149" i="4"/>
  <c r="R149" i="4"/>
  <c r="S149" i="4"/>
  <c r="T149" i="4"/>
  <c r="U149" i="4"/>
  <c r="I150" i="4"/>
  <c r="P150" i="4"/>
  <c r="Q150" i="4"/>
  <c r="R150" i="4"/>
  <c r="S150" i="4"/>
  <c r="T150" i="4"/>
  <c r="U150" i="4"/>
  <c r="I151" i="4"/>
  <c r="P151" i="4"/>
  <c r="Q151" i="4"/>
  <c r="R151" i="4"/>
  <c r="S151" i="4"/>
  <c r="T151" i="4"/>
  <c r="U151" i="4"/>
  <c r="I152" i="4"/>
  <c r="P152" i="4"/>
  <c r="Q152" i="4"/>
  <c r="R152" i="4"/>
  <c r="S152" i="4"/>
  <c r="T152" i="4"/>
  <c r="U152" i="4"/>
  <c r="I153" i="4"/>
  <c r="P153" i="4"/>
  <c r="Q153" i="4"/>
  <c r="R153" i="4"/>
  <c r="S153" i="4"/>
  <c r="T153" i="4"/>
  <c r="U153" i="4"/>
  <c r="I154" i="4"/>
  <c r="P154" i="4"/>
  <c r="Q154" i="4"/>
  <c r="R154" i="4"/>
  <c r="S154" i="4"/>
  <c r="T154" i="4"/>
  <c r="U154" i="4"/>
  <c r="I155" i="4"/>
  <c r="P155" i="4"/>
  <c r="Q155" i="4"/>
  <c r="R155" i="4"/>
  <c r="S155" i="4"/>
  <c r="T155" i="4"/>
  <c r="U155" i="4"/>
  <c r="I156" i="4"/>
  <c r="P156" i="4"/>
  <c r="Q156" i="4"/>
  <c r="R156" i="4"/>
  <c r="S156" i="4"/>
  <c r="T156" i="4"/>
  <c r="U156" i="4"/>
  <c r="I157" i="4"/>
  <c r="P157" i="4"/>
  <c r="Q157" i="4"/>
  <c r="R157" i="4"/>
  <c r="S157" i="4"/>
  <c r="T157" i="4"/>
  <c r="U157" i="4"/>
  <c r="I158" i="4"/>
  <c r="P158" i="4"/>
  <c r="Q158" i="4"/>
  <c r="R158" i="4"/>
  <c r="S158" i="4"/>
  <c r="T158" i="4"/>
  <c r="U158" i="4"/>
  <c r="I159" i="4"/>
  <c r="P159" i="4"/>
  <c r="Q159" i="4"/>
  <c r="R159" i="4"/>
  <c r="S159" i="4"/>
  <c r="T159" i="4"/>
  <c r="U159" i="4"/>
  <c r="I160" i="4"/>
  <c r="P160" i="4"/>
  <c r="Q160" i="4"/>
  <c r="R160" i="4"/>
  <c r="S160" i="4"/>
  <c r="T160" i="4"/>
  <c r="U160" i="4"/>
  <c r="I161" i="4"/>
  <c r="P161" i="4"/>
  <c r="Q161" i="4"/>
  <c r="R161" i="4"/>
  <c r="S161" i="4"/>
  <c r="T161" i="4"/>
  <c r="U161" i="4"/>
  <c r="I162" i="4"/>
  <c r="P162" i="4"/>
  <c r="Q162" i="4"/>
  <c r="R162" i="4"/>
  <c r="S162" i="4"/>
  <c r="T162" i="4"/>
  <c r="U162" i="4"/>
  <c r="I163" i="4"/>
  <c r="P163" i="4"/>
  <c r="Q163" i="4"/>
  <c r="R163" i="4"/>
  <c r="S163" i="4"/>
  <c r="T163" i="4"/>
  <c r="U163" i="4"/>
  <c r="I164" i="4"/>
  <c r="P164" i="4"/>
  <c r="Q164" i="4"/>
  <c r="R164" i="4"/>
  <c r="S164" i="4"/>
  <c r="T164" i="4"/>
  <c r="U164" i="4"/>
  <c r="I165" i="4"/>
  <c r="P165" i="4"/>
  <c r="Q165" i="4"/>
  <c r="R165" i="4"/>
  <c r="S165" i="4"/>
  <c r="T165" i="4"/>
  <c r="U165" i="4"/>
  <c r="I166" i="4"/>
  <c r="P166" i="4"/>
  <c r="Q166" i="4"/>
  <c r="R166" i="4"/>
  <c r="S166" i="4"/>
  <c r="T166" i="4"/>
  <c r="U166" i="4"/>
  <c r="I167" i="4"/>
  <c r="P167" i="4"/>
  <c r="Q167" i="4"/>
  <c r="R167" i="4"/>
  <c r="S167" i="4"/>
  <c r="T167" i="4"/>
  <c r="U167" i="4"/>
  <c r="I168" i="4"/>
  <c r="P168" i="4"/>
  <c r="Q168" i="4"/>
  <c r="R168" i="4"/>
  <c r="S168" i="4"/>
  <c r="T168" i="4"/>
  <c r="U168" i="4"/>
  <c r="I169" i="4"/>
  <c r="P169" i="4"/>
  <c r="Q169" i="4"/>
  <c r="R169" i="4"/>
  <c r="S169" i="4"/>
  <c r="T169" i="4"/>
  <c r="U169" i="4"/>
  <c r="I170" i="4"/>
  <c r="P170" i="4"/>
  <c r="Q170" i="4"/>
  <c r="R170" i="4"/>
  <c r="S170" i="4"/>
  <c r="T170" i="4"/>
  <c r="U170" i="4"/>
  <c r="I171" i="4"/>
  <c r="P171" i="4"/>
  <c r="Q171" i="4"/>
  <c r="R171" i="4"/>
  <c r="S171" i="4"/>
  <c r="T171" i="4"/>
  <c r="U171" i="4"/>
  <c r="I172" i="4"/>
  <c r="P172" i="4"/>
  <c r="Q172" i="4"/>
  <c r="R172" i="4"/>
  <c r="S172" i="4"/>
  <c r="T172" i="4"/>
  <c r="U172" i="4"/>
  <c r="I173" i="4"/>
  <c r="P173" i="4"/>
  <c r="Q173" i="4"/>
  <c r="R173" i="4"/>
  <c r="S173" i="4"/>
  <c r="T173" i="4"/>
  <c r="U173" i="4"/>
  <c r="I174" i="4"/>
  <c r="P174" i="4"/>
  <c r="Q174" i="4"/>
  <c r="R174" i="4"/>
  <c r="S174" i="4"/>
  <c r="T174" i="4"/>
  <c r="U174" i="4"/>
  <c r="I175" i="4"/>
  <c r="P175" i="4"/>
  <c r="Q175" i="4"/>
  <c r="R175" i="4"/>
  <c r="S175" i="4"/>
  <c r="T175" i="4"/>
  <c r="U175" i="4"/>
  <c r="I176" i="4"/>
  <c r="P176" i="4"/>
  <c r="Q176" i="4"/>
  <c r="R176" i="4"/>
  <c r="S176" i="4"/>
  <c r="T176" i="4"/>
  <c r="U176" i="4"/>
  <c r="I177" i="4"/>
  <c r="P177" i="4"/>
  <c r="Q177" i="4"/>
  <c r="R177" i="4"/>
  <c r="S177" i="4"/>
  <c r="T177" i="4"/>
  <c r="U177" i="4"/>
  <c r="I178" i="4"/>
  <c r="P178" i="4"/>
  <c r="Q178" i="4"/>
  <c r="R178" i="4"/>
  <c r="S178" i="4"/>
  <c r="T178" i="4"/>
  <c r="U178" i="4"/>
  <c r="I179" i="4"/>
  <c r="P179" i="4"/>
  <c r="Q179" i="4"/>
  <c r="R179" i="4"/>
  <c r="S179" i="4"/>
  <c r="T179" i="4"/>
  <c r="U179" i="4"/>
  <c r="I180" i="4"/>
  <c r="P180" i="4"/>
  <c r="Q180" i="4"/>
  <c r="R180" i="4"/>
  <c r="S180" i="4"/>
  <c r="T180" i="4"/>
  <c r="U180" i="4"/>
  <c r="I181" i="4"/>
  <c r="P181" i="4"/>
  <c r="Q181" i="4"/>
  <c r="R181" i="4"/>
  <c r="S181" i="4"/>
  <c r="T181" i="4"/>
  <c r="U181" i="4"/>
  <c r="I182" i="4"/>
  <c r="P182" i="4"/>
  <c r="Q182" i="4"/>
  <c r="R182" i="4"/>
  <c r="S182" i="4"/>
  <c r="T182" i="4"/>
  <c r="U182" i="4"/>
  <c r="I183" i="4"/>
  <c r="P183" i="4"/>
  <c r="Q183" i="4"/>
  <c r="R183" i="4"/>
  <c r="S183" i="4"/>
  <c r="T183" i="4"/>
  <c r="U183" i="4"/>
  <c r="I184" i="4"/>
  <c r="P184" i="4"/>
  <c r="Q184" i="4"/>
  <c r="R184" i="4"/>
  <c r="S184" i="4"/>
  <c r="T184" i="4"/>
  <c r="U184" i="4"/>
  <c r="I185" i="4"/>
  <c r="P185" i="4"/>
  <c r="Q185" i="4"/>
  <c r="R185" i="4"/>
  <c r="S185" i="4"/>
  <c r="T185" i="4"/>
  <c r="U185" i="4"/>
  <c r="I186" i="4"/>
  <c r="P186" i="4"/>
  <c r="Q186" i="4"/>
  <c r="R186" i="4"/>
  <c r="S186" i="4"/>
  <c r="T186" i="4"/>
  <c r="U186" i="4"/>
  <c r="I187" i="4"/>
  <c r="P187" i="4"/>
  <c r="Q187" i="4"/>
  <c r="R187" i="4"/>
  <c r="S187" i="4"/>
  <c r="T187" i="4"/>
  <c r="U187" i="4"/>
  <c r="I188" i="4"/>
  <c r="P188" i="4"/>
  <c r="Q188" i="4"/>
  <c r="R188" i="4"/>
  <c r="S188" i="4"/>
  <c r="T188" i="4"/>
  <c r="U188" i="4"/>
  <c r="I189" i="4"/>
  <c r="P189" i="4"/>
  <c r="Q189" i="4"/>
  <c r="R189" i="4"/>
  <c r="S189" i="4"/>
  <c r="T189" i="4"/>
  <c r="U189" i="4"/>
  <c r="I190" i="4"/>
  <c r="P190" i="4"/>
  <c r="Q190" i="4"/>
  <c r="R190" i="4"/>
  <c r="S190" i="4"/>
  <c r="T190" i="4"/>
  <c r="U190" i="4"/>
  <c r="I191" i="4"/>
  <c r="P191" i="4"/>
  <c r="Q191" i="4"/>
  <c r="R191" i="4"/>
  <c r="S191" i="4"/>
  <c r="T191" i="4"/>
  <c r="U191" i="4"/>
  <c r="I192" i="4"/>
  <c r="P192" i="4"/>
  <c r="Q192" i="4"/>
  <c r="R192" i="4"/>
  <c r="S192" i="4"/>
  <c r="T192" i="4"/>
  <c r="U192" i="4"/>
  <c r="I193" i="4"/>
  <c r="P193" i="4"/>
  <c r="Q193" i="4"/>
  <c r="R193" i="4"/>
  <c r="S193" i="4"/>
  <c r="T193" i="4"/>
  <c r="U193" i="4"/>
  <c r="I194" i="4"/>
  <c r="P194" i="4"/>
  <c r="Q194" i="4"/>
  <c r="R194" i="4"/>
  <c r="S194" i="4"/>
  <c r="T194" i="4"/>
  <c r="U194" i="4"/>
  <c r="I195" i="4"/>
  <c r="P195" i="4"/>
  <c r="Q195" i="4"/>
  <c r="R195" i="4"/>
  <c r="S195" i="4"/>
  <c r="T195" i="4"/>
  <c r="U195" i="4"/>
  <c r="I196" i="4"/>
  <c r="P196" i="4"/>
  <c r="Q196" i="4"/>
  <c r="R196" i="4"/>
  <c r="S196" i="4"/>
  <c r="T196" i="4"/>
  <c r="U196" i="4"/>
  <c r="I197" i="4"/>
  <c r="P197" i="4"/>
  <c r="Q197" i="4"/>
  <c r="R197" i="4"/>
  <c r="S197" i="4"/>
  <c r="T197" i="4"/>
  <c r="U197" i="4"/>
  <c r="I198" i="4"/>
  <c r="P198" i="4"/>
  <c r="Q198" i="4"/>
  <c r="R198" i="4"/>
  <c r="S198" i="4"/>
  <c r="T198" i="4"/>
  <c r="U198" i="4"/>
  <c r="I199" i="4"/>
  <c r="P199" i="4"/>
  <c r="Q199" i="4"/>
  <c r="R199" i="4"/>
  <c r="S199" i="4"/>
  <c r="T199" i="4"/>
  <c r="U199" i="4"/>
  <c r="I200" i="4"/>
  <c r="P200" i="4"/>
  <c r="Q200" i="4"/>
  <c r="R200" i="4"/>
  <c r="S200" i="4"/>
  <c r="T200" i="4"/>
  <c r="U200" i="4"/>
  <c r="J4" i="3"/>
  <c r="J5" i="3"/>
  <c r="J6" i="3"/>
  <c r="J7" i="3"/>
  <c r="J9" i="3"/>
  <c r="J10" i="3"/>
  <c r="J11" i="3"/>
  <c r="J12" i="3"/>
  <c r="J13" i="3"/>
  <c r="J14" i="3"/>
  <c r="E15" i="3"/>
  <c r="J16" i="3"/>
  <c r="J17" i="3"/>
  <c r="J18" i="3"/>
  <c r="J19" i="3"/>
  <c r="J20" i="3"/>
  <c r="J21" i="3"/>
  <c r="J22" i="3"/>
  <c r="J23" i="3"/>
  <c r="E24" i="3"/>
  <c r="E27" i="3"/>
  <c r="J28" i="3"/>
  <c r="J29" i="3"/>
  <c r="J30" i="3"/>
  <c r="J31" i="3"/>
  <c r="J32" i="3"/>
  <c r="J33" i="3"/>
  <c r="E34" i="3"/>
  <c r="J35" i="3"/>
  <c r="J36" i="3"/>
  <c r="J37" i="3"/>
  <c r="J38" i="3"/>
  <c r="E39" i="3"/>
  <c r="J40" i="3"/>
  <c r="J41" i="3"/>
  <c r="J42" i="3"/>
  <c r="J43" i="3"/>
  <c r="J44" i="3"/>
  <c r="J45" i="3"/>
  <c r="E46" i="3"/>
  <c r="J47" i="3"/>
  <c r="J48" i="3"/>
  <c r="J50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E73" i="3"/>
  <c r="J74" i="3"/>
  <c r="J75" i="3"/>
  <c r="J76" i="3"/>
  <c r="J77" i="3"/>
  <c r="J78" i="3"/>
  <c r="J79" i="3"/>
  <c r="J80" i="3"/>
  <c r="J81" i="3"/>
  <c r="J82" i="3"/>
  <c r="E83" i="3"/>
  <c r="J86" i="3"/>
  <c r="J87" i="3"/>
  <c r="J88" i="3"/>
  <c r="J89" i="3"/>
  <c r="J90" i="3"/>
  <c r="E91" i="3"/>
  <c r="J92" i="3"/>
  <c r="J93" i="3"/>
  <c r="J94" i="3"/>
  <c r="J95" i="3"/>
  <c r="J96" i="3"/>
  <c r="J97" i="3"/>
  <c r="E99" i="3"/>
  <c r="J100" i="3"/>
  <c r="J101" i="3"/>
  <c r="J102" i="3"/>
  <c r="J103" i="3"/>
  <c r="J104" i="3"/>
  <c r="J105" i="3"/>
  <c r="E106" i="3"/>
  <c r="J107" i="3"/>
  <c r="J108" i="3"/>
  <c r="J109" i="3"/>
  <c r="J110" i="3"/>
  <c r="J111" i="3"/>
  <c r="J112" i="3"/>
  <c r="J113" i="3"/>
  <c r="J114" i="3"/>
  <c r="J115" i="3"/>
  <c r="J116" i="3"/>
  <c r="J117" i="3"/>
  <c r="E120" i="3"/>
  <c r="J121" i="3"/>
  <c r="J122" i="3"/>
  <c r="J123" i="3"/>
  <c r="J124" i="3"/>
  <c r="J125" i="3"/>
  <c r="E126" i="3"/>
  <c r="J127" i="3"/>
  <c r="J128" i="3"/>
  <c r="J129" i="3"/>
  <c r="J130" i="3"/>
  <c r="J131" i="3"/>
  <c r="J132" i="3"/>
  <c r="J133" i="3"/>
  <c r="J134" i="3"/>
  <c r="E138" i="3"/>
  <c r="J139" i="3"/>
  <c r="J140" i="3"/>
  <c r="J141" i="3"/>
  <c r="E142" i="3"/>
  <c r="E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8" i="3"/>
  <c r="J189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K211" i="3"/>
  <c r="K212" i="3"/>
  <c r="J215" i="3"/>
  <c r="J216" i="3"/>
  <c r="E217" i="3"/>
  <c r="E223" i="3"/>
  <c r="J240" i="3"/>
  <c r="J241" i="3"/>
  <c r="J242" i="3"/>
  <c r="J243" i="3"/>
  <c r="E244" i="3"/>
  <c r="J245" i="3"/>
  <c r="J246" i="3"/>
  <c r="J247" i="3"/>
  <c r="J248" i="3"/>
  <c r="J249" i="3"/>
  <c r="J250" i="3"/>
  <c r="J251" i="3"/>
  <c r="J252" i="3"/>
  <c r="J253" i="3"/>
  <c r="J254" i="3"/>
  <c r="E255" i="3"/>
  <c r="J256" i="3"/>
  <c r="J257" i="3"/>
  <c r="J258" i="3"/>
  <c r="E259" i="3"/>
  <c r="J260" i="3"/>
  <c r="J261" i="3"/>
  <c r="J262" i="3"/>
  <c r="J263" i="3"/>
  <c r="J264" i="3"/>
  <c r="J265" i="3"/>
  <c r="J266" i="3"/>
  <c r="J267" i="3"/>
  <c r="E268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E284" i="3"/>
  <c r="E289" i="3"/>
  <c r="J290" i="3"/>
  <c r="J291" i="3"/>
  <c r="J292" i="3"/>
  <c r="E295" i="3"/>
  <c r="J296" i="3"/>
  <c r="J297" i="3"/>
  <c r="J298" i="3"/>
  <c r="J299" i="3"/>
  <c r="J300" i="3"/>
  <c r="J305" i="3"/>
  <c r="J306" i="3"/>
  <c r="J307" i="3"/>
  <c r="E308" i="3"/>
  <c r="K311" i="3"/>
  <c r="K312" i="3"/>
  <c r="K313" i="3"/>
  <c r="J314" i="3"/>
  <c r="J315" i="3"/>
  <c r="J316" i="3"/>
  <c r="J317" i="3"/>
  <c r="J318" i="3"/>
  <c r="J319" i="3"/>
  <c r="J320" i="3"/>
  <c r="J321" i="3"/>
  <c r="J322" i="3"/>
  <c r="J323" i="3"/>
  <c r="J324" i="3"/>
  <c r="K325" i="3"/>
  <c r="K326" i="3"/>
  <c r="E327" i="3"/>
  <c r="K328" i="3"/>
  <c r="J331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4" i="3"/>
  <c r="J355" i="3"/>
  <c r="J356" i="3"/>
  <c r="J357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401" i="3"/>
  <c r="J402" i="3"/>
  <c r="J403" i="3"/>
  <c r="J404" i="3"/>
  <c r="J407" i="3"/>
  <c r="J408" i="3"/>
  <c r="J409" i="3"/>
  <c r="J410" i="3"/>
  <c r="E411" i="3"/>
  <c r="K412" i="3"/>
  <c r="K413" i="3"/>
  <c r="E414" i="3"/>
  <c r="J415" i="3"/>
  <c r="J416" i="3"/>
  <c r="J417" i="3"/>
  <c r="J418" i="3"/>
  <c r="J419" i="3"/>
  <c r="J420" i="3"/>
  <c r="J421" i="3"/>
  <c r="J422" i="3"/>
  <c r="J423" i="3"/>
  <c r="E424" i="3"/>
  <c r="E431" i="3"/>
  <c r="E434" i="3"/>
  <c r="K439" i="3"/>
  <c r="J440" i="3"/>
  <c r="J441" i="3"/>
  <c r="E442" i="3"/>
  <c r="J443" i="3"/>
  <c r="J444" i="3"/>
  <c r="J445" i="3"/>
  <c r="J446" i="3"/>
  <c r="J448" i="3"/>
  <c r="J449" i="3"/>
  <c r="J450" i="3"/>
  <c r="K450" i="3"/>
  <c r="J452" i="3"/>
  <c r="J453" i="3"/>
  <c r="J454" i="3"/>
  <c r="J455" i="3"/>
  <c r="J458" i="3"/>
  <c r="J459" i="3"/>
  <c r="J460" i="3"/>
  <c r="J461" i="3"/>
  <c r="J462" i="3"/>
  <c r="E468" i="3"/>
  <c r="J469" i="3"/>
  <c r="J470" i="3"/>
  <c r="J471" i="3"/>
  <c r="J472" i="3"/>
  <c r="E473" i="3"/>
  <c r="E475" i="3"/>
  <c r="J475" i="3"/>
  <c r="K475" i="3"/>
  <c r="N4" i="2"/>
  <c r="A5" i="2"/>
  <c r="B5" i="2"/>
  <c r="C5" i="2"/>
  <c r="D5" i="2"/>
  <c r="E5" i="2"/>
  <c r="F5" i="2"/>
  <c r="N9" i="2"/>
  <c r="B16" i="2"/>
  <c r="C16" i="2"/>
  <c r="D16" i="2"/>
  <c r="F17" i="2"/>
  <c r="F18" i="2"/>
  <c r="F19" i="2"/>
  <c r="F20" i="2"/>
  <c r="F21" i="2"/>
  <c r="F22" i="2"/>
  <c r="F23" i="2"/>
  <c r="B25" i="2"/>
  <c r="C25" i="2"/>
  <c r="D25" i="2"/>
</calcChain>
</file>

<file path=xl/sharedStrings.xml><?xml version="1.0" encoding="utf-8"?>
<sst xmlns="http://schemas.openxmlformats.org/spreadsheetml/2006/main" count="3168" uniqueCount="578">
  <si>
    <t>Current Generation</t>
  </si>
  <si>
    <t>MW</t>
  </si>
  <si>
    <t>Capacity</t>
  </si>
  <si>
    <t>Forecasted</t>
  </si>
  <si>
    <t>New Generation</t>
  </si>
  <si>
    <t>Gas</t>
  </si>
  <si>
    <t>Wind</t>
  </si>
  <si>
    <t>ERCOT's FORCASTED CAPACITY</t>
  </si>
  <si>
    <t>Breakdown</t>
  </si>
  <si>
    <t>Coal</t>
  </si>
  <si>
    <t>Nat Gas</t>
  </si>
  <si>
    <t>Petro</t>
  </si>
  <si>
    <t>Hydro</t>
  </si>
  <si>
    <t>Nuke</t>
  </si>
  <si>
    <t>Other</t>
  </si>
  <si>
    <t>Company</t>
  </si>
  <si>
    <t>Plant</t>
  </si>
  <si>
    <t>County</t>
  </si>
  <si>
    <t>Fuel Type</t>
  </si>
  <si>
    <t>Primary</t>
  </si>
  <si>
    <t>Type</t>
  </si>
  <si>
    <t>Alternate</t>
  </si>
  <si>
    <t>Nameplate</t>
  </si>
  <si>
    <t>City of Austin</t>
  </si>
  <si>
    <t>Decker Creek</t>
  </si>
  <si>
    <t xml:space="preserve">Unit </t>
  </si>
  <si>
    <t>ID</t>
  </si>
  <si>
    <t>GT1</t>
  </si>
  <si>
    <t>Travis</t>
  </si>
  <si>
    <t>NG</t>
  </si>
  <si>
    <t>GT</t>
  </si>
  <si>
    <t>FO2</t>
  </si>
  <si>
    <t>GT2</t>
  </si>
  <si>
    <t>GT3</t>
  </si>
  <si>
    <t>GT4</t>
  </si>
  <si>
    <t>PV3</t>
  </si>
  <si>
    <t>PV</t>
  </si>
  <si>
    <t>Sun</t>
  </si>
  <si>
    <t>-</t>
  </si>
  <si>
    <t>ST</t>
  </si>
  <si>
    <t>Holly Street</t>
  </si>
  <si>
    <t>FO5</t>
  </si>
  <si>
    <t>Brazos Electric Power Coop Inc.</t>
  </si>
  <si>
    <t>North Texas</t>
  </si>
  <si>
    <t>Parker</t>
  </si>
  <si>
    <t>FO6</t>
  </si>
  <si>
    <t>RW Miller</t>
  </si>
  <si>
    <t>Palo Pinto</t>
  </si>
  <si>
    <t>Brazos River Authority</t>
  </si>
  <si>
    <t>Morris Sheppard</t>
  </si>
  <si>
    <t>HY</t>
  </si>
  <si>
    <t>Water</t>
  </si>
  <si>
    <t>City of Brownfield</t>
  </si>
  <si>
    <t>Terry</t>
  </si>
  <si>
    <t>Brownfield</t>
  </si>
  <si>
    <t>IC</t>
  </si>
  <si>
    <t>Brownsville Public Utilities Board</t>
  </si>
  <si>
    <t>Si Ray</t>
  </si>
  <si>
    <t>Cameron</t>
  </si>
  <si>
    <t>City of Bryan</t>
  </si>
  <si>
    <t>Bryan</t>
  </si>
  <si>
    <t>Brazos</t>
  </si>
  <si>
    <t>Dansby</t>
  </si>
  <si>
    <t>Central Power &amp; Light</t>
  </si>
  <si>
    <t>Barney M Davis</t>
  </si>
  <si>
    <t>Nueces</t>
  </si>
  <si>
    <t>FO4</t>
  </si>
  <si>
    <t>Coleto Creek</t>
  </si>
  <si>
    <t>Goliad</t>
  </si>
  <si>
    <t>BIT</t>
  </si>
  <si>
    <t>ES Joslin</t>
  </si>
  <si>
    <t>Calhoun</t>
  </si>
  <si>
    <t>Eagle Pass</t>
  </si>
  <si>
    <t>Maverick</t>
  </si>
  <si>
    <t>J L Bates</t>
  </si>
  <si>
    <t>Hidalgo</t>
  </si>
  <si>
    <t>La Palma</t>
  </si>
  <si>
    <t>Laredo</t>
  </si>
  <si>
    <t>Webb</t>
  </si>
  <si>
    <t>Lon C. Hill</t>
  </si>
  <si>
    <t>Nueces Bay</t>
  </si>
  <si>
    <t>Victoria</t>
  </si>
  <si>
    <t>City of Coleman</t>
  </si>
  <si>
    <t>Coleman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</si>
  <si>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</si>
  <si>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</si>
  <si>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</si>
  <si>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</si>
  <si>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</si>
  <si>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</si>
  <si>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</si>
  <si>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</si>
  <si>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</si>
  <si>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City of Denton</t>
  </si>
  <si>
    <t>Lewsiville</t>
  </si>
  <si>
    <t>Denton</t>
  </si>
  <si>
    <t>Ray Roberts</t>
  </si>
  <si>
    <t>Spencer</t>
  </si>
  <si>
    <t>El Paso Electric Co</t>
  </si>
  <si>
    <t>Copper</t>
  </si>
  <si>
    <t>El Paso</t>
  </si>
  <si>
    <t>Newman</t>
  </si>
  <si>
    <t>CT1</t>
  </si>
  <si>
    <t>CT2</t>
  </si>
  <si>
    <t>CT</t>
  </si>
  <si>
    <t>CW</t>
  </si>
  <si>
    <t>WH</t>
  </si>
  <si>
    <t>City of Electra</t>
  </si>
  <si>
    <t>Electra</t>
  </si>
  <si>
    <t>Wichita</t>
  </si>
  <si>
    <t>Entergy Gulf States</t>
  </si>
  <si>
    <t>Lewis Creek</t>
  </si>
  <si>
    <t>Montgomery</t>
  </si>
  <si>
    <t>Neches</t>
  </si>
  <si>
    <t>Jefferson</t>
  </si>
  <si>
    <t>Sabine</t>
  </si>
  <si>
    <t>Orange</t>
  </si>
  <si>
    <t>Toledo Bend</t>
  </si>
  <si>
    <t>Newton</t>
  </si>
  <si>
    <t>City of Floydada</t>
  </si>
  <si>
    <t>Floydada</t>
  </si>
  <si>
    <t>Floyd</t>
  </si>
  <si>
    <t>City of Garland</t>
  </si>
  <si>
    <t>C E Newman</t>
  </si>
  <si>
    <t>Dallas</t>
  </si>
  <si>
    <t>Ray Olinger</t>
  </si>
  <si>
    <t>Collin</t>
  </si>
  <si>
    <t>City of Gonzalez</t>
  </si>
  <si>
    <t>Gonzales Hydro Plant</t>
  </si>
  <si>
    <t>Gonzales</t>
  </si>
  <si>
    <t>Greenville Electric Utility Sys</t>
  </si>
  <si>
    <t>Powerlane Plant</t>
  </si>
  <si>
    <t>Hunt</t>
  </si>
  <si>
    <t>ST1</t>
  </si>
  <si>
    <t>ST2</t>
  </si>
  <si>
    <t>ST3</t>
  </si>
  <si>
    <t>Guadalupe Blanco River Auth</t>
  </si>
  <si>
    <t>Abbott TP 3</t>
  </si>
  <si>
    <t>Guadalupe</t>
  </si>
  <si>
    <t>Canyon</t>
  </si>
  <si>
    <t>Comal</t>
  </si>
  <si>
    <t>Dunlap TP 1</t>
  </si>
  <si>
    <t>H 4</t>
  </si>
  <si>
    <t>H 5</t>
  </si>
  <si>
    <t>Nolte</t>
  </si>
  <si>
    <t>TP 4</t>
  </si>
  <si>
    <t>Houston Lighting &amp; Power Co</t>
  </si>
  <si>
    <t>Cedar Bayou</t>
  </si>
  <si>
    <t>Chambers</t>
  </si>
  <si>
    <t>Deepwater</t>
  </si>
  <si>
    <t>Harris</t>
  </si>
  <si>
    <t>Greens Bayou</t>
  </si>
  <si>
    <t>Hiram Clarke</t>
  </si>
  <si>
    <t>Limestone</t>
  </si>
  <si>
    <t>Lig</t>
  </si>
  <si>
    <t>PH Robinson</t>
  </si>
  <si>
    <t>Galveston</t>
  </si>
  <si>
    <t>Sam Bertron</t>
  </si>
  <si>
    <t>San Jacinto SES</t>
  </si>
  <si>
    <t>SJS1</t>
  </si>
  <si>
    <t>South Texas</t>
  </si>
  <si>
    <t>Matagorda</t>
  </si>
  <si>
    <t>NP</t>
  </si>
  <si>
    <t>Uranium</t>
  </si>
  <si>
    <t>TH Wharton</t>
  </si>
  <si>
    <t>G1</t>
  </si>
  <si>
    <t>W A Parish</t>
  </si>
  <si>
    <t>Fort Bend</t>
  </si>
  <si>
    <t>SUB</t>
  </si>
  <si>
    <t>Webster</t>
  </si>
  <si>
    <t>SJS2</t>
  </si>
  <si>
    <t>International Bound and Water Comm</t>
  </si>
  <si>
    <t>Amistad Dam &amp; Power</t>
  </si>
  <si>
    <t>Val Verde</t>
  </si>
  <si>
    <t>Falcon Dam &amp; Power</t>
  </si>
  <si>
    <t>Starr</t>
  </si>
  <si>
    <t>Lower Colorado River Authority</t>
  </si>
  <si>
    <t>Austin</t>
  </si>
  <si>
    <t>Buchanan</t>
  </si>
  <si>
    <t>Burnet</t>
  </si>
  <si>
    <t>Fayette Power Project</t>
  </si>
  <si>
    <t>Fayette</t>
  </si>
  <si>
    <t>Granite Shoals</t>
  </si>
  <si>
    <t>Inks</t>
  </si>
  <si>
    <t>Marble Falls</t>
  </si>
  <si>
    <t>Marshall Ford</t>
  </si>
  <si>
    <t>Sim Gideon</t>
  </si>
  <si>
    <t>Bastrop</t>
  </si>
  <si>
    <t>Thomas C Ferguson</t>
  </si>
  <si>
    <t>Llano</t>
  </si>
  <si>
    <t>Sub</t>
  </si>
  <si>
    <t>City of Lubbock</t>
  </si>
  <si>
    <t>Brandon Station</t>
  </si>
  <si>
    <t>Lubbock</t>
  </si>
  <si>
    <t>Holly Ave</t>
  </si>
  <si>
    <t>Plant 2</t>
  </si>
  <si>
    <t>6A</t>
  </si>
  <si>
    <t>Medina Electric Coop</t>
  </si>
  <si>
    <t>Pearsall</t>
  </si>
  <si>
    <t>Frio</t>
  </si>
  <si>
    <t>City of Robstown</t>
  </si>
  <si>
    <t>Robstown</t>
  </si>
  <si>
    <t>San Antonio Public Service</t>
  </si>
  <si>
    <t>J K Spruce</t>
  </si>
  <si>
    <t>Bexar</t>
  </si>
  <si>
    <t>J T Deely</t>
  </si>
  <si>
    <t>Leon Creek</t>
  </si>
  <si>
    <t>Mission Road</t>
  </si>
  <si>
    <t>O W Summers</t>
  </si>
  <si>
    <t>V H Braunig</t>
  </si>
  <si>
    <t>W B Tuttle</t>
  </si>
  <si>
    <t>San Miguel Electric Coop</t>
  </si>
  <si>
    <t>San Miguel</t>
  </si>
  <si>
    <t>Atascosa</t>
  </si>
  <si>
    <t>City of Seguin</t>
  </si>
  <si>
    <t>Seguin</t>
  </si>
  <si>
    <t>LIG</t>
  </si>
  <si>
    <t>HY1</t>
  </si>
  <si>
    <t>I-1</t>
  </si>
  <si>
    <t>South Texas Electric Coop</t>
  </si>
  <si>
    <t>Sam Rayburn</t>
  </si>
  <si>
    <t>Southwestern Electric Power Co.</t>
  </si>
  <si>
    <t>Knox Lee</t>
  </si>
  <si>
    <t>Gregg</t>
  </si>
  <si>
    <t>Lone Star</t>
  </si>
  <si>
    <t>Morris</t>
  </si>
  <si>
    <t>Pirkey</t>
  </si>
  <si>
    <t>Harrison</t>
  </si>
  <si>
    <t>Welsh</t>
  </si>
  <si>
    <t>Titus</t>
  </si>
  <si>
    <t>Wilkes</t>
  </si>
  <si>
    <t>Marion</t>
  </si>
  <si>
    <t>Southwestern Public Service Co.</t>
  </si>
  <si>
    <t>Celanese</t>
  </si>
  <si>
    <t>Gray</t>
  </si>
  <si>
    <t>Harrington</t>
  </si>
  <si>
    <t>Potter</t>
  </si>
  <si>
    <t>Jones</t>
  </si>
  <si>
    <t>Moore County</t>
  </si>
  <si>
    <t>Moore</t>
  </si>
  <si>
    <t>Nichols</t>
  </si>
  <si>
    <t>19/0T</t>
  </si>
  <si>
    <t>19/OT</t>
  </si>
  <si>
    <t>Plant X</t>
  </si>
  <si>
    <t>Lamb</t>
  </si>
  <si>
    <t>Riverview</t>
  </si>
  <si>
    <t>Hutchison</t>
  </si>
  <si>
    <t>Loamb</t>
  </si>
  <si>
    <t>Tolk</t>
  </si>
  <si>
    <t>Texas Municipal Power Agency</t>
  </si>
  <si>
    <t>Gibbons Creek</t>
  </si>
  <si>
    <t>Grimes</t>
  </si>
  <si>
    <t>Texas Utilities Electric Co</t>
  </si>
  <si>
    <t>Big Brown</t>
  </si>
  <si>
    <t>Freestone</t>
  </si>
  <si>
    <t>Comanche Peak</t>
  </si>
  <si>
    <t>Somervell</t>
  </si>
  <si>
    <t>Decordova</t>
  </si>
  <si>
    <t>Hood</t>
  </si>
  <si>
    <t>Eagle Mountain</t>
  </si>
  <si>
    <t>Tarrant</t>
  </si>
  <si>
    <t>Graham</t>
  </si>
  <si>
    <t>Young</t>
  </si>
  <si>
    <t>Handley</t>
  </si>
  <si>
    <t>Lake Creek</t>
  </si>
  <si>
    <t>Mclennan</t>
  </si>
  <si>
    <t>McLennan</t>
  </si>
  <si>
    <t>D1</t>
  </si>
  <si>
    <t>D2</t>
  </si>
  <si>
    <t>D3</t>
  </si>
  <si>
    <t>Lake Hubbard</t>
  </si>
  <si>
    <t>Matin Lake</t>
  </si>
  <si>
    <t>Rusk</t>
  </si>
  <si>
    <t>Monticello</t>
  </si>
  <si>
    <t>Morgan Creek</t>
  </si>
  <si>
    <t>Mitchell</t>
  </si>
  <si>
    <t>CT3</t>
  </si>
  <si>
    <t>CT4</t>
  </si>
  <si>
    <t>CT5</t>
  </si>
  <si>
    <t>CT6</t>
  </si>
  <si>
    <t>Mountain Creek</t>
  </si>
  <si>
    <t>North Lake</t>
  </si>
  <si>
    <t>North Main</t>
  </si>
  <si>
    <t>Parkdale</t>
  </si>
  <si>
    <t>Permian Basin</t>
  </si>
  <si>
    <t>Ward</t>
  </si>
  <si>
    <t>River Crest</t>
  </si>
  <si>
    <t>Red River</t>
  </si>
  <si>
    <t>Sandow</t>
  </si>
  <si>
    <t>Milam</t>
  </si>
  <si>
    <t>Stryker Creek</t>
  </si>
  <si>
    <t>Cherokee</t>
  </si>
  <si>
    <t>D4</t>
  </si>
  <si>
    <t>D5</t>
  </si>
  <si>
    <t>Tradinghouse</t>
  </si>
  <si>
    <t>Trinidad</t>
  </si>
  <si>
    <t>Henderson</t>
  </si>
  <si>
    <t>Valley</t>
  </si>
  <si>
    <t>Fannin</t>
  </si>
  <si>
    <t>Texas-New Mexico Power Co.</t>
  </si>
  <si>
    <t>TNP ONE</t>
  </si>
  <si>
    <t>Robertson</t>
  </si>
  <si>
    <t>AB</t>
  </si>
  <si>
    <t>City of Tulia</t>
  </si>
  <si>
    <t>Tulia</t>
  </si>
  <si>
    <t>Swisher</t>
  </si>
  <si>
    <t>USCE-Fort Worth District</t>
  </si>
  <si>
    <t>Robert D Willis</t>
  </si>
  <si>
    <t>Jasper</t>
  </si>
  <si>
    <t>Whitney</t>
  </si>
  <si>
    <t>Bosque</t>
  </si>
  <si>
    <t>USCE-Tulsa District</t>
  </si>
  <si>
    <t>Denison</t>
  </si>
  <si>
    <t>Grayson</t>
  </si>
  <si>
    <t>Weatherford Mun Utility System</t>
  </si>
  <si>
    <t>Weatherford</t>
  </si>
  <si>
    <t>West Texas Utilities Co</t>
  </si>
  <si>
    <t>Abilene</t>
  </si>
  <si>
    <t>Taylor</t>
  </si>
  <si>
    <t>Ft. Phantom</t>
  </si>
  <si>
    <t>Ft. Stockton</t>
  </si>
  <si>
    <t>Pecos</t>
  </si>
  <si>
    <t>Ft. Davis</t>
  </si>
  <si>
    <t>Jeff Davis</t>
  </si>
  <si>
    <t>Lake Pauline</t>
  </si>
  <si>
    <t>Hardeman</t>
  </si>
  <si>
    <t>Oak Creek</t>
  </si>
  <si>
    <t>Coke</t>
  </si>
  <si>
    <t>Oklaunion</t>
  </si>
  <si>
    <t>Wilbarger</t>
  </si>
  <si>
    <t>Paint Creek</t>
  </si>
  <si>
    <t>Haskell</t>
  </si>
  <si>
    <t>Presidio</t>
  </si>
  <si>
    <t>Rio Pecos</t>
  </si>
  <si>
    <t>Crockett</t>
  </si>
  <si>
    <t>CA</t>
  </si>
  <si>
    <t>San Angelo</t>
  </si>
  <si>
    <t>Tom Green</t>
  </si>
  <si>
    <t>Vernon</t>
  </si>
  <si>
    <t>City of Whitesboro</t>
  </si>
  <si>
    <t>Whitesboro</t>
  </si>
  <si>
    <t>Legend:</t>
  </si>
  <si>
    <t>FO = Fuel Oil</t>
  </si>
  <si>
    <t>NG = Natural Gas</t>
  </si>
  <si>
    <t>BIT = Bituminous Coal</t>
  </si>
  <si>
    <t>WH = Waste Heat</t>
  </si>
  <si>
    <t>LIG = Lignite</t>
  </si>
  <si>
    <t>SUB = Subbituminous Coal</t>
  </si>
  <si>
    <t>OT = Other</t>
  </si>
  <si>
    <t>SUN = Sun</t>
  </si>
  <si>
    <t>AB = Atmospheric Fluidized Bed Combustion</t>
  </si>
  <si>
    <t>CA = Combined Cycle Steam Turbine</t>
  </si>
  <si>
    <t>GT = Gas Turbine</t>
  </si>
  <si>
    <t>PV = Photovoltaic</t>
  </si>
  <si>
    <t>ST = Steam Turbine - Boiler</t>
  </si>
  <si>
    <t>HY = Hydraulic Turbine - Conventional</t>
  </si>
  <si>
    <t>IC = Internal Combustion (diesel)</t>
  </si>
  <si>
    <t>CW = Cycle steam Turbine w/ only Waste Heat</t>
  </si>
  <si>
    <t>NP = Steam Turbine - Nuclear Reactor</t>
  </si>
  <si>
    <t>NG(Alt.)</t>
  </si>
  <si>
    <t>Petroleum</t>
  </si>
  <si>
    <t>Nuclear</t>
  </si>
  <si>
    <t>Renewable</t>
  </si>
  <si>
    <t>Total</t>
  </si>
  <si>
    <t>Million Kwh</t>
  </si>
  <si>
    <t>Plant Type</t>
  </si>
  <si>
    <t>Annual Growth</t>
  </si>
  <si>
    <t>Rate</t>
  </si>
  <si>
    <t xml:space="preserve">   Coal</t>
  </si>
  <si>
    <t xml:space="preserve">   Petroleum</t>
  </si>
  <si>
    <t xml:space="preserve">   Gas</t>
  </si>
  <si>
    <t xml:space="preserve">   Dual</t>
  </si>
  <si>
    <t xml:space="preserve">   Nuclear</t>
  </si>
  <si>
    <t xml:space="preserve">   Hydro</t>
  </si>
  <si>
    <t xml:space="preserve">   Renewable</t>
  </si>
  <si>
    <t>Total Nonutility</t>
  </si>
  <si>
    <t>Industry</t>
  </si>
  <si>
    <t>Total Utility</t>
  </si>
  <si>
    <t>98 - Utilities</t>
  </si>
  <si>
    <t>MWh - Utilities</t>
  </si>
  <si>
    <t>MWh - Nonutilities</t>
  </si>
  <si>
    <t>TEXAS and not ERCOT only</t>
  </si>
  <si>
    <t>assuming non-utility is primarily gas</t>
  </si>
  <si>
    <t>Coastal/FP&amp;L</t>
  </si>
  <si>
    <t>Austin Energy</t>
  </si>
  <si>
    <t>Texas Independent Energy</t>
  </si>
  <si>
    <t>Encogen</t>
  </si>
  <si>
    <t>Union Carbide</t>
  </si>
  <si>
    <t>Robstown Utility System</t>
  </si>
  <si>
    <t>Conoco Global Power</t>
  </si>
  <si>
    <t>West Texas Utilities</t>
  </si>
  <si>
    <t>Coleman Municipal Power</t>
  </si>
  <si>
    <t>Electra Electric Department</t>
  </si>
  <si>
    <t>City of Gonzales</t>
  </si>
  <si>
    <t>Guadalupe-Blanco River Authority</t>
  </si>
  <si>
    <t>Constellation/Pace</t>
  </si>
  <si>
    <t>Reliant Energy HL&amp;P</t>
  </si>
  <si>
    <t>Donahue Paper</t>
  </si>
  <si>
    <t>American National Power</t>
  </si>
  <si>
    <t>Calpine Corp</t>
  </si>
  <si>
    <t>Sweeny Cogeneration</t>
  </si>
  <si>
    <t>KN Power Co</t>
  </si>
  <si>
    <t>AES</t>
  </si>
  <si>
    <t>CSW Energy</t>
  </si>
  <si>
    <t>Exxon</t>
  </si>
  <si>
    <t>Occidental Chemical Corp</t>
  </si>
  <si>
    <t>Reliant Energy Power Generation</t>
  </si>
  <si>
    <t>BASF Corp</t>
  </si>
  <si>
    <t>Champion International</t>
  </si>
  <si>
    <t>CoGen Lynchburg, Inc</t>
  </si>
  <si>
    <t>Shell</t>
  </si>
  <si>
    <t>Dynegy, Inc</t>
  </si>
  <si>
    <t>Air Liquide</t>
  </si>
  <si>
    <t>Rio Grande Cogen</t>
  </si>
  <si>
    <t>Brownsville Public Utilities</t>
  </si>
  <si>
    <t>Formosa Plastics Corp</t>
  </si>
  <si>
    <t>Diamond Shamrock/Dynegy</t>
  </si>
  <si>
    <t>Gregory Power Partners LP</t>
  </si>
  <si>
    <t>SkyGen Services</t>
  </si>
  <si>
    <t>Medina Electric Cooperative</t>
  </si>
  <si>
    <t>Calpine/Mobil</t>
  </si>
  <si>
    <t>Tenaska, Inc</t>
  </si>
  <si>
    <t>Reliant/Air Liquide</t>
  </si>
  <si>
    <t>InterGen Energy North America</t>
  </si>
  <si>
    <t>Brazos Electric Power</t>
  </si>
  <si>
    <t>Southern Company</t>
  </si>
  <si>
    <t>Duke</t>
  </si>
  <si>
    <t>Tractabel</t>
  </si>
  <si>
    <t>Bryan Texas Utilities</t>
  </si>
  <si>
    <t>Garland Power and Light</t>
  </si>
  <si>
    <t>Denton Municipal Utilities</t>
  </si>
  <si>
    <t>Greenville Electric Utility System</t>
  </si>
  <si>
    <t>LG&amp;E Power Inc</t>
  </si>
  <si>
    <t>Lamar Power Partners LP</t>
  </si>
  <si>
    <t>Ennis-Tractabel Power Co</t>
  </si>
  <si>
    <t>Power Resources Inc</t>
  </si>
  <si>
    <t>CalEnergy</t>
  </si>
  <si>
    <t>Donohue</t>
  </si>
  <si>
    <t>Cobisa Corp</t>
  </si>
  <si>
    <t>Alcoa</t>
  </si>
  <si>
    <t>Brownfield Power &amp; Light</t>
  </si>
  <si>
    <t>Texas-New Mexico Power Co</t>
  </si>
  <si>
    <t>Amoco</t>
  </si>
  <si>
    <t>Dow</t>
  </si>
  <si>
    <t>Oyster Creek</t>
  </si>
  <si>
    <t>Operator Name</t>
  </si>
  <si>
    <t>Plant Name</t>
  </si>
  <si>
    <t>Bastrop Clean Air Project</t>
  </si>
  <si>
    <t>Archer Power partners</t>
  </si>
  <si>
    <t>Encogen One</t>
  </si>
  <si>
    <t>Seadrift</t>
  </si>
  <si>
    <t>Barney M. Davis</t>
  </si>
  <si>
    <t>Ingleside</t>
  </si>
  <si>
    <t>Delhi Energy Services</t>
  </si>
  <si>
    <t>E.S. Joslin</t>
  </si>
  <si>
    <t>Lon C Hill</t>
  </si>
  <si>
    <t>JL Bates</t>
  </si>
  <si>
    <t xml:space="preserve">Ft. Stockton </t>
  </si>
  <si>
    <t xml:space="preserve">H 4 </t>
  </si>
  <si>
    <t>JK Spruce</t>
  </si>
  <si>
    <t xml:space="preserve">JT Deely </t>
  </si>
  <si>
    <t>Arthur van Rosenburg</t>
  </si>
  <si>
    <t>Rio Nogales</t>
  </si>
  <si>
    <t>VH Braunig</t>
  </si>
  <si>
    <t>OW Sommers</t>
  </si>
  <si>
    <t>WB Tuttle</t>
  </si>
  <si>
    <t>Sheldon</t>
  </si>
  <si>
    <t>Mont Belvieu</t>
  </si>
  <si>
    <t>Pasadena Power Plant</t>
  </si>
  <si>
    <t>Sweeny Cogeneration Facility</t>
  </si>
  <si>
    <t>Baytown Bayer Power Plant</t>
  </si>
  <si>
    <t>Harris Co. Energy Facility</t>
  </si>
  <si>
    <t>AES Deepwater</t>
  </si>
  <si>
    <t>Newgulf Cogen Plant</t>
  </si>
  <si>
    <t xml:space="preserve">Baytown </t>
  </si>
  <si>
    <t>Deer Park Plant</t>
  </si>
  <si>
    <t>Houston Chemical</t>
  </si>
  <si>
    <t>Equistar Channelview</t>
  </si>
  <si>
    <t>Pasadena Power Plant II</t>
  </si>
  <si>
    <t>Freeport</t>
  </si>
  <si>
    <t>Lynchburg CoGen</t>
  </si>
  <si>
    <t>Lyondell</t>
  </si>
  <si>
    <t>Bayou Cogeneration</t>
  </si>
  <si>
    <t>SamBertron</t>
  </si>
  <si>
    <t>Hiram Clark</t>
  </si>
  <si>
    <t>Starke (Marble Falls)</t>
  </si>
  <si>
    <t>Wirtz</t>
  </si>
  <si>
    <t>Lost Pines I</t>
  </si>
  <si>
    <t>San Marcos</t>
  </si>
  <si>
    <t>Thomas C. Ferguson</t>
  </si>
  <si>
    <t>Panda Guadalupe Power Plant</t>
  </si>
  <si>
    <t>Sam Gideon</t>
  </si>
  <si>
    <t>Hidalgo Energy Facility</t>
  </si>
  <si>
    <t>Edinburg Plant</t>
  </si>
  <si>
    <t>Frontera Plant</t>
  </si>
  <si>
    <t>Silas Ray</t>
  </si>
  <si>
    <t>Amistad Hydro</t>
  </si>
  <si>
    <t>Falcon Hydro</t>
  </si>
  <si>
    <t>Formosa Point Comfort</t>
  </si>
  <si>
    <t>Magic Valley Power Plant</t>
  </si>
  <si>
    <t>Uds Project</t>
  </si>
  <si>
    <t>Gregory Power Facility</t>
  </si>
  <si>
    <t>Corpus Christi Energy Facility</t>
  </si>
  <si>
    <t>Nursery Sam Rayburn</t>
  </si>
  <si>
    <t>Beumont Refinery</t>
  </si>
  <si>
    <t>Gateway</t>
  </si>
  <si>
    <t>Beaumont</t>
  </si>
  <si>
    <t>Gateway Generation Station</t>
  </si>
  <si>
    <t>Orange Sabine River</t>
  </si>
  <si>
    <t>Eastex Cogeneration Facility</t>
  </si>
  <si>
    <t>Sabine Cogeneration Facility</t>
  </si>
  <si>
    <t>Deweyville</t>
  </si>
  <si>
    <t>Clifton</t>
  </si>
  <si>
    <t>Frontier Generation Station</t>
  </si>
  <si>
    <t>Mesquite</t>
  </si>
  <si>
    <t>Decatur</t>
  </si>
  <si>
    <t>Jack</t>
  </si>
  <si>
    <t>Temple</t>
  </si>
  <si>
    <t>Aurora</t>
  </si>
  <si>
    <t>Atkins</t>
  </si>
  <si>
    <t>CE Newman</t>
  </si>
  <si>
    <t>Martin Lake</t>
  </si>
  <si>
    <t>Sulphur Springs</t>
  </si>
  <si>
    <t>Falcon Seaboard</t>
  </si>
  <si>
    <t>Lamar Power Project</t>
  </si>
  <si>
    <t>Ennis-Tractabel Project</t>
  </si>
  <si>
    <t>Midlothian Project</t>
  </si>
  <si>
    <t>Anderson</t>
  </si>
  <si>
    <t>Big Spring Charles R Wing</t>
  </si>
  <si>
    <t>Granbury</t>
  </si>
  <si>
    <t>Fina Refinery</t>
  </si>
  <si>
    <t>Lufkin</t>
  </si>
  <si>
    <t>Cleburne</t>
  </si>
  <si>
    <t>Sweetwater</t>
  </si>
  <si>
    <t>Tenaska - Lamar</t>
  </si>
  <si>
    <t>Texas City Cogen</t>
  </si>
  <si>
    <t>Forney</t>
  </si>
  <si>
    <t>Rockdale</t>
  </si>
  <si>
    <t>Wichita Falls</t>
  </si>
  <si>
    <t>DeCordova</t>
  </si>
  <si>
    <t xml:space="preserve">Abilene </t>
  </si>
  <si>
    <t>New World Power</t>
  </si>
  <si>
    <t>TNP One</t>
  </si>
  <si>
    <t>Power Station #3</t>
  </si>
  <si>
    <t>Power Station #4</t>
  </si>
  <si>
    <t>Oyster Creek Unit VIII</t>
  </si>
  <si>
    <t>Texas City</t>
  </si>
  <si>
    <t>Sweeny</t>
  </si>
  <si>
    <t>Odessa-Ector Power Partners</t>
  </si>
  <si>
    <t>Utility District</t>
  </si>
  <si>
    <t>Central &amp; South West Services</t>
  </si>
  <si>
    <t>City Public Services</t>
  </si>
  <si>
    <t>Houston Lighting &amp; Power</t>
  </si>
  <si>
    <t>Public Utilities Board</t>
  </si>
  <si>
    <t>South Texas Electric Cooperative</t>
  </si>
  <si>
    <t>SPP</t>
  </si>
  <si>
    <t>Texas Municipal Power Pool</t>
  </si>
  <si>
    <t>Nerc Region</t>
  </si>
  <si>
    <t>ERCOT</t>
  </si>
  <si>
    <t>Clear Lake Cogeneration LTD</t>
  </si>
  <si>
    <t>UR</t>
  </si>
  <si>
    <t>CC</t>
  </si>
  <si>
    <t>Steam</t>
  </si>
  <si>
    <t>CoGen</t>
  </si>
  <si>
    <t>Channel Energy Center</t>
  </si>
  <si>
    <t>Harris Co. Merchant Power Plant</t>
  </si>
  <si>
    <t>Nameplate Capacity</t>
  </si>
  <si>
    <t>Heat Rate</t>
  </si>
  <si>
    <t>Utility/ Non-Utility</t>
  </si>
  <si>
    <t>Non-Utility</t>
  </si>
  <si>
    <t>Utility</t>
  </si>
  <si>
    <t>Online Date</t>
  </si>
  <si>
    <t>Unknown</t>
  </si>
  <si>
    <t>Gas Usage</t>
  </si>
  <si>
    <t>Total Gas Demand/Day</t>
  </si>
  <si>
    <t>Online MW</t>
  </si>
  <si>
    <t>24 hr/d</t>
  </si>
  <si>
    <t>Parish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</si>
</sst>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0.0%"/>
    <numFmt numFmtId="169" formatCode="#,##0.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3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right"/>
    </xf>
    <xf numFmtId="165" fontId="2" fillId="2" borderId="0" xfId="1" applyNumberFormat="1" applyFont="1" applyFill="1"/>
    <xf numFmtId="0" fontId="2" fillId="2" borderId="0" xfId="0" applyFont="1" applyFill="1" applyBorder="1"/>
    <xf numFmtId="165" fontId="2" fillId="2" borderId="1" xfId="1" applyNumberFormat="1" applyFont="1" applyFill="1" applyBorder="1"/>
    <xf numFmtId="165" fontId="2" fillId="2" borderId="2" xfId="1" applyNumberFormat="1" applyFont="1" applyFill="1" applyBorder="1"/>
    <xf numFmtId="0" fontId="2" fillId="2" borderId="3" xfId="0" applyFont="1" applyFill="1" applyBorder="1" applyAlignment="1">
      <alignment horizontal="right"/>
    </xf>
    <xf numFmtId="165" fontId="2" fillId="2" borderId="4" xfId="1" applyNumberFormat="1" applyFont="1" applyFill="1" applyBorder="1"/>
    <xf numFmtId="165" fontId="2" fillId="2" borderId="5" xfId="1" applyNumberFormat="1" applyFont="1" applyFill="1" applyBorder="1"/>
    <xf numFmtId="165" fontId="2" fillId="2" borderId="6" xfId="1" applyNumberFormat="1" applyFont="1" applyFill="1" applyBorder="1"/>
    <xf numFmtId="165" fontId="2" fillId="2" borderId="7" xfId="1" applyNumberFormat="1" applyFont="1" applyFill="1" applyBorder="1"/>
    <xf numFmtId="165" fontId="2" fillId="2" borderId="8" xfId="1" applyNumberFormat="1" applyFont="1" applyFill="1" applyBorder="1"/>
    <xf numFmtId="165" fontId="2" fillId="2" borderId="9" xfId="1" applyNumberFormat="1" applyFont="1" applyFill="1" applyBorder="1"/>
    <xf numFmtId="165" fontId="2" fillId="2" borderId="10" xfId="1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10" xfId="0" applyFont="1" applyFill="1" applyBorder="1"/>
    <xf numFmtId="165" fontId="2" fillId="2" borderId="11" xfId="1" applyNumberFormat="1" applyFont="1" applyFill="1" applyBorder="1"/>
    <xf numFmtId="165" fontId="2" fillId="2" borderId="12" xfId="1" applyNumberFormat="1" applyFont="1" applyFill="1" applyBorder="1"/>
    <xf numFmtId="165" fontId="2" fillId="2" borderId="13" xfId="1" applyNumberFormat="1" applyFont="1" applyFill="1" applyBorder="1"/>
    <xf numFmtId="165" fontId="2" fillId="2" borderId="14" xfId="1" applyNumberFormat="1" applyFont="1" applyFill="1" applyBorder="1"/>
    <xf numFmtId="0" fontId="2" fillId="2" borderId="2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165" fontId="2" fillId="2" borderId="3" xfId="1" applyNumberFormat="1" applyFont="1" applyFill="1" applyBorder="1"/>
    <xf numFmtId="0" fontId="3" fillId="2" borderId="0" xfId="0" applyFont="1" applyFill="1"/>
    <xf numFmtId="0" fontId="0" fillId="2" borderId="0" xfId="0" applyFill="1"/>
    <xf numFmtId="0" fontId="2" fillId="3" borderId="1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0" fontId="2" fillId="2" borderId="16" xfId="2" applyNumberFormat="1" applyFont="1" applyFill="1" applyBorder="1" applyAlignment="1">
      <alignment horizontal="center"/>
    </xf>
    <xf numFmtId="10" fontId="2" fillId="2" borderId="2" xfId="2" applyNumberFormat="1" applyFont="1" applyFill="1" applyBorder="1" applyAlignment="1">
      <alignment horizontal="center"/>
    </xf>
    <xf numFmtId="10" fontId="2" fillId="2" borderId="1" xfId="2" applyNumberFormat="1" applyFont="1" applyFill="1" applyBorder="1" applyAlignment="1">
      <alignment horizontal="center"/>
    </xf>
    <xf numFmtId="10" fontId="2" fillId="2" borderId="17" xfId="2" applyNumberFormat="1" applyFont="1" applyFill="1" applyBorder="1" applyAlignment="1">
      <alignment horizontal="center"/>
    </xf>
    <xf numFmtId="37" fontId="2" fillId="2" borderId="2" xfId="0" applyNumberFormat="1" applyFont="1" applyFill="1" applyBorder="1" applyAlignment="1">
      <alignment horizontal="center"/>
    </xf>
    <xf numFmtId="37" fontId="2" fillId="2" borderId="1" xfId="0" applyNumberFormat="1" applyFont="1" applyFill="1" applyBorder="1" applyAlignment="1">
      <alignment horizontal="center"/>
    </xf>
    <xf numFmtId="37" fontId="2" fillId="2" borderId="17" xfId="0" applyNumberFormat="1" applyFont="1" applyFill="1" applyBorder="1" applyAlignment="1">
      <alignment horizontal="center"/>
    </xf>
    <xf numFmtId="1" fontId="0" fillId="2" borderId="0" xfId="0" applyNumberFormat="1" applyFill="1"/>
    <xf numFmtId="0" fontId="0" fillId="2" borderId="0" xfId="0" applyFill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169" fontId="0" fillId="2" borderId="0" xfId="0" applyNumberFormat="1" applyFill="1" applyAlignment="1">
      <alignment horizontal="center"/>
    </xf>
    <xf numFmtId="169" fontId="0" fillId="2" borderId="13" xfId="0" applyNumberForma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9" fontId="0" fillId="2" borderId="0" xfId="0" applyNumberFormat="1" applyFill="1"/>
    <xf numFmtId="0" fontId="2" fillId="3" borderId="18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9" xfId="0" applyFill="1" applyBorder="1" applyAlignment="1">
      <alignment horizontal="left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25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3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37" fontId="0" fillId="2" borderId="16" xfId="0" applyNumberFormat="1" applyFill="1" applyBorder="1" applyAlignment="1">
      <alignment horizontal="center"/>
    </xf>
    <xf numFmtId="37" fontId="0" fillId="2" borderId="2" xfId="0" applyNumberFormat="1" applyFill="1" applyBorder="1" applyAlignment="1">
      <alignment horizontal="center"/>
    </xf>
    <xf numFmtId="37" fontId="0" fillId="2" borderId="17" xfId="0" applyNumberFormat="1" applyFill="1" applyBorder="1" applyAlignment="1">
      <alignment horizontal="center"/>
    </xf>
    <xf numFmtId="0" fontId="0" fillId="2" borderId="20" xfId="0" applyFill="1" applyBorder="1" applyAlignment="1">
      <alignment horizontal="left"/>
    </xf>
    <xf numFmtId="165" fontId="0" fillId="2" borderId="0" xfId="1" applyNumberFormat="1" applyFont="1" applyFill="1"/>
    <xf numFmtId="0" fontId="2" fillId="2" borderId="18" xfId="0" applyFont="1" applyFill="1" applyBorder="1" applyAlignment="1">
      <alignment horizontal="left"/>
    </xf>
    <xf numFmtId="37" fontId="0" fillId="2" borderId="19" xfId="0" applyNumberFormat="1" applyFill="1" applyBorder="1" applyAlignment="1">
      <alignment horizontal="center"/>
    </xf>
    <xf numFmtId="0" fontId="0" fillId="2" borderId="24" xfId="0" applyFill="1" applyBorder="1" applyAlignment="1">
      <alignment horizontal="left"/>
    </xf>
    <xf numFmtId="37" fontId="0" fillId="2" borderId="0" xfId="0" applyNumberForma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37" fontId="0" fillId="2" borderId="13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166" fontId="0" fillId="2" borderId="21" xfId="0" applyNumberFormat="1" applyFill="1" applyBorder="1" applyAlignment="1">
      <alignment horizontal="center"/>
    </xf>
    <xf numFmtId="166" fontId="0" fillId="2" borderId="26" xfId="0" applyNumberFormat="1" applyFill="1" applyBorder="1" applyAlignment="1">
      <alignment horizontal="center"/>
    </xf>
    <xf numFmtId="166" fontId="0" fillId="2" borderId="22" xfId="0" applyNumberFormat="1" applyFill="1" applyBorder="1" applyAlignment="1">
      <alignment horizontal="center"/>
    </xf>
    <xf numFmtId="166" fontId="0" fillId="2" borderId="17" xfId="0" applyNumberFormat="1" applyFill="1" applyBorder="1" applyAlignment="1">
      <alignment horizontal="center"/>
    </xf>
    <xf numFmtId="0" fontId="2" fillId="3" borderId="21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65" fontId="0" fillId="2" borderId="0" xfId="1" applyNumberFormat="1" applyFont="1" applyFill="1" applyAlignment="1">
      <alignment horizontal="center"/>
    </xf>
    <xf numFmtId="10" fontId="0" fillId="2" borderId="0" xfId="0" applyNumberFormat="1" applyFill="1"/>
    <xf numFmtId="37" fontId="0" fillId="2" borderId="0" xfId="0" applyNumberFormat="1" applyFill="1" applyAlignment="1">
      <alignment horizontal="center"/>
    </xf>
    <xf numFmtId="0" fontId="2" fillId="3" borderId="17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4" fontId="0" fillId="2" borderId="0" xfId="0" applyNumberFormat="1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37" fontId="2" fillId="3" borderId="16" xfId="0" applyNumberFormat="1" applyFont="1" applyFill="1" applyBorder="1" applyAlignment="1">
      <alignment horizontal="center"/>
    </xf>
    <xf numFmtId="37" fontId="2" fillId="3" borderId="17" xfId="0" applyNumberFormat="1" applyFont="1" applyFill="1" applyBorder="1" applyAlignment="1">
      <alignment horizontal="center"/>
    </xf>
    <xf numFmtId="37" fontId="2" fillId="3" borderId="2" xfId="0" applyNumberFormat="1" applyFont="1" applyFill="1" applyBorder="1" applyAlignment="1">
      <alignment horizontal="center"/>
    </xf>
    <xf numFmtId="14" fontId="0" fillId="2" borderId="0" xfId="0" applyNumberFormat="1" applyFill="1"/>
    <xf numFmtId="0" fontId="0" fillId="4" borderId="18" xfId="0" applyFill="1" applyBorder="1"/>
    <xf numFmtId="0" fontId="0" fillId="4" borderId="19" xfId="0" applyFill="1" applyBorder="1"/>
    <xf numFmtId="0" fontId="2" fillId="4" borderId="19" xfId="0" applyFont="1" applyFill="1" applyBorder="1" applyAlignment="1">
      <alignment horizontal="center"/>
    </xf>
    <xf numFmtId="0" fontId="0" fillId="4" borderId="23" xfId="0" applyFill="1" applyBorder="1"/>
    <xf numFmtId="37" fontId="0" fillId="4" borderId="13" xfId="0" applyNumberForma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165" fontId="2" fillId="2" borderId="29" xfId="1" applyNumberFormat="1" applyFont="1" applyFill="1" applyBorder="1" applyAlignment="1">
      <alignment horizontal="center"/>
    </xf>
    <xf numFmtId="165" fontId="2" fillId="2" borderId="30" xfId="1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1"/>
  <sheetViews>
    <sheetView workbookViewId="0">
      <selection activeCell="D33" sqref="D33"/>
    </sheetView>
  </sheetViews>
  <sheetFormatPr defaultColWidth="9.109375" defaultRowHeight="13.2" x14ac:dyDescent="0.25"/>
  <cols>
    <col min="1" max="2" width="9.109375" style="1"/>
    <col min="3" max="3" width="16.6640625" style="1" customWidth="1"/>
    <col min="4" max="4" width="10.44140625" style="1" customWidth="1"/>
    <col min="5" max="5" width="9.33203125" style="1" customWidth="1"/>
    <col min="6" max="6" width="9.109375" style="1"/>
    <col min="7" max="7" width="7.109375" style="1" customWidth="1"/>
    <col min="8" max="8" width="9.33203125" style="1" bestFit="1" customWidth="1"/>
    <col min="9" max="16384" width="9.109375" style="1"/>
  </cols>
  <sheetData>
    <row r="2" spans="2:9" ht="16.8" x14ac:dyDescent="0.3">
      <c r="B2" s="28" t="s">
        <v>7</v>
      </c>
      <c r="C2" s="28"/>
    </row>
    <row r="6" spans="2:9" x14ac:dyDescent="0.25">
      <c r="D6" s="2" t="s">
        <v>0</v>
      </c>
      <c r="E6" s="3">
        <v>57927</v>
      </c>
      <c r="F6" s="3" t="s">
        <v>1</v>
      </c>
      <c r="G6" s="3"/>
      <c r="H6" s="3"/>
      <c r="I6" s="3"/>
    </row>
    <row r="7" spans="2:9" ht="13.8" thickBot="1" x14ac:dyDescent="0.3">
      <c r="E7" s="3"/>
      <c r="F7" s="3"/>
      <c r="G7" s="3"/>
      <c r="H7" s="3"/>
      <c r="I7" s="3"/>
    </row>
    <row r="8" spans="2:9" x14ac:dyDescent="0.25">
      <c r="B8" s="7">
        <v>2000</v>
      </c>
      <c r="C8" s="25" t="s">
        <v>3</v>
      </c>
      <c r="D8" s="15" t="s">
        <v>2</v>
      </c>
      <c r="E8" s="27">
        <f>E6+D17</f>
        <v>62011</v>
      </c>
      <c r="F8" s="8" t="s">
        <v>1</v>
      </c>
      <c r="I8" s="3"/>
    </row>
    <row r="9" spans="2:9" x14ac:dyDescent="0.25">
      <c r="B9" s="16">
        <v>2001</v>
      </c>
      <c r="C9" s="24" t="s">
        <v>3</v>
      </c>
      <c r="D9" s="17" t="s">
        <v>2</v>
      </c>
      <c r="E9" s="9">
        <f>E8+D18</f>
        <v>74941.899999999994</v>
      </c>
      <c r="F9" s="10" t="s">
        <v>1</v>
      </c>
      <c r="I9" s="3"/>
    </row>
    <row r="10" spans="2:9" x14ac:dyDescent="0.25">
      <c r="B10" s="16">
        <v>2002</v>
      </c>
      <c r="C10" s="24" t="s">
        <v>3</v>
      </c>
      <c r="D10" s="17" t="s">
        <v>2</v>
      </c>
      <c r="E10" s="9">
        <f>E9+D19</f>
        <v>84993.9</v>
      </c>
      <c r="F10" s="10" t="s">
        <v>1</v>
      </c>
      <c r="I10" s="3"/>
    </row>
    <row r="11" spans="2:9" x14ac:dyDescent="0.25">
      <c r="B11" s="16">
        <v>2003</v>
      </c>
      <c r="C11" s="24" t="s">
        <v>3</v>
      </c>
      <c r="D11" s="17" t="s">
        <v>2</v>
      </c>
      <c r="E11" s="9">
        <f>E10+D20</f>
        <v>90943.9</v>
      </c>
      <c r="F11" s="10" t="s">
        <v>1</v>
      </c>
      <c r="I11" s="3"/>
    </row>
    <row r="12" spans="2:9" x14ac:dyDescent="0.25">
      <c r="B12" s="16">
        <v>2004</v>
      </c>
      <c r="C12" s="24" t="s">
        <v>3</v>
      </c>
      <c r="D12" s="17" t="s">
        <v>2</v>
      </c>
      <c r="E12" s="9">
        <f>E11+D21</f>
        <v>91728.9</v>
      </c>
      <c r="F12" s="10" t="s">
        <v>1</v>
      </c>
      <c r="I12" s="3"/>
    </row>
    <row r="13" spans="2:9" ht="13.8" thickBot="1" x14ac:dyDescent="0.3">
      <c r="B13" s="18">
        <v>2005</v>
      </c>
      <c r="C13" s="26" t="s">
        <v>3</v>
      </c>
      <c r="D13" s="19" t="s">
        <v>2</v>
      </c>
      <c r="E13" s="11">
        <f>E12+D22</f>
        <v>92528.9</v>
      </c>
      <c r="F13" s="14" t="s">
        <v>1</v>
      </c>
      <c r="I13" s="3"/>
    </row>
    <row r="14" spans="2:9" x14ac:dyDescent="0.25">
      <c r="E14" s="3"/>
      <c r="F14" s="3"/>
      <c r="G14" s="3"/>
      <c r="H14" s="3"/>
      <c r="I14" s="3"/>
    </row>
    <row r="15" spans="2:9" ht="13.8" thickBot="1" x14ac:dyDescent="0.3">
      <c r="E15" s="3"/>
      <c r="F15" s="3"/>
      <c r="G15" s="3"/>
      <c r="H15" s="3"/>
      <c r="I15" s="3"/>
    </row>
    <row r="16" spans="2:9" ht="13.8" thickBot="1" x14ac:dyDescent="0.3">
      <c r="B16" s="4"/>
      <c r="C16" s="4"/>
      <c r="D16" s="106" t="s">
        <v>5</v>
      </c>
      <c r="E16" s="107"/>
      <c r="F16" s="108" t="s">
        <v>6</v>
      </c>
      <c r="G16" s="109"/>
      <c r="H16" s="3"/>
      <c r="I16" s="3"/>
    </row>
    <row r="17" spans="2:9" x14ac:dyDescent="0.25">
      <c r="B17" s="7">
        <v>2000</v>
      </c>
      <c r="C17" s="15" t="s">
        <v>4</v>
      </c>
      <c r="D17" s="20">
        <v>4084</v>
      </c>
      <c r="E17" s="21" t="s">
        <v>1</v>
      </c>
      <c r="F17" s="22">
        <v>0</v>
      </c>
      <c r="G17" s="23" t="s">
        <v>1</v>
      </c>
      <c r="H17" s="3"/>
      <c r="I17" s="3"/>
    </row>
    <row r="18" spans="2:9" x14ac:dyDescent="0.25">
      <c r="B18" s="16">
        <v>2001</v>
      </c>
      <c r="C18" s="17" t="s">
        <v>4</v>
      </c>
      <c r="D18" s="9">
        <v>12930.9</v>
      </c>
      <c r="E18" s="5" t="s">
        <v>1</v>
      </c>
      <c r="F18" s="6">
        <v>77</v>
      </c>
      <c r="G18" s="10" t="s">
        <v>1</v>
      </c>
      <c r="H18" s="3"/>
      <c r="I18" s="3"/>
    </row>
    <row r="19" spans="2:9" x14ac:dyDescent="0.25">
      <c r="B19" s="16">
        <v>2002</v>
      </c>
      <c r="C19" s="17" t="s">
        <v>4</v>
      </c>
      <c r="D19" s="9">
        <v>10052</v>
      </c>
      <c r="E19" s="5" t="s">
        <v>1</v>
      </c>
      <c r="F19" s="6">
        <v>125</v>
      </c>
      <c r="G19" s="10" t="s">
        <v>1</v>
      </c>
      <c r="H19" s="3"/>
      <c r="I19" s="3"/>
    </row>
    <row r="20" spans="2:9" x14ac:dyDescent="0.25">
      <c r="B20" s="16">
        <v>2003</v>
      </c>
      <c r="C20" s="17" t="s">
        <v>4</v>
      </c>
      <c r="D20" s="9">
        <v>5950</v>
      </c>
      <c r="E20" s="5" t="s">
        <v>1</v>
      </c>
      <c r="F20" s="6">
        <v>0</v>
      </c>
      <c r="G20" s="10" t="s">
        <v>1</v>
      </c>
      <c r="H20" s="3"/>
      <c r="I20" s="3"/>
    </row>
    <row r="21" spans="2:9" x14ac:dyDescent="0.25">
      <c r="B21" s="16">
        <v>2004</v>
      </c>
      <c r="C21" s="17" t="s">
        <v>4</v>
      </c>
      <c r="D21" s="9">
        <v>785</v>
      </c>
      <c r="E21" s="5" t="s">
        <v>1</v>
      </c>
      <c r="F21" s="6">
        <v>0</v>
      </c>
      <c r="G21" s="10" t="s">
        <v>1</v>
      </c>
      <c r="H21" s="3"/>
      <c r="I21" s="3"/>
    </row>
    <row r="22" spans="2:9" ht="13.8" thickBot="1" x14ac:dyDescent="0.3">
      <c r="B22" s="18">
        <v>2005</v>
      </c>
      <c r="C22" s="19" t="s">
        <v>4</v>
      </c>
      <c r="D22" s="11">
        <v>800</v>
      </c>
      <c r="E22" s="12" t="s">
        <v>1</v>
      </c>
      <c r="F22" s="13">
        <v>0</v>
      </c>
      <c r="G22" s="14" t="s">
        <v>1</v>
      </c>
      <c r="H22" s="3"/>
      <c r="I22" s="3"/>
    </row>
    <row r="23" spans="2:9" x14ac:dyDescent="0.25">
      <c r="F23" s="3"/>
      <c r="G23" s="3"/>
      <c r="H23" s="3"/>
      <c r="I23" s="3"/>
    </row>
    <row r="24" spans="2:9" x14ac:dyDescent="0.25">
      <c r="E24" s="3"/>
      <c r="F24" s="3"/>
      <c r="G24" s="3"/>
      <c r="H24" s="3"/>
      <c r="I24" s="3"/>
    </row>
    <row r="25" spans="2:9" x14ac:dyDescent="0.25">
      <c r="E25" s="3"/>
      <c r="F25" s="3"/>
      <c r="G25" s="3"/>
      <c r="H25" s="3"/>
      <c r="I25" s="3"/>
    </row>
    <row r="26" spans="2:9" x14ac:dyDescent="0.25">
      <c r="E26" s="3"/>
      <c r="F26" s="3"/>
      <c r="G26" s="3"/>
      <c r="H26" s="3"/>
      <c r="I26" s="3"/>
    </row>
    <row r="27" spans="2:9" x14ac:dyDescent="0.25">
      <c r="E27" s="3"/>
      <c r="F27" s="3"/>
      <c r="G27" s="3"/>
      <c r="H27" s="3"/>
      <c r="I27" s="3"/>
    </row>
    <row r="28" spans="2:9" x14ac:dyDescent="0.25">
      <c r="E28" s="3"/>
      <c r="F28" s="3"/>
      <c r="G28" s="3"/>
      <c r="H28" s="3"/>
      <c r="I28" s="3"/>
    </row>
    <row r="29" spans="2:9" x14ac:dyDescent="0.25">
      <c r="E29" s="3"/>
      <c r="F29" s="3"/>
      <c r="G29" s="3"/>
      <c r="H29" s="3"/>
      <c r="I29" s="3"/>
    </row>
    <row r="30" spans="2:9" x14ac:dyDescent="0.25">
      <c r="E30" s="3"/>
      <c r="F30" s="3"/>
      <c r="G30" s="3"/>
      <c r="H30" s="3"/>
      <c r="I30" s="3"/>
    </row>
    <row r="31" spans="2:9" x14ac:dyDescent="0.25">
      <c r="E31" s="3"/>
      <c r="F31" s="3"/>
      <c r="G31" s="3"/>
      <c r="H31" s="3"/>
      <c r="I31" s="3"/>
    </row>
    <row r="32" spans="2:9" x14ac:dyDescent="0.25">
      <c r="E32" s="3"/>
      <c r="F32" s="3"/>
      <c r="G32" s="3"/>
      <c r="H32" s="3"/>
      <c r="I32" s="3"/>
    </row>
    <row r="33" spans="5:9" x14ac:dyDescent="0.25">
      <c r="E33" s="3"/>
      <c r="F33" s="3"/>
      <c r="G33" s="3"/>
      <c r="H33" s="3"/>
      <c r="I33" s="3"/>
    </row>
    <row r="34" spans="5:9" x14ac:dyDescent="0.25">
      <c r="E34" s="3"/>
      <c r="F34" s="3"/>
      <c r="G34" s="3"/>
      <c r="H34" s="3"/>
      <c r="I34" s="3"/>
    </row>
    <row r="35" spans="5:9" x14ac:dyDescent="0.25">
      <c r="E35" s="3"/>
      <c r="F35" s="3"/>
      <c r="G35" s="3"/>
      <c r="H35" s="3"/>
      <c r="I35" s="3"/>
    </row>
    <row r="36" spans="5:9" x14ac:dyDescent="0.25">
      <c r="E36" s="3"/>
      <c r="F36" s="3"/>
      <c r="G36" s="3"/>
      <c r="H36" s="3"/>
      <c r="I36" s="3"/>
    </row>
    <row r="37" spans="5:9" x14ac:dyDescent="0.25">
      <c r="E37" s="3"/>
      <c r="F37" s="3"/>
      <c r="G37" s="3"/>
      <c r="H37" s="3"/>
      <c r="I37" s="3"/>
    </row>
    <row r="38" spans="5:9" x14ac:dyDescent="0.25">
      <c r="E38" s="3"/>
      <c r="F38" s="3"/>
      <c r="G38" s="3"/>
      <c r="H38" s="3"/>
      <c r="I38" s="3"/>
    </row>
    <row r="39" spans="5:9" x14ac:dyDescent="0.25">
      <c r="E39" s="3"/>
      <c r="F39" s="3"/>
      <c r="G39" s="3"/>
      <c r="H39" s="3"/>
      <c r="I39" s="3"/>
    </row>
    <row r="40" spans="5:9" x14ac:dyDescent="0.25">
      <c r="E40" s="3"/>
      <c r="F40" s="3"/>
      <c r="G40" s="3"/>
      <c r="H40" s="3"/>
      <c r="I40" s="3"/>
    </row>
    <row r="41" spans="5:9" x14ac:dyDescent="0.25">
      <c r="E41" s="3"/>
      <c r="F41" s="3"/>
      <c r="G41" s="3"/>
      <c r="H41" s="3"/>
      <c r="I41" s="3"/>
    </row>
  </sheetData>
  <mergeCells count="2">
    <mergeCell ref="D16:E16"/>
    <mergeCell ref="F16:G16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workbookViewId="0">
      <selection activeCell="E11" sqref="E11"/>
    </sheetView>
  </sheetViews>
  <sheetFormatPr defaultColWidth="9.109375" defaultRowHeight="13.2" x14ac:dyDescent="0.25"/>
  <cols>
    <col min="1" max="1" width="14.6640625" style="29" bestFit="1" customWidth="1"/>
    <col min="2" max="2" width="10" style="29" bestFit="1" customWidth="1"/>
    <col min="3" max="4" width="9.109375" style="29"/>
    <col min="5" max="5" width="14.5546875" style="29" bestFit="1" customWidth="1"/>
    <col min="6" max="6" width="10.5546875" style="29" customWidth="1"/>
    <col min="7" max="8" width="9.109375" style="29"/>
    <col min="9" max="9" width="10.44140625" style="29" bestFit="1" customWidth="1"/>
    <col min="10" max="12" width="9.109375" style="29"/>
    <col min="13" max="13" width="11.33203125" style="29" bestFit="1" customWidth="1"/>
    <col min="14" max="14" width="12.33203125" style="29" bestFit="1" customWidth="1"/>
    <col min="15" max="15" width="18.44140625" style="29" bestFit="1" customWidth="1"/>
    <col min="16" max="16384" width="9.109375" style="29"/>
  </cols>
  <sheetData>
    <row r="2" spans="1:15" x14ac:dyDescent="0.25">
      <c r="A2" s="110" t="s">
        <v>8</v>
      </c>
      <c r="B2" s="111"/>
      <c r="C2" s="111"/>
      <c r="D2" s="111"/>
      <c r="E2" s="111"/>
      <c r="F2" s="112"/>
      <c r="H2" s="110">
        <v>97</v>
      </c>
      <c r="I2" s="111"/>
      <c r="J2" s="111"/>
      <c r="K2" s="111"/>
      <c r="L2" s="111"/>
      <c r="M2" s="111"/>
      <c r="N2" s="112"/>
    </row>
    <row r="3" spans="1:15" x14ac:dyDescent="0.25">
      <c r="A3" s="30" t="s">
        <v>9</v>
      </c>
      <c r="B3" s="32" t="s">
        <v>10</v>
      </c>
      <c r="C3" s="31" t="s">
        <v>11</v>
      </c>
      <c r="D3" s="32" t="s">
        <v>12</v>
      </c>
      <c r="E3" s="31" t="s">
        <v>13</v>
      </c>
      <c r="F3" s="32" t="s">
        <v>14</v>
      </c>
      <c r="H3" s="46" t="s">
        <v>9</v>
      </c>
      <c r="I3" s="53" t="s">
        <v>360</v>
      </c>
      <c r="J3" s="46" t="s">
        <v>5</v>
      </c>
      <c r="K3" s="53" t="s">
        <v>361</v>
      </c>
      <c r="L3" s="46" t="s">
        <v>12</v>
      </c>
      <c r="M3" s="53" t="s">
        <v>362</v>
      </c>
      <c r="N3" s="46" t="s">
        <v>363</v>
      </c>
    </row>
    <row r="4" spans="1:15" x14ac:dyDescent="0.25">
      <c r="A4" s="33">
        <v>0.41099999999999998</v>
      </c>
      <c r="B4" s="36">
        <v>0.4541</v>
      </c>
      <c r="C4" s="36">
        <v>5.4000000000000003E-3</v>
      </c>
      <c r="D4" s="34">
        <v>7.1000000000000004E-3</v>
      </c>
      <c r="E4" s="36">
        <v>0.1109</v>
      </c>
      <c r="F4" s="35">
        <v>1.15E-2</v>
      </c>
      <c r="H4" s="67">
        <v>135696</v>
      </c>
      <c r="I4" s="68">
        <v>188</v>
      </c>
      <c r="J4" s="68">
        <v>102164</v>
      </c>
      <c r="K4" s="68">
        <v>37358</v>
      </c>
      <c r="L4" s="68">
        <v>1785</v>
      </c>
      <c r="M4" s="68">
        <v>0</v>
      </c>
      <c r="N4" s="69">
        <f>SUM(H4:M4)</f>
        <v>277191</v>
      </c>
      <c r="O4" s="71"/>
    </row>
    <row r="5" spans="1:15" x14ac:dyDescent="0.25">
      <c r="A5" s="39">
        <f>+A4*'Ercot capacity'!$E$6</f>
        <v>23807.996999999999</v>
      </c>
      <c r="B5" s="37">
        <f>+B4*'Ercot capacity'!$E$6</f>
        <v>26304.650700000002</v>
      </c>
      <c r="C5" s="39">
        <f>+C4*'Ercot capacity'!$E$6</f>
        <v>312.80580000000003</v>
      </c>
      <c r="D5" s="37">
        <f>+D4*'Ercot capacity'!$E$6</f>
        <v>411.2817</v>
      </c>
      <c r="E5" s="39">
        <f>+E4*'Ercot capacity'!$E$6</f>
        <v>6424.1043</v>
      </c>
      <c r="F5" s="38">
        <f>+F4*'Ercot capacity'!$E$6</f>
        <v>666.16049999999996</v>
      </c>
    </row>
    <row r="7" spans="1:15" x14ac:dyDescent="0.25">
      <c r="H7" s="110" t="s">
        <v>378</v>
      </c>
      <c r="I7" s="111"/>
      <c r="J7" s="111"/>
      <c r="K7" s="111"/>
      <c r="L7" s="111"/>
      <c r="M7" s="111"/>
      <c r="N7" s="112"/>
    </row>
    <row r="8" spans="1:15" x14ac:dyDescent="0.25">
      <c r="H8" s="46" t="s">
        <v>9</v>
      </c>
      <c r="I8" s="53" t="s">
        <v>360</v>
      </c>
      <c r="J8" s="46" t="s">
        <v>5</v>
      </c>
      <c r="K8" s="53" t="s">
        <v>361</v>
      </c>
      <c r="L8" s="46" t="s">
        <v>12</v>
      </c>
      <c r="M8" s="53" t="s">
        <v>362</v>
      </c>
      <c r="N8" s="46" t="s">
        <v>363</v>
      </c>
    </row>
    <row r="9" spans="1:15" x14ac:dyDescent="0.25">
      <c r="H9" s="67">
        <v>132627</v>
      </c>
      <c r="I9" s="68">
        <v>137</v>
      </c>
      <c r="J9" s="68">
        <v>120201</v>
      </c>
      <c r="K9" s="68">
        <v>38685</v>
      </c>
      <c r="L9" s="68">
        <v>1419</v>
      </c>
      <c r="M9" s="68">
        <v>0</v>
      </c>
      <c r="N9" s="69">
        <f>SUM(H9:M9)</f>
        <v>293069</v>
      </c>
    </row>
    <row r="11" spans="1:15" x14ac:dyDescent="0.25">
      <c r="H11" s="29" t="s">
        <v>364</v>
      </c>
    </row>
    <row r="12" spans="1:15" x14ac:dyDescent="0.25">
      <c r="A12" s="40" t="s">
        <v>381</v>
      </c>
      <c r="B12" s="40"/>
      <c r="C12" s="40"/>
      <c r="D12" s="40"/>
      <c r="E12" s="40"/>
      <c r="L12" s="29" t="s">
        <v>379</v>
      </c>
      <c r="N12" s="87">
        <v>293068377</v>
      </c>
    </row>
    <row r="13" spans="1:15" x14ac:dyDescent="0.25">
      <c r="L13" s="29" t="s">
        <v>380</v>
      </c>
      <c r="N13" s="87">
        <v>61769134</v>
      </c>
    </row>
    <row r="14" spans="1:15" x14ac:dyDescent="0.25">
      <c r="A14" s="83"/>
      <c r="B14" s="84"/>
      <c r="C14" s="83"/>
      <c r="D14" s="84"/>
      <c r="E14" s="83" t="s">
        <v>366</v>
      </c>
    </row>
    <row r="15" spans="1:15" x14ac:dyDescent="0.25">
      <c r="A15" s="85" t="s">
        <v>365</v>
      </c>
      <c r="B15" s="86">
        <v>1988</v>
      </c>
      <c r="C15" s="85">
        <v>1993</v>
      </c>
      <c r="D15" s="86">
        <v>1998</v>
      </c>
      <c r="E15" s="85" t="s">
        <v>367</v>
      </c>
    </row>
    <row r="16" spans="1:15" x14ac:dyDescent="0.25">
      <c r="A16" s="72" t="s">
        <v>377</v>
      </c>
      <c r="B16" s="73">
        <f>SUM(B17:B23)</f>
        <v>59207</v>
      </c>
      <c r="C16" s="73">
        <f>SUM(C17:C23)</f>
        <v>63868</v>
      </c>
      <c r="D16" s="73">
        <f>SUM(D17:D23)</f>
        <v>65208</v>
      </c>
      <c r="E16" s="79">
        <v>1.0999999999999999E-2</v>
      </c>
    </row>
    <row r="17" spans="1:8" x14ac:dyDescent="0.25">
      <c r="A17" s="74" t="s">
        <v>368</v>
      </c>
      <c r="B17" s="75">
        <v>18432</v>
      </c>
      <c r="C17" s="75">
        <v>19335</v>
      </c>
      <c r="D17" s="75">
        <v>19731</v>
      </c>
      <c r="E17" s="80">
        <v>8.0000000000000002E-3</v>
      </c>
      <c r="F17" s="88">
        <f>+D17/$D$25</f>
        <v>0.26455445013542139</v>
      </c>
    </row>
    <row r="18" spans="1:8" x14ac:dyDescent="0.25">
      <c r="A18" s="74" t="s">
        <v>369</v>
      </c>
      <c r="B18" s="75">
        <v>32</v>
      </c>
      <c r="C18" s="75">
        <v>29</v>
      </c>
      <c r="D18" s="75">
        <v>36</v>
      </c>
      <c r="E18" s="80">
        <v>1.2999999999999999E-2</v>
      </c>
      <c r="F18" s="88">
        <f t="shared" ref="F18:F23" si="0">+D18/$D$25</f>
        <v>4.8269019334423854E-4</v>
      </c>
    </row>
    <row r="19" spans="1:8" x14ac:dyDescent="0.25">
      <c r="A19" s="74" t="s">
        <v>370</v>
      </c>
      <c r="B19" s="75">
        <v>8354</v>
      </c>
      <c r="C19" s="75">
        <v>7050</v>
      </c>
      <c r="D19" s="75">
        <v>9184</v>
      </c>
      <c r="E19" s="80">
        <v>1.0999999999999999E-2</v>
      </c>
      <c r="F19" s="88">
        <f>+(D19+D24)/$D$25</f>
        <v>0.24882679466895496</v>
      </c>
      <c r="H19" s="29" t="s">
        <v>382</v>
      </c>
    </row>
    <row r="20" spans="1:8" x14ac:dyDescent="0.25">
      <c r="A20" s="74" t="s">
        <v>371</v>
      </c>
      <c r="B20" s="75">
        <v>30482</v>
      </c>
      <c r="C20" s="75">
        <v>32020</v>
      </c>
      <c r="D20" s="75">
        <v>30749</v>
      </c>
      <c r="E20" s="80">
        <v>1.0999999999999999E-2</v>
      </c>
      <c r="F20" s="88">
        <f t="shared" si="0"/>
        <v>0.41228446542061087</v>
      </c>
    </row>
    <row r="21" spans="1:8" x14ac:dyDescent="0.25">
      <c r="A21" s="74" t="s">
        <v>372</v>
      </c>
      <c r="B21" s="75">
        <v>1251</v>
      </c>
      <c r="C21" s="75">
        <v>4782</v>
      </c>
      <c r="D21" s="75">
        <v>4800</v>
      </c>
      <c r="E21" s="80">
        <v>0.161</v>
      </c>
      <c r="F21" s="88">
        <f t="shared" si="0"/>
        <v>6.435869244589848E-2</v>
      </c>
    </row>
    <row r="22" spans="1:8" x14ac:dyDescent="0.25">
      <c r="A22" s="74" t="s">
        <v>373</v>
      </c>
      <c r="B22" s="75">
        <v>627</v>
      </c>
      <c r="C22" s="75">
        <v>652</v>
      </c>
      <c r="D22" s="75">
        <v>694</v>
      </c>
      <c r="E22" s="80">
        <v>1.0999999999999999E-2</v>
      </c>
      <c r="F22" s="88">
        <f t="shared" si="0"/>
        <v>9.3051942828028204E-3</v>
      </c>
    </row>
    <row r="23" spans="1:8" x14ac:dyDescent="0.25">
      <c r="A23" s="70" t="s">
        <v>374</v>
      </c>
      <c r="B23" s="77">
        <v>29</v>
      </c>
      <c r="C23" s="77">
        <v>0</v>
      </c>
      <c r="D23" s="77">
        <v>14</v>
      </c>
      <c r="E23" s="81">
        <v>-7.6999999999999999E-2</v>
      </c>
      <c r="F23" s="88">
        <f t="shared" si="0"/>
        <v>1.8771285296720387E-4</v>
      </c>
    </row>
    <row r="24" spans="1:8" x14ac:dyDescent="0.25">
      <c r="A24" s="78" t="s">
        <v>375</v>
      </c>
      <c r="B24" s="68">
        <v>7674</v>
      </c>
      <c r="C24" s="68">
        <v>7578</v>
      </c>
      <c r="D24" s="68">
        <v>9374</v>
      </c>
      <c r="E24" s="82">
        <v>2.1999999999999999E-2</v>
      </c>
    </row>
    <row r="25" spans="1:8" x14ac:dyDescent="0.25">
      <c r="A25" s="76" t="s">
        <v>376</v>
      </c>
      <c r="B25" s="77">
        <f>B24+B16</f>
        <v>66881</v>
      </c>
      <c r="C25" s="77">
        <f>C24+C16</f>
        <v>71446</v>
      </c>
      <c r="D25" s="77">
        <f>D24+D16</f>
        <v>74582</v>
      </c>
      <c r="E25" s="81">
        <v>1.2E-2</v>
      </c>
    </row>
    <row r="26" spans="1:8" x14ac:dyDescent="0.25">
      <c r="A26" s="41"/>
      <c r="B26" s="41"/>
      <c r="C26" s="41"/>
      <c r="D26" s="41"/>
      <c r="E26" s="41"/>
    </row>
  </sheetData>
  <mergeCells count="3">
    <mergeCell ref="A2:F2"/>
    <mergeCell ref="H2:N2"/>
    <mergeCell ref="H7:N7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536"/>
  <sheetViews>
    <sheetView workbookViewId="0">
      <pane ySplit="2" topLeftCell="A3" activePane="bottomLeft" state="frozen"/>
      <selection pane="bottomLeft" activeCell="B10" sqref="B10"/>
    </sheetView>
  </sheetViews>
  <sheetFormatPr defaultColWidth="9.109375" defaultRowHeight="13.2" x14ac:dyDescent="0.25"/>
  <cols>
    <col min="1" max="1" width="32" style="41" bestFit="1" customWidth="1"/>
    <col min="2" max="2" width="20.6640625" style="41" customWidth="1"/>
    <col min="3" max="3" width="11.33203125" style="41" bestFit="1" customWidth="1"/>
    <col min="4" max="4" width="5.109375" style="41" bestFit="1" customWidth="1"/>
    <col min="5" max="5" width="10.88671875" style="29" bestFit="1" customWidth="1"/>
    <col min="6" max="7" width="10" style="29" bestFit="1" customWidth="1"/>
    <col min="8" max="16384" width="9.109375" style="29"/>
  </cols>
  <sheetData>
    <row r="1" spans="1:11" x14ac:dyDescent="0.25">
      <c r="A1" s="42"/>
      <c r="B1" s="46"/>
      <c r="C1" s="43"/>
      <c r="D1" s="46" t="s">
        <v>25</v>
      </c>
      <c r="E1" s="46" t="s">
        <v>22</v>
      </c>
      <c r="F1" s="46"/>
      <c r="G1" s="43" t="s">
        <v>18</v>
      </c>
      <c r="H1" s="46"/>
    </row>
    <row r="2" spans="1:11" x14ac:dyDescent="0.25">
      <c r="A2" s="44" t="s">
        <v>15</v>
      </c>
      <c r="B2" s="47" t="s">
        <v>16</v>
      </c>
      <c r="C2" s="45" t="s">
        <v>17</v>
      </c>
      <c r="D2" s="47" t="s">
        <v>26</v>
      </c>
      <c r="E2" s="47" t="s">
        <v>2</v>
      </c>
      <c r="F2" s="47" t="s">
        <v>20</v>
      </c>
      <c r="G2" s="45" t="s">
        <v>19</v>
      </c>
      <c r="H2" s="47" t="s">
        <v>21</v>
      </c>
      <c r="J2" s="53" t="s">
        <v>29</v>
      </c>
      <c r="K2" s="53" t="s">
        <v>359</v>
      </c>
    </row>
    <row r="3" spans="1:11" x14ac:dyDescent="0.25">
      <c r="J3" s="41"/>
    </row>
    <row r="4" spans="1:11" x14ac:dyDescent="0.25">
      <c r="A4" s="41" t="s">
        <v>23</v>
      </c>
      <c r="B4" s="41" t="s">
        <v>24</v>
      </c>
      <c r="C4" s="41" t="s">
        <v>28</v>
      </c>
      <c r="D4" s="41" t="s">
        <v>27</v>
      </c>
      <c r="E4" s="50">
        <v>51.6</v>
      </c>
      <c r="F4" s="41" t="s">
        <v>30</v>
      </c>
      <c r="G4" s="41" t="s">
        <v>29</v>
      </c>
      <c r="H4" s="41" t="s">
        <v>31</v>
      </c>
      <c r="J4" s="50">
        <f>+IF(G4=$J$2,E4,0)</f>
        <v>51.6</v>
      </c>
      <c r="K4" s="50"/>
    </row>
    <row r="5" spans="1:11" x14ac:dyDescent="0.25">
      <c r="D5" s="41" t="s">
        <v>32</v>
      </c>
      <c r="E5" s="50">
        <v>51.6</v>
      </c>
      <c r="F5" s="41" t="s">
        <v>30</v>
      </c>
      <c r="G5" s="41" t="s">
        <v>29</v>
      </c>
      <c r="H5" s="41" t="s">
        <v>31</v>
      </c>
      <c r="J5" s="50">
        <f t="shared" ref="J5:J68" si="0">+IF(G5=$J$2,E5,0)</f>
        <v>51.6</v>
      </c>
      <c r="K5" s="50"/>
    </row>
    <row r="6" spans="1:11" x14ac:dyDescent="0.25">
      <c r="D6" s="41" t="s">
        <v>33</v>
      </c>
      <c r="E6" s="50">
        <v>51.6</v>
      </c>
      <c r="F6" s="41" t="s">
        <v>30</v>
      </c>
      <c r="G6" s="41" t="s">
        <v>29</v>
      </c>
      <c r="H6" s="41" t="s">
        <v>31</v>
      </c>
      <c r="J6" s="50">
        <f t="shared" si="0"/>
        <v>51.6</v>
      </c>
      <c r="K6" s="50"/>
    </row>
    <row r="7" spans="1:11" x14ac:dyDescent="0.25">
      <c r="D7" s="41" t="s">
        <v>34</v>
      </c>
      <c r="E7" s="50">
        <v>51.6</v>
      </c>
      <c r="F7" s="41" t="s">
        <v>30</v>
      </c>
      <c r="G7" s="41" t="s">
        <v>29</v>
      </c>
      <c r="H7" s="41" t="s">
        <v>31</v>
      </c>
      <c r="J7" s="50">
        <f t="shared" si="0"/>
        <v>51.6</v>
      </c>
      <c r="K7" s="50"/>
    </row>
    <row r="8" spans="1:11" x14ac:dyDescent="0.25">
      <c r="D8" s="41" t="s">
        <v>35</v>
      </c>
      <c r="E8" s="50">
        <v>0.3</v>
      </c>
      <c r="F8" s="41" t="s">
        <v>36</v>
      </c>
      <c r="G8" s="41" t="s">
        <v>37</v>
      </c>
      <c r="H8" s="41" t="s">
        <v>38</v>
      </c>
      <c r="J8" s="50"/>
      <c r="K8" s="50"/>
    </row>
    <row r="9" spans="1:11" x14ac:dyDescent="0.25">
      <c r="D9" s="41">
        <v>1</v>
      </c>
      <c r="E9" s="50">
        <v>321</v>
      </c>
      <c r="F9" s="41" t="s">
        <v>39</v>
      </c>
      <c r="G9" s="41" t="s">
        <v>29</v>
      </c>
      <c r="H9" s="41" t="s">
        <v>31</v>
      </c>
      <c r="J9" s="50">
        <f t="shared" si="0"/>
        <v>321</v>
      </c>
      <c r="K9" s="50"/>
    </row>
    <row r="10" spans="1:11" x14ac:dyDescent="0.25">
      <c r="D10" s="41">
        <v>2</v>
      </c>
      <c r="E10" s="50">
        <v>405</v>
      </c>
      <c r="F10" s="41" t="s">
        <v>39</v>
      </c>
      <c r="G10" s="41" t="s">
        <v>29</v>
      </c>
      <c r="H10" s="41" t="s">
        <v>31</v>
      </c>
      <c r="J10" s="50">
        <f t="shared" si="0"/>
        <v>405</v>
      </c>
      <c r="K10" s="50"/>
    </row>
    <row r="11" spans="1:11" x14ac:dyDescent="0.25">
      <c r="B11" s="41" t="s">
        <v>40</v>
      </c>
      <c r="C11" s="41" t="s">
        <v>28</v>
      </c>
      <c r="D11" s="41">
        <v>1</v>
      </c>
      <c r="E11" s="50">
        <v>100</v>
      </c>
      <c r="F11" s="41" t="s">
        <v>39</v>
      </c>
      <c r="G11" s="41" t="s">
        <v>29</v>
      </c>
      <c r="H11" s="41" t="s">
        <v>41</v>
      </c>
      <c r="J11" s="50">
        <f t="shared" si="0"/>
        <v>100</v>
      </c>
      <c r="K11" s="50"/>
    </row>
    <row r="12" spans="1:11" x14ac:dyDescent="0.25">
      <c r="D12" s="41">
        <v>2</v>
      </c>
      <c r="E12" s="50">
        <v>100</v>
      </c>
      <c r="F12" s="41" t="s">
        <v>39</v>
      </c>
      <c r="G12" s="41" t="s">
        <v>29</v>
      </c>
      <c r="H12" s="41" t="s">
        <v>41</v>
      </c>
      <c r="J12" s="50">
        <f t="shared" si="0"/>
        <v>100</v>
      </c>
      <c r="K12" s="50"/>
    </row>
    <row r="13" spans="1:11" x14ac:dyDescent="0.25">
      <c r="D13" s="41">
        <v>3</v>
      </c>
      <c r="E13" s="50">
        <v>165</v>
      </c>
      <c r="F13" s="41" t="s">
        <v>39</v>
      </c>
      <c r="G13" s="41" t="s">
        <v>29</v>
      </c>
      <c r="H13" s="41" t="s">
        <v>41</v>
      </c>
      <c r="J13" s="50">
        <f t="shared" si="0"/>
        <v>165</v>
      </c>
      <c r="K13" s="50"/>
    </row>
    <row r="14" spans="1:11" x14ac:dyDescent="0.25">
      <c r="D14" s="41">
        <v>4</v>
      </c>
      <c r="E14" s="51">
        <v>193</v>
      </c>
      <c r="F14" s="41" t="s">
        <v>39</v>
      </c>
      <c r="G14" s="41" t="s">
        <v>29</v>
      </c>
      <c r="H14" s="41" t="s">
        <v>41</v>
      </c>
      <c r="J14" s="50">
        <f t="shared" si="0"/>
        <v>193</v>
      </c>
      <c r="K14" s="50"/>
    </row>
    <row r="15" spans="1:11" x14ac:dyDescent="0.25">
      <c r="E15" s="50">
        <f>SUBTOTAL(9,E4:E14)</f>
        <v>1490.7</v>
      </c>
      <c r="F15" s="41"/>
      <c r="G15" s="41"/>
      <c r="H15" s="41"/>
      <c r="J15" s="50"/>
      <c r="K15" s="50"/>
    </row>
    <row r="16" spans="1:11" x14ac:dyDescent="0.25">
      <c r="A16" s="41" t="s">
        <v>42</v>
      </c>
      <c r="B16" s="41" t="s">
        <v>43</v>
      </c>
      <c r="C16" s="41" t="s">
        <v>44</v>
      </c>
      <c r="D16" s="41">
        <v>1</v>
      </c>
      <c r="E16" s="50">
        <v>16.5</v>
      </c>
      <c r="F16" s="41" t="s">
        <v>39</v>
      </c>
      <c r="G16" s="41" t="s">
        <v>29</v>
      </c>
      <c r="H16" s="41" t="s">
        <v>45</v>
      </c>
      <c r="J16" s="50">
        <f t="shared" si="0"/>
        <v>16.5</v>
      </c>
      <c r="K16" s="50"/>
    </row>
    <row r="17" spans="1:11" x14ac:dyDescent="0.25">
      <c r="D17" s="41">
        <v>2</v>
      </c>
      <c r="E17" s="50">
        <v>16.5</v>
      </c>
      <c r="F17" s="41" t="s">
        <v>39</v>
      </c>
      <c r="G17" s="41" t="s">
        <v>29</v>
      </c>
      <c r="H17" s="41" t="s">
        <v>45</v>
      </c>
      <c r="J17" s="50">
        <f t="shared" si="0"/>
        <v>16.5</v>
      </c>
      <c r="K17" s="50"/>
    </row>
    <row r="18" spans="1:11" x14ac:dyDescent="0.25">
      <c r="D18" s="41">
        <v>3</v>
      </c>
      <c r="E18" s="50">
        <v>38</v>
      </c>
      <c r="F18" s="41" t="s">
        <v>39</v>
      </c>
      <c r="G18" s="41" t="s">
        <v>29</v>
      </c>
      <c r="H18" s="41" t="s">
        <v>45</v>
      </c>
      <c r="J18" s="50">
        <f t="shared" si="0"/>
        <v>38</v>
      </c>
      <c r="K18" s="50"/>
    </row>
    <row r="19" spans="1:11" x14ac:dyDescent="0.25">
      <c r="B19" s="41" t="s">
        <v>46</v>
      </c>
      <c r="C19" s="41" t="s">
        <v>47</v>
      </c>
      <c r="D19" s="41">
        <v>1</v>
      </c>
      <c r="E19" s="50">
        <v>66</v>
      </c>
      <c r="F19" s="41" t="s">
        <v>39</v>
      </c>
      <c r="G19" s="41" t="s">
        <v>29</v>
      </c>
      <c r="H19" s="41" t="s">
        <v>31</v>
      </c>
      <c r="J19" s="50">
        <f t="shared" si="0"/>
        <v>66</v>
      </c>
      <c r="K19" s="50"/>
    </row>
    <row r="20" spans="1:11" x14ac:dyDescent="0.25">
      <c r="D20" s="41">
        <v>2</v>
      </c>
      <c r="E20" s="50">
        <v>100</v>
      </c>
      <c r="F20" s="41" t="s">
        <v>39</v>
      </c>
      <c r="G20" s="41" t="s">
        <v>29</v>
      </c>
      <c r="H20" s="41" t="s">
        <v>31</v>
      </c>
      <c r="J20" s="50">
        <f t="shared" si="0"/>
        <v>100</v>
      </c>
      <c r="K20" s="50"/>
    </row>
    <row r="21" spans="1:11" x14ac:dyDescent="0.25">
      <c r="D21" s="41">
        <v>3</v>
      </c>
      <c r="E21" s="50">
        <v>200</v>
      </c>
      <c r="F21" s="41" t="s">
        <v>39</v>
      </c>
      <c r="G21" s="41" t="s">
        <v>29</v>
      </c>
      <c r="H21" s="41" t="s">
        <v>31</v>
      </c>
      <c r="J21" s="50">
        <f t="shared" si="0"/>
        <v>200</v>
      </c>
      <c r="K21" s="50"/>
    </row>
    <row r="22" spans="1:11" x14ac:dyDescent="0.25">
      <c r="D22" s="41">
        <v>4</v>
      </c>
      <c r="E22" s="50">
        <v>118.8</v>
      </c>
      <c r="F22" s="41" t="s">
        <v>30</v>
      </c>
      <c r="G22" s="41" t="s">
        <v>29</v>
      </c>
      <c r="H22" s="41" t="s">
        <v>38</v>
      </c>
      <c r="J22" s="50">
        <f t="shared" si="0"/>
        <v>118.8</v>
      </c>
      <c r="K22" s="50"/>
    </row>
    <row r="23" spans="1:11" x14ac:dyDescent="0.25">
      <c r="D23" s="41">
        <v>5</v>
      </c>
      <c r="E23" s="51">
        <v>118.8</v>
      </c>
      <c r="F23" s="41" t="s">
        <v>30</v>
      </c>
      <c r="G23" s="41" t="s">
        <v>29</v>
      </c>
      <c r="H23" s="41" t="s">
        <v>38</v>
      </c>
      <c r="J23" s="50">
        <f t="shared" si="0"/>
        <v>118.8</v>
      </c>
      <c r="K23" s="50"/>
    </row>
    <row r="24" spans="1:11" x14ac:dyDescent="0.25">
      <c r="E24" s="50">
        <f>SUBTOTAL(9,E16:E23)</f>
        <v>674.59999999999991</v>
      </c>
      <c r="F24" s="41"/>
      <c r="G24" s="41"/>
      <c r="H24" s="41"/>
      <c r="J24" s="50"/>
      <c r="K24" s="50"/>
    </row>
    <row r="25" spans="1:11" x14ac:dyDescent="0.25">
      <c r="A25" s="41" t="s">
        <v>48</v>
      </c>
      <c r="B25" s="41" t="s">
        <v>49</v>
      </c>
      <c r="C25" s="41" t="s">
        <v>47</v>
      </c>
      <c r="D25" s="41">
        <v>1</v>
      </c>
      <c r="E25" s="50">
        <v>12.5</v>
      </c>
      <c r="F25" s="41" t="s">
        <v>50</v>
      </c>
      <c r="G25" s="41" t="s">
        <v>51</v>
      </c>
      <c r="H25" s="41" t="s">
        <v>38</v>
      </c>
      <c r="J25" s="50"/>
      <c r="K25" s="50"/>
    </row>
    <row r="26" spans="1:11" x14ac:dyDescent="0.25">
      <c r="D26" s="41">
        <v>2</v>
      </c>
      <c r="E26" s="51">
        <v>12.5</v>
      </c>
      <c r="F26" s="41" t="s">
        <v>50</v>
      </c>
      <c r="G26" s="41" t="s">
        <v>51</v>
      </c>
      <c r="H26" s="41" t="s">
        <v>38</v>
      </c>
      <c r="J26" s="50"/>
      <c r="K26" s="50"/>
    </row>
    <row r="27" spans="1:11" x14ac:dyDescent="0.25">
      <c r="E27" s="50">
        <f>SUBTOTAL(9,E25:E26)</f>
        <v>25</v>
      </c>
      <c r="F27" s="41"/>
      <c r="G27" s="41"/>
      <c r="H27" s="41"/>
      <c r="J27" s="50"/>
      <c r="K27" s="50"/>
    </row>
    <row r="28" spans="1:11" x14ac:dyDescent="0.25">
      <c r="A28" s="41" t="s">
        <v>52</v>
      </c>
      <c r="B28" s="41" t="s">
        <v>54</v>
      </c>
      <c r="C28" s="41" t="s">
        <v>53</v>
      </c>
      <c r="D28" s="41" t="s">
        <v>27</v>
      </c>
      <c r="E28" s="50">
        <v>6.5</v>
      </c>
      <c r="F28" s="41" t="s">
        <v>30</v>
      </c>
      <c r="G28" s="41" t="s">
        <v>29</v>
      </c>
      <c r="H28" s="41" t="s">
        <v>31</v>
      </c>
      <c r="J28" s="50">
        <f t="shared" si="0"/>
        <v>6.5</v>
      </c>
      <c r="K28" s="50"/>
    </row>
    <row r="29" spans="1:11" x14ac:dyDescent="0.25">
      <c r="D29" s="41">
        <v>1</v>
      </c>
      <c r="E29" s="50">
        <v>2</v>
      </c>
      <c r="F29" s="41" t="s">
        <v>55</v>
      </c>
      <c r="G29" s="41" t="s">
        <v>29</v>
      </c>
      <c r="H29" s="41" t="s">
        <v>31</v>
      </c>
      <c r="J29" s="50">
        <f t="shared" si="0"/>
        <v>2</v>
      </c>
      <c r="K29" s="50"/>
    </row>
    <row r="30" spans="1:11" x14ac:dyDescent="0.25">
      <c r="D30" s="41">
        <v>3</v>
      </c>
      <c r="E30" s="50">
        <v>3.1</v>
      </c>
      <c r="F30" s="41" t="s">
        <v>55</v>
      </c>
      <c r="G30" s="41" t="s">
        <v>29</v>
      </c>
      <c r="H30" s="41" t="s">
        <v>31</v>
      </c>
      <c r="J30" s="50">
        <f t="shared" si="0"/>
        <v>3.1</v>
      </c>
      <c r="K30" s="50"/>
    </row>
    <row r="31" spans="1:11" x14ac:dyDescent="0.25">
      <c r="D31" s="41">
        <v>4</v>
      </c>
      <c r="E31" s="50">
        <v>2.7</v>
      </c>
      <c r="F31" s="41" t="s">
        <v>55</v>
      </c>
      <c r="G31" s="41" t="s">
        <v>29</v>
      </c>
      <c r="H31" s="41" t="s">
        <v>31</v>
      </c>
      <c r="J31" s="50">
        <f t="shared" si="0"/>
        <v>2.7</v>
      </c>
      <c r="K31" s="50"/>
    </row>
    <row r="32" spans="1:11" x14ac:dyDescent="0.25">
      <c r="D32" s="41">
        <v>5</v>
      </c>
      <c r="E32" s="50">
        <v>3.6</v>
      </c>
      <c r="F32" s="41" t="s">
        <v>55</v>
      </c>
      <c r="G32" s="41" t="s">
        <v>29</v>
      </c>
      <c r="H32" s="41" t="s">
        <v>31</v>
      </c>
      <c r="J32" s="50">
        <f t="shared" si="0"/>
        <v>3.6</v>
      </c>
      <c r="K32" s="50"/>
    </row>
    <row r="33" spans="1:11" x14ac:dyDescent="0.25">
      <c r="D33" s="41">
        <v>6</v>
      </c>
      <c r="E33" s="51">
        <v>4</v>
      </c>
      <c r="F33" s="41" t="s">
        <v>55</v>
      </c>
      <c r="G33" s="41" t="s">
        <v>29</v>
      </c>
      <c r="H33" s="41" t="s">
        <v>31</v>
      </c>
      <c r="J33" s="50">
        <f t="shared" si="0"/>
        <v>4</v>
      </c>
      <c r="K33" s="50"/>
    </row>
    <row r="34" spans="1:11" x14ac:dyDescent="0.25">
      <c r="E34" s="50">
        <f>SUBTOTAL(9,E28:E33)</f>
        <v>21.900000000000002</v>
      </c>
      <c r="F34" s="41"/>
      <c r="G34" s="41"/>
      <c r="H34" s="41"/>
      <c r="J34" s="50"/>
      <c r="K34" s="50"/>
    </row>
    <row r="35" spans="1:11" x14ac:dyDescent="0.25">
      <c r="A35" s="41" t="s">
        <v>56</v>
      </c>
      <c r="B35" s="41" t="s">
        <v>57</v>
      </c>
      <c r="C35" s="41" t="s">
        <v>58</v>
      </c>
      <c r="D35" s="41">
        <v>5</v>
      </c>
      <c r="E35" s="50">
        <v>25</v>
      </c>
      <c r="F35" s="41" t="s">
        <v>39</v>
      </c>
      <c r="G35" s="41" t="s">
        <v>29</v>
      </c>
      <c r="H35" s="41" t="s">
        <v>31</v>
      </c>
      <c r="J35" s="50">
        <f t="shared" si="0"/>
        <v>25</v>
      </c>
      <c r="K35" s="50"/>
    </row>
    <row r="36" spans="1:11" x14ac:dyDescent="0.25">
      <c r="D36" s="41">
        <v>6</v>
      </c>
      <c r="E36" s="50">
        <v>22</v>
      </c>
      <c r="F36" s="41" t="s">
        <v>39</v>
      </c>
      <c r="G36" s="41" t="s">
        <v>29</v>
      </c>
      <c r="H36" s="41" t="s">
        <v>31</v>
      </c>
      <c r="J36" s="50">
        <f t="shared" si="0"/>
        <v>22</v>
      </c>
      <c r="K36" s="50"/>
    </row>
    <row r="37" spans="1:11" x14ac:dyDescent="0.25">
      <c r="D37" s="41">
        <v>8</v>
      </c>
      <c r="E37" s="50">
        <v>45</v>
      </c>
      <c r="F37" s="41" t="s">
        <v>30</v>
      </c>
      <c r="G37" s="41" t="s">
        <v>29</v>
      </c>
      <c r="H37" s="41" t="s">
        <v>31</v>
      </c>
      <c r="J37" s="50">
        <f t="shared" si="0"/>
        <v>45</v>
      </c>
      <c r="K37" s="50"/>
    </row>
    <row r="38" spans="1:11" x14ac:dyDescent="0.25">
      <c r="D38" s="41">
        <v>9</v>
      </c>
      <c r="E38" s="51">
        <v>53</v>
      </c>
      <c r="F38" s="41" t="s">
        <v>30</v>
      </c>
      <c r="G38" s="41" t="s">
        <v>29</v>
      </c>
      <c r="H38" s="41" t="s">
        <v>31</v>
      </c>
      <c r="J38" s="50">
        <f t="shared" si="0"/>
        <v>53</v>
      </c>
      <c r="K38" s="50"/>
    </row>
    <row r="39" spans="1:11" x14ac:dyDescent="0.25">
      <c r="E39" s="50">
        <f>SUBTOTAL(9,E35:E38)</f>
        <v>145</v>
      </c>
      <c r="F39" s="41"/>
      <c r="G39" s="41"/>
      <c r="H39" s="41"/>
      <c r="J39" s="50"/>
      <c r="K39" s="50"/>
    </row>
    <row r="40" spans="1:11" x14ac:dyDescent="0.25">
      <c r="A40" s="41" t="s">
        <v>59</v>
      </c>
      <c r="B40" s="41" t="s">
        <v>60</v>
      </c>
      <c r="C40" s="41" t="s">
        <v>61</v>
      </c>
      <c r="D40" s="41">
        <v>3</v>
      </c>
      <c r="E40" s="50">
        <v>13</v>
      </c>
      <c r="F40" s="41" t="s">
        <v>39</v>
      </c>
      <c r="G40" s="41" t="s">
        <v>29</v>
      </c>
      <c r="H40" s="41" t="s">
        <v>31</v>
      </c>
      <c r="J40" s="50">
        <f t="shared" si="0"/>
        <v>13</v>
      </c>
      <c r="K40" s="50"/>
    </row>
    <row r="41" spans="1:11" x14ac:dyDescent="0.25">
      <c r="D41" s="41">
        <v>4</v>
      </c>
      <c r="E41" s="50">
        <v>24</v>
      </c>
      <c r="F41" s="41" t="s">
        <v>39</v>
      </c>
      <c r="G41" s="41" t="s">
        <v>29</v>
      </c>
      <c r="H41" s="41" t="s">
        <v>31</v>
      </c>
      <c r="J41" s="50">
        <f t="shared" si="0"/>
        <v>24</v>
      </c>
      <c r="K41" s="50"/>
    </row>
    <row r="42" spans="1:11" x14ac:dyDescent="0.25">
      <c r="D42" s="41">
        <v>5</v>
      </c>
      <c r="E42" s="50">
        <v>25</v>
      </c>
      <c r="F42" s="41" t="s">
        <v>39</v>
      </c>
      <c r="G42" s="41" t="s">
        <v>29</v>
      </c>
      <c r="H42" s="41" t="s">
        <v>31</v>
      </c>
      <c r="J42" s="50">
        <f t="shared" si="0"/>
        <v>25</v>
      </c>
      <c r="K42" s="50"/>
    </row>
    <row r="43" spans="1:11" x14ac:dyDescent="0.25">
      <c r="D43" s="41">
        <v>6</v>
      </c>
      <c r="E43" s="50">
        <v>54</v>
      </c>
      <c r="F43" s="41" t="s">
        <v>39</v>
      </c>
      <c r="G43" s="41" t="s">
        <v>29</v>
      </c>
      <c r="H43" s="41" t="s">
        <v>31</v>
      </c>
      <c r="J43" s="50">
        <f t="shared" si="0"/>
        <v>54</v>
      </c>
      <c r="K43" s="50"/>
    </row>
    <row r="44" spans="1:11" x14ac:dyDescent="0.25">
      <c r="D44" s="41">
        <v>7</v>
      </c>
      <c r="E44" s="52">
        <v>22</v>
      </c>
      <c r="F44" s="41" t="s">
        <v>30</v>
      </c>
      <c r="G44" s="41" t="s">
        <v>29</v>
      </c>
      <c r="H44" s="41" t="s">
        <v>31</v>
      </c>
      <c r="J44" s="50">
        <f t="shared" si="0"/>
        <v>22</v>
      </c>
      <c r="K44" s="50"/>
    </row>
    <row r="45" spans="1:11" x14ac:dyDescent="0.25">
      <c r="B45" s="41" t="s">
        <v>62</v>
      </c>
      <c r="C45" s="41" t="s">
        <v>61</v>
      </c>
      <c r="D45" s="41">
        <v>1</v>
      </c>
      <c r="E45" s="51">
        <v>105</v>
      </c>
      <c r="F45" s="41" t="s">
        <v>39</v>
      </c>
      <c r="G45" s="41" t="s">
        <v>29</v>
      </c>
      <c r="H45" s="41" t="s">
        <v>31</v>
      </c>
      <c r="J45" s="50">
        <f t="shared" si="0"/>
        <v>105</v>
      </c>
      <c r="K45" s="50"/>
    </row>
    <row r="46" spans="1:11" x14ac:dyDescent="0.25">
      <c r="E46" s="50">
        <f>SUBTOTAL(9,E40:E45)</f>
        <v>243</v>
      </c>
      <c r="F46" s="41"/>
      <c r="G46" s="41"/>
      <c r="H46" s="41"/>
      <c r="J46" s="50"/>
      <c r="K46" s="50"/>
    </row>
    <row r="47" spans="1:11" x14ac:dyDescent="0.25">
      <c r="A47" s="41" t="s">
        <v>63</v>
      </c>
      <c r="B47" s="41" t="s">
        <v>64</v>
      </c>
      <c r="C47" s="41" t="s">
        <v>65</v>
      </c>
      <c r="D47" s="41">
        <v>1</v>
      </c>
      <c r="E47" s="50">
        <v>323.39999999999998</v>
      </c>
      <c r="F47" s="41" t="s">
        <v>39</v>
      </c>
      <c r="G47" s="41" t="s">
        <v>29</v>
      </c>
      <c r="H47" s="41" t="s">
        <v>31</v>
      </c>
      <c r="J47" s="50">
        <f t="shared" si="0"/>
        <v>323.39999999999998</v>
      </c>
      <c r="K47" s="50"/>
    </row>
    <row r="48" spans="1:11" x14ac:dyDescent="0.25">
      <c r="D48" s="41">
        <v>2</v>
      </c>
      <c r="E48" s="50">
        <v>323.7</v>
      </c>
      <c r="F48" s="41" t="s">
        <v>39</v>
      </c>
      <c r="G48" s="41" t="s">
        <v>29</v>
      </c>
      <c r="H48" s="41" t="s">
        <v>66</v>
      </c>
      <c r="J48" s="50">
        <f t="shared" si="0"/>
        <v>323.7</v>
      </c>
      <c r="K48" s="50"/>
    </row>
    <row r="49" spans="2:11" x14ac:dyDescent="0.25">
      <c r="B49" s="41" t="s">
        <v>67</v>
      </c>
      <c r="C49" s="41" t="s">
        <v>68</v>
      </c>
      <c r="D49" s="41">
        <v>1</v>
      </c>
      <c r="E49" s="50">
        <v>570.1</v>
      </c>
      <c r="F49" s="41" t="s">
        <v>39</v>
      </c>
      <c r="G49" s="41" t="s">
        <v>69</v>
      </c>
      <c r="H49" s="41" t="s">
        <v>38</v>
      </c>
      <c r="J49" s="50"/>
      <c r="K49" s="50"/>
    </row>
    <row r="50" spans="2:11" x14ac:dyDescent="0.25">
      <c r="B50" s="41" t="s">
        <v>70</v>
      </c>
      <c r="C50" s="41" t="s">
        <v>71</v>
      </c>
      <c r="D50" s="41">
        <v>1</v>
      </c>
      <c r="E50" s="50">
        <v>234.9</v>
      </c>
      <c r="F50" s="41" t="s">
        <v>39</v>
      </c>
      <c r="G50" s="41" t="s">
        <v>29</v>
      </c>
      <c r="H50" s="41" t="s">
        <v>31</v>
      </c>
      <c r="J50" s="50">
        <f t="shared" si="0"/>
        <v>234.9</v>
      </c>
      <c r="K50" s="50"/>
    </row>
    <row r="51" spans="2:11" x14ac:dyDescent="0.25">
      <c r="B51" s="41" t="s">
        <v>72</v>
      </c>
      <c r="C51" s="41" t="s">
        <v>73</v>
      </c>
      <c r="D51" s="41">
        <v>1</v>
      </c>
      <c r="E51" s="50">
        <v>4.5</v>
      </c>
      <c r="F51" s="41" t="s">
        <v>50</v>
      </c>
      <c r="G51" s="41" t="s">
        <v>51</v>
      </c>
      <c r="H51" s="41" t="s">
        <v>38</v>
      </c>
      <c r="J51" s="50"/>
      <c r="K51" s="50"/>
    </row>
    <row r="52" spans="2:11" x14ac:dyDescent="0.25">
      <c r="D52" s="41">
        <v>2</v>
      </c>
      <c r="E52" s="50">
        <v>4.5</v>
      </c>
      <c r="F52" s="41" t="s">
        <v>50</v>
      </c>
      <c r="G52" s="41" t="s">
        <v>51</v>
      </c>
      <c r="H52" s="41" t="s">
        <v>38</v>
      </c>
      <c r="J52" s="50"/>
      <c r="K52" s="50"/>
    </row>
    <row r="53" spans="2:11" x14ac:dyDescent="0.25">
      <c r="D53" s="41">
        <v>3</v>
      </c>
      <c r="E53" s="50">
        <v>4.5</v>
      </c>
      <c r="F53" s="41" t="s">
        <v>50</v>
      </c>
      <c r="G53" s="41" t="s">
        <v>51</v>
      </c>
      <c r="H53" s="41" t="s">
        <v>38</v>
      </c>
      <c r="J53" s="50"/>
      <c r="K53" s="50"/>
    </row>
    <row r="54" spans="2:11" x14ac:dyDescent="0.25">
      <c r="B54" s="41" t="s">
        <v>74</v>
      </c>
      <c r="C54" s="41" t="s">
        <v>75</v>
      </c>
      <c r="D54" s="41">
        <v>1</v>
      </c>
      <c r="E54" s="50">
        <v>66</v>
      </c>
      <c r="F54" s="41" t="s">
        <v>39</v>
      </c>
      <c r="G54" s="41" t="s">
        <v>29</v>
      </c>
      <c r="H54" s="41" t="s">
        <v>31</v>
      </c>
      <c r="J54" s="50">
        <f t="shared" si="0"/>
        <v>66</v>
      </c>
      <c r="K54" s="50"/>
    </row>
    <row r="55" spans="2:11" x14ac:dyDescent="0.25">
      <c r="D55" s="41">
        <v>2</v>
      </c>
      <c r="E55" s="50">
        <v>100</v>
      </c>
      <c r="F55" s="41" t="s">
        <v>39</v>
      </c>
      <c r="G55" s="41" t="s">
        <v>29</v>
      </c>
      <c r="H55" s="41" t="s">
        <v>31</v>
      </c>
      <c r="J55" s="50">
        <f t="shared" si="0"/>
        <v>100</v>
      </c>
      <c r="K55" s="50"/>
    </row>
    <row r="56" spans="2:11" x14ac:dyDescent="0.25">
      <c r="B56" s="41" t="s">
        <v>76</v>
      </c>
      <c r="C56" s="41" t="s">
        <v>58</v>
      </c>
      <c r="D56" s="41">
        <v>4</v>
      </c>
      <c r="E56" s="50">
        <v>20</v>
      </c>
      <c r="F56" s="41" t="s">
        <v>39</v>
      </c>
      <c r="G56" s="41" t="s">
        <v>29</v>
      </c>
      <c r="H56" s="41" t="s">
        <v>38</v>
      </c>
      <c r="J56" s="50">
        <f t="shared" si="0"/>
        <v>20</v>
      </c>
      <c r="K56" s="50"/>
    </row>
    <row r="57" spans="2:11" x14ac:dyDescent="0.25">
      <c r="D57" s="41">
        <v>5</v>
      </c>
      <c r="E57" s="50">
        <v>20</v>
      </c>
      <c r="F57" s="41" t="s">
        <v>39</v>
      </c>
      <c r="G57" s="41" t="s">
        <v>29</v>
      </c>
      <c r="H57" s="41" t="s">
        <v>38</v>
      </c>
      <c r="J57" s="50">
        <f t="shared" si="0"/>
        <v>20</v>
      </c>
      <c r="K57" s="50"/>
    </row>
    <row r="58" spans="2:11" x14ac:dyDescent="0.25">
      <c r="D58" s="41">
        <v>6</v>
      </c>
      <c r="E58" s="50">
        <v>153.19999999999999</v>
      </c>
      <c r="F58" s="41" t="s">
        <v>39</v>
      </c>
      <c r="G58" s="41" t="s">
        <v>29</v>
      </c>
      <c r="H58" s="41" t="s">
        <v>31</v>
      </c>
      <c r="J58" s="50">
        <f t="shared" si="0"/>
        <v>153.19999999999999</v>
      </c>
      <c r="K58" s="50"/>
    </row>
    <row r="59" spans="2:11" x14ac:dyDescent="0.25">
      <c r="D59" s="41">
        <v>7</v>
      </c>
      <c r="E59" s="50">
        <v>49.1</v>
      </c>
      <c r="F59" s="41" t="s">
        <v>30</v>
      </c>
      <c r="G59" s="41" t="s">
        <v>29</v>
      </c>
      <c r="H59" s="41" t="s">
        <v>38</v>
      </c>
      <c r="J59" s="50">
        <f t="shared" si="0"/>
        <v>49.1</v>
      </c>
      <c r="K59" s="50"/>
    </row>
    <row r="60" spans="2:11" x14ac:dyDescent="0.25">
      <c r="B60" s="41" t="s">
        <v>77</v>
      </c>
      <c r="C60" s="41" t="s">
        <v>78</v>
      </c>
      <c r="D60" s="41">
        <v>1</v>
      </c>
      <c r="E60" s="50">
        <v>30</v>
      </c>
      <c r="F60" s="41" t="s">
        <v>39</v>
      </c>
      <c r="G60" s="41" t="s">
        <v>29</v>
      </c>
      <c r="H60" s="41" t="s">
        <v>31</v>
      </c>
      <c r="J60" s="50">
        <f t="shared" si="0"/>
        <v>30</v>
      </c>
      <c r="K60" s="50"/>
    </row>
    <row r="61" spans="2:11" x14ac:dyDescent="0.25">
      <c r="D61" s="41">
        <v>2</v>
      </c>
      <c r="E61" s="50">
        <v>33</v>
      </c>
      <c r="F61" s="41" t="s">
        <v>39</v>
      </c>
      <c r="G61" s="41" t="s">
        <v>29</v>
      </c>
      <c r="H61" s="41" t="s">
        <v>31</v>
      </c>
      <c r="J61" s="50">
        <f t="shared" si="0"/>
        <v>33</v>
      </c>
      <c r="K61" s="50"/>
    </row>
    <row r="62" spans="2:11" x14ac:dyDescent="0.25">
      <c r="D62" s="41">
        <v>3</v>
      </c>
      <c r="E62" s="50">
        <v>105.3</v>
      </c>
      <c r="F62" s="41" t="s">
        <v>39</v>
      </c>
      <c r="G62" s="41" t="s">
        <v>29</v>
      </c>
      <c r="H62" s="41" t="s">
        <v>31</v>
      </c>
      <c r="J62" s="50">
        <f t="shared" si="0"/>
        <v>105.3</v>
      </c>
      <c r="K62" s="50"/>
    </row>
    <row r="63" spans="2:11" x14ac:dyDescent="0.25">
      <c r="B63" s="41" t="s">
        <v>79</v>
      </c>
      <c r="C63" s="41" t="s">
        <v>65</v>
      </c>
      <c r="D63" s="41">
        <v>1</v>
      </c>
      <c r="E63" s="50">
        <v>60</v>
      </c>
      <c r="F63" s="41" t="s">
        <v>39</v>
      </c>
      <c r="G63" s="41" t="s">
        <v>29</v>
      </c>
      <c r="H63" s="41" t="s">
        <v>38</v>
      </c>
      <c r="J63" s="50">
        <f t="shared" si="0"/>
        <v>60</v>
      </c>
      <c r="K63" s="50"/>
    </row>
    <row r="64" spans="2:11" x14ac:dyDescent="0.25">
      <c r="D64" s="41">
        <v>2</v>
      </c>
      <c r="E64" s="50">
        <v>66</v>
      </c>
      <c r="F64" s="41" t="s">
        <v>39</v>
      </c>
      <c r="G64" s="41" t="s">
        <v>29</v>
      </c>
      <c r="H64" s="41" t="s">
        <v>38</v>
      </c>
      <c r="J64" s="50">
        <f t="shared" si="0"/>
        <v>66</v>
      </c>
      <c r="K64" s="50"/>
    </row>
    <row r="65" spans="1:11" x14ac:dyDescent="0.25">
      <c r="D65" s="41">
        <v>3</v>
      </c>
      <c r="E65" s="50">
        <v>150</v>
      </c>
      <c r="F65" s="41" t="s">
        <v>39</v>
      </c>
      <c r="G65" s="41" t="s">
        <v>29</v>
      </c>
      <c r="H65" s="41" t="s">
        <v>31</v>
      </c>
      <c r="J65" s="50">
        <f t="shared" si="0"/>
        <v>150</v>
      </c>
      <c r="K65" s="50"/>
    </row>
    <row r="66" spans="1:11" x14ac:dyDescent="0.25">
      <c r="D66" s="41">
        <v>4</v>
      </c>
      <c r="E66" s="50">
        <v>234.9</v>
      </c>
      <c r="F66" s="41" t="s">
        <v>39</v>
      </c>
      <c r="G66" s="41" t="s">
        <v>29</v>
      </c>
      <c r="H66" s="41" t="s">
        <v>31</v>
      </c>
      <c r="J66" s="50">
        <f t="shared" si="0"/>
        <v>234.9</v>
      </c>
      <c r="K66" s="50"/>
    </row>
    <row r="67" spans="1:11" x14ac:dyDescent="0.25">
      <c r="B67" s="41" t="s">
        <v>80</v>
      </c>
      <c r="C67" s="41" t="s">
        <v>65</v>
      </c>
      <c r="D67" s="41">
        <v>5</v>
      </c>
      <c r="E67" s="50">
        <v>30</v>
      </c>
      <c r="F67" s="41" t="s">
        <v>39</v>
      </c>
      <c r="G67" s="41" t="s">
        <v>29</v>
      </c>
      <c r="H67" s="41" t="s">
        <v>38</v>
      </c>
      <c r="J67" s="50">
        <f t="shared" si="0"/>
        <v>30</v>
      </c>
      <c r="K67" s="50"/>
    </row>
    <row r="68" spans="1:11" x14ac:dyDescent="0.25">
      <c r="D68" s="41">
        <v>6</v>
      </c>
      <c r="E68" s="50">
        <v>160</v>
      </c>
      <c r="F68" s="41" t="s">
        <v>39</v>
      </c>
      <c r="G68" s="41" t="s">
        <v>29</v>
      </c>
      <c r="H68" s="41" t="s">
        <v>31</v>
      </c>
      <c r="J68" s="50">
        <f t="shared" si="0"/>
        <v>160</v>
      </c>
      <c r="K68" s="50"/>
    </row>
    <row r="69" spans="1:11" x14ac:dyDescent="0.25">
      <c r="D69" s="41">
        <v>7</v>
      </c>
      <c r="E69" s="50">
        <v>323.7</v>
      </c>
      <c r="F69" s="41" t="s">
        <v>39</v>
      </c>
      <c r="G69" s="41" t="s">
        <v>29</v>
      </c>
      <c r="H69" s="41" t="s">
        <v>31</v>
      </c>
      <c r="J69" s="50">
        <f t="shared" ref="J69:J132" si="1">+IF(G69=$J$2,E69,0)</f>
        <v>323.7</v>
      </c>
      <c r="K69" s="50"/>
    </row>
    <row r="70" spans="1:11" x14ac:dyDescent="0.25">
      <c r="B70" s="41" t="s">
        <v>81</v>
      </c>
      <c r="C70" s="41" t="s">
        <v>81</v>
      </c>
      <c r="D70" s="41">
        <v>4</v>
      </c>
      <c r="E70" s="50">
        <v>66</v>
      </c>
      <c r="F70" s="41" t="s">
        <v>39</v>
      </c>
      <c r="G70" s="41" t="s">
        <v>29</v>
      </c>
      <c r="H70" s="41" t="s">
        <v>31</v>
      </c>
      <c r="J70" s="50">
        <f t="shared" si="1"/>
        <v>66</v>
      </c>
      <c r="K70" s="50"/>
    </row>
    <row r="71" spans="1:11" x14ac:dyDescent="0.25">
      <c r="D71" s="41">
        <v>5</v>
      </c>
      <c r="E71" s="50">
        <v>160</v>
      </c>
      <c r="F71" s="41" t="s">
        <v>39</v>
      </c>
      <c r="G71" s="41" t="s">
        <v>29</v>
      </c>
      <c r="H71" s="41" t="s">
        <v>31</v>
      </c>
      <c r="J71" s="50">
        <f t="shared" si="1"/>
        <v>160</v>
      </c>
      <c r="K71" s="50"/>
    </row>
    <row r="72" spans="1:11" x14ac:dyDescent="0.25">
      <c r="D72" s="41">
        <v>6</v>
      </c>
      <c r="E72" s="51">
        <v>234.9</v>
      </c>
      <c r="F72" s="41" t="s">
        <v>39</v>
      </c>
      <c r="G72" s="41" t="s">
        <v>29</v>
      </c>
      <c r="H72" s="41" t="s">
        <v>31</v>
      </c>
      <c r="J72" s="50">
        <f t="shared" si="1"/>
        <v>234.9</v>
      </c>
      <c r="K72" s="50"/>
    </row>
    <row r="73" spans="1:11" x14ac:dyDescent="0.25">
      <c r="E73" s="50">
        <f>SUBTOTAL(9,E47:E72)</f>
        <v>3527.7</v>
      </c>
      <c r="F73" s="41"/>
      <c r="G73" s="41"/>
      <c r="H73" s="41"/>
      <c r="J73" s="50"/>
      <c r="K73" s="50"/>
    </row>
    <row r="74" spans="1:11" x14ac:dyDescent="0.25">
      <c r="A74" s="41" t="s">
        <v>82</v>
      </c>
      <c r="B74" s="41" t="s">
        <v>83</v>
      </c>
      <c r="C74" s="41" t="s">
        <v>83</v>
      </c>
      <c r="D74" s="41" t="s">
        <v>84</v>
      </c>
      <c r="E74" s="50">
        <v>1.5</v>
      </c>
      <c r="F74" s="41" t="s">
        <v>55</v>
      </c>
      <c r="G74" s="41" t="s">
        <v>29</v>
      </c>
      <c r="H74" s="41" t="s">
        <v>31</v>
      </c>
      <c r="J74" s="50">
        <f t="shared" si="1"/>
        <v>1.5</v>
      </c>
      <c r="K74" s="50"/>
    </row>
    <row r="75" spans="1:11" x14ac:dyDescent="0.25">
      <c r="D75" s="41" t="s">
        <v>85</v>
      </c>
      <c r="E75" s="50">
        <v>1</v>
      </c>
      <c r="F75" s="41" t="s">
        <v>55</v>
      </c>
      <c r="G75" s="41" t="s">
        <v>29</v>
      </c>
      <c r="H75" s="41" t="s">
        <v>31</v>
      </c>
      <c r="J75" s="50">
        <f t="shared" si="1"/>
        <v>1</v>
      </c>
      <c r="K75" s="50"/>
    </row>
    <row r="76" spans="1:11" x14ac:dyDescent="0.25">
      <c r="D76" s="41" t="s">
        <v>86</v>
      </c>
      <c r="E76" s="50">
        <v>1.3</v>
      </c>
      <c r="F76" s="41" t="s">
        <v>55</v>
      </c>
      <c r="G76" s="41" t="s">
        <v>29</v>
      </c>
      <c r="H76" s="41" t="s">
        <v>31</v>
      </c>
      <c r="J76" s="50">
        <f t="shared" si="1"/>
        <v>1.3</v>
      </c>
      <c r="K76" s="50"/>
    </row>
    <row r="77" spans="1:11" x14ac:dyDescent="0.25">
      <c r="D77" s="41" t="s">
        <v>87</v>
      </c>
      <c r="E77" s="50">
        <v>1.5</v>
      </c>
      <c r="F77" s="41" t="s">
        <v>55</v>
      </c>
      <c r="G77" s="41" t="s">
        <v>29</v>
      </c>
      <c r="H77" s="41" t="s">
        <v>31</v>
      </c>
      <c r="J77" s="50">
        <f t="shared" si="1"/>
        <v>1.5</v>
      </c>
      <c r="K77" s="50"/>
    </row>
    <row r="78" spans="1:11" x14ac:dyDescent="0.25">
      <c r="D78" s="41" t="s">
        <v>88</v>
      </c>
      <c r="E78" s="50">
        <v>2.2000000000000002</v>
      </c>
      <c r="F78" s="41" t="s">
        <v>55</v>
      </c>
      <c r="G78" s="41" t="s">
        <v>29</v>
      </c>
      <c r="H78" s="41" t="s">
        <v>31</v>
      </c>
      <c r="J78" s="50">
        <f t="shared" si="1"/>
        <v>2.2000000000000002</v>
      </c>
      <c r="K78" s="50"/>
    </row>
    <row r="79" spans="1:11" x14ac:dyDescent="0.25">
      <c r="D79" s="41" t="s">
        <v>89</v>
      </c>
      <c r="E79" s="50">
        <v>2.5</v>
      </c>
      <c r="F79" s="41" t="s">
        <v>55</v>
      </c>
      <c r="G79" s="41" t="s">
        <v>29</v>
      </c>
      <c r="H79" s="41" t="s">
        <v>31</v>
      </c>
      <c r="J79" s="50">
        <f t="shared" si="1"/>
        <v>2.5</v>
      </c>
      <c r="K79" s="50"/>
    </row>
    <row r="80" spans="1:11" x14ac:dyDescent="0.25">
      <c r="D80" s="41" t="s">
        <v>90</v>
      </c>
      <c r="E80" s="50">
        <v>1.5</v>
      </c>
      <c r="F80" s="41" t="s">
        <v>55</v>
      </c>
      <c r="G80" s="41" t="s">
        <v>29</v>
      </c>
      <c r="H80" s="41" t="s">
        <v>31</v>
      </c>
      <c r="J80" s="50">
        <f t="shared" si="1"/>
        <v>1.5</v>
      </c>
      <c r="K80" s="50"/>
    </row>
    <row r="81" spans="1:11" x14ac:dyDescent="0.25">
      <c r="D81" s="41" t="s">
        <v>91</v>
      </c>
      <c r="E81" s="50">
        <v>1.4</v>
      </c>
      <c r="F81" s="41" t="s">
        <v>55</v>
      </c>
      <c r="G81" s="41" t="s">
        <v>29</v>
      </c>
      <c r="H81" s="41" t="s">
        <v>31</v>
      </c>
      <c r="J81" s="50">
        <f t="shared" si="1"/>
        <v>1.4</v>
      </c>
      <c r="K81" s="50"/>
    </row>
    <row r="82" spans="1:11" x14ac:dyDescent="0.25">
      <c r="D82" s="41" t="s">
        <v>92</v>
      </c>
      <c r="E82" s="51">
        <v>4</v>
      </c>
      <c r="F82" s="41" t="s">
        <v>55</v>
      </c>
      <c r="G82" s="41" t="s">
        <v>29</v>
      </c>
      <c r="H82" s="41" t="s">
        <v>31</v>
      </c>
      <c r="J82" s="50">
        <f t="shared" si="1"/>
        <v>4</v>
      </c>
      <c r="K82" s="50"/>
    </row>
    <row r="83" spans="1:11" x14ac:dyDescent="0.25">
      <c r="E83" s="50">
        <f>SUBTOTAL(9,E74:E82)</f>
        <v>16.899999999999999</v>
      </c>
      <c r="F83" s="41"/>
      <c r="G83" s="41"/>
      <c r="H83" s="41"/>
      <c r="J83" s="50"/>
      <c r="K83" s="50"/>
    </row>
    <row r="84" spans="1:11" x14ac:dyDescent="0.25">
      <c r="A84" s="41" t="s">
        <v>93</v>
      </c>
      <c r="B84" s="41" t="s">
        <v>94</v>
      </c>
      <c r="C84" s="41" t="s">
        <v>95</v>
      </c>
      <c r="D84" s="41">
        <v>1</v>
      </c>
      <c r="E84" s="50">
        <v>2.8</v>
      </c>
      <c r="F84" s="41" t="s">
        <v>50</v>
      </c>
      <c r="G84" s="41" t="s">
        <v>51</v>
      </c>
      <c r="H84" s="41" t="s">
        <v>38</v>
      </c>
      <c r="J84" s="50"/>
      <c r="K84" s="50"/>
    </row>
    <row r="85" spans="1:11" x14ac:dyDescent="0.25">
      <c r="B85" s="41" t="s">
        <v>96</v>
      </c>
      <c r="C85" s="41" t="s">
        <v>95</v>
      </c>
      <c r="D85" s="41">
        <v>1</v>
      </c>
      <c r="E85" s="50">
        <v>1.2</v>
      </c>
      <c r="F85" s="41" t="s">
        <v>50</v>
      </c>
      <c r="G85" s="41" t="s">
        <v>51</v>
      </c>
      <c r="H85" s="41" t="s">
        <v>38</v>
      </c>
      <c r="J85" s="50"/>
      <c r="K85" s="50"/>
    </row>
    <row r="86" spans="1:11" x14ac:dyDescent="0.25">
      <c r="B86" s="41" t="s">
        <v>97</v>
      </c>
      <c r="C86" s="41" t="s">
        <v>95</v>
      </c>
      <c r="D86" s="41">
        <v>1</v>
      </c>
      <c r="E86" s="50">
        <v>12.7</v>
      </c>
      <c r="F86" s="41" t="s">
        <v>39</v>
      </c>
      <c r="G86" s="41" t="s">
        <v>29</v>
      </c>
      <c r="H86" s="41" t="s">
        <v>31</v>
      </c>
      <c r="J86" s="50">
        <f t="shared" si="1"/>
        <v>12.7</v>
      </c>
      <c r="K86" s="50"/>
    </row>
    <row r="87" spans="1:11" x14ac:dyDescent="0.25">
      <c r="D87" s="41">
        <v>2</v>
      </c>
      <c r="E87" s="50">
        <v>12.7</v>
      </c>
      <c r="F87" s="41" t="s">
        <v>39</v>
      </c>
      <c r="G87" s="41" t="s">
        <v>29</v>
      </c>
      <c r="H87" s="41" t="s">
        <v>31</v>
      </c>
      <c r="J87" s="50">
        <f t="shared" si="1"/>
        <v>12.7</v>
      </c>
      <c r="K87" s="50"/>
    </row>
    <row r="88" spans="1:11" x14ac:dyDescent="0.25">
      <c r="D88" s="41">
        <v>3</v>
      </c>
      <c r="E88" s="50">
        <v>22</v>
      </c>
      <c r="F88" s="41" t="s">
        <v>39</v>
      </c>
      <c r="G88" s="41" t="s">
        <v>29</v>
      </c>
      <c r="H88" s="41" t="s">
        <v>31</v>
      </c>
      <c r="J88" s="50">
        <f t="shared" si="1"/>
        <v>22</v>
      </c>
      <c r="K88" s="50"/>
    </row>
    <row r="89" spans="1:11" x14ac:dyDescent="0.25">
      <c r="D89" s="41">
        <v>4</v>
      </c>
      <c r="E89" s="50">
        <v>61.2</v>
      </c>
      <c r="F89" s="41" t="s">
        <v>39</v>
      </c>
      <c r="G89" s="41" t="s">
        <v>29</v>
      </c>
      <c r="H89" s="41" t="s">
        <v>31</v>
      </c>
      <c r="J89" s="50">
        <f t="shared" si="1"/>
        <v>61.2</v>
      </c>
      <c r="K89" s="50"/>
    </row>
    <row r="90" spans="1:11" x14ac:dyDescent="0.25">
      <c r="D90" s="41">
        <v>5</v>
      </c>
      <c r="E90" s="51">
        <v>65.5</v>
      </c>
      <c r="F90" s="41" t="s">
        <v>39</v>
      </c>
      <c r="G90" s="41" t="s">
        <v>29</v>
      </c>
      <c r="H90" s="41" t="s">
        <v>31</v>
      </c>
      <c r="J90" s="50">
        <f t="shared" si="1"/>
        <v>65.5</v>
      </c>
      <c r="K90" s="50"/>
    </row>
    <row r="91" spans="1:11" x14ac:dyDescent="0.25">
      <c r="E91" s="50">
        <f>SUBTOTAL(9,E84:E90)</f>
        <v>178.1</v>
      </c>
      <c r="F91" s="41"/>
      <c r="G91" s="41"/>
      <c r="H91" s="41"/>
      <c r="J91" s="50"/>
      <c r="K91" s="50"/>
    </row>
    <row r="92" spans="1:11" x14ac:dyDescent="0.25">
      <c r="A92" s="41" t="s">
        <v>98</v>
      </c>
      <c r="B92" s="41" t="s">
        <v>99</v>
      </c>
      <c r="C92" s="41" t="s">
        <v>100</v>
      </c>
      <c r="D92" s="41">
        <v>1</v>
      </c>
      <c r="E92" s="50">
        <v>80.599999999999994</v>
      </c>
      <c r="F92" s="41" t="s">
        <v>30</v>
      </c>
      <c r="G92" s="41" t="s">
        <v>29</v>
      </c>
      <c r="H92" s="41" t="s">
        <v>31</v>
      </c>
      <c r="J92" s="50">
        <f t="shared" si="1"/>
        <v>80.599999999999994</v>
      </c>
      <c r="K92" s="50"/>
    </row>
    <row r="93" spans="1:11" x14ac:dyDescent="0.25">
      <c r="B93" s="41" t="s">
        <v>101</v>
      </c>
      <c r="C93" s="41" t="s">
        <v>100</v>
      </c>
      <c r="D93" s="41" t="s">
        <v>102</v>
      </c>
      <c r="E93" s="50">
        <v>85</v>
      </c>
      <c r="F93" s="41" t="s">
        <v>30</v>
      </c>
      <c r="G93" s="41" t="s">
        <v>29</v>
      </c>
      <c r="H93" s="41" t="s">
        <v>31</v>
      </c>
      <c r="J93" s="50">
        <f t="shared" si="1"/>
        <v>85</v>
      </c>
      <c r="K93" s="50"/>
    </row>
    <row r="94" spans="1:11" x14ac:dyDescent="0.25">
      <c r="D94" s="41" t="s">
        <v>103</v>
      </c>
      <c r="E94" s="50">
        <v>85</v>
      </c>
      <c r="F94" s="41" t="s">
        <v>104</v>
      </c>
      <c r="G94" s="41" t="s">
        <v>29</v>
      </c>
      <c r="H94" s="41" t="s">
        <v>31</v>
      </c>
      <c r="J94" s="50">
        <f t="shared" si="1"/>
        <v>85</v>
      </c>
      <c r="K94" s="50"/>
    </row>
    <row r="95" spans="1:11" x14ac:dyDescent="0.25">
      <c r="D95" s="41">
        <v>1</v>
      </c>
      <c r="E95" s="50">
        <v>81.599999999999994</v>
      </c>
      <c r="F95" s="41" t="s">
        <v>104</v>
      </c>
      <c r="G95" s="41" t="s">
        <v>29</v>
      </c>
      <c r="H95" s="41" t="s">
        <v>31</v>
      </c>
      <c r="J95" s="50">
        <f t="shared" si="1"/>
        <v>81.599999999999994</v>
      </c>
      <c r="K95" s="50"/>
    </row>
    <row r="96" spans="1:11" x14ac:dyDescent="0.25">
      <c r="D96" s="41">
        <v>2</v>
      </c>
      <c r="E96" s="50">
        <v>81.599999999999994</v>
      </c>
      <c r="F96" s="41" t="s">
        <v>39</v>
      </c>
      <c r="G96" s="41" t="s">
        <v>29</v>
      </c>
      <c r="H96" s="41" t="s">
        <v>31</v>
      </c>
      <c r="J96" s="50">
        <f t="shared" si="1"/>
        <v>81.599999999999994</v>
      </c>
      <c r="K96" s="50"/>
    </row>
    <row r="97" spans="1:11" x14ac:dyDescent="0.25">
      <c r="D97" s="41">
        <v>3</v>
      </c>
      <c r="E97" s="50">
        <v>115.2</v>
      </c>
      <c r="F97" s="41" t="s">
        <v>39</v>
      </c>
      <c r="G97" s="41" t="s">
        <v>29</v>
      </c>
      <c r="H97" s="41" t="s">
        <v>31</v>
      </c>
      <c r="J97" s="50">
        <f t="shared" si="1"/>
        <v>115.2</v>
      </c>
      <c r="K97" s="50"/>
    </row>
    <row r="98" spans="1:11" x14ac:dyDescent="0.25">
      <c r="D98" s="41">
        <v>4</v>
      </c>
      <c r="E98" s="51">
        <v>120</v>
      </c>
      <c r="F98" s="41" t="s">
        <v>105</v>
      </c>
      <c r="G98" s="41" t="s">
        <v>106</v>
      </c>
      <c r="H98" s="41" t="s">
        <v>38</v>
      </c>
      <c r="J98" s="50"/>
      <c r="K98" s="50"/>
    </row>
    <row r="99" spans="1:11" x14ac:dyDescent="0.25">
      <c r="E99" s="50">
        <f>SUBTOTAL(9,E92:E98)</f>
        <v>649</v>
      </c>
      <c r="F99" s="41"/>
      <c r="G99" s="41"/>
      <c r="H99" s="41"/>
      <c r="J99" s="50"/>
      <c r="K99" s="50"/>
    </row>
    <row r="100" spans="1:11" x14ac:dyDescent="0.25">
      <c r="A100" s="41" t="s">
        <v>107</v>
      </c>
      <c r="B100" s="41" t="s">
        <v>108</v>
      </c>
      <c r="C100" s="41" t="s">
        <v>109</v>
      </c>
      <c r="D100" s="41">
        <v>3</v>
      </c>
      <c r="E100" s="50">
        <v>0.2</v>
      </c>
      <c r="F100" s="41" t="s">
        <v>55</v>
      </c>
      <c r="G100" s="41" t="s">
        <v>29</v>
      </c>
      <c r="H100" s="41" t="s">
        <v>31</v>
      </c>
      <c r="J100" s="50">
        <f t="shared" si="1"/>
        <v>0.2</v>
      </c>
      <c r="K100" s="50"/>
    </row>
    <row r="101" spans="1:11" x14ac:dyDescent="0.25">
      <c r="D101" s="41">
        <v>4</v>
      </c>
      <c r="E101" s="50">
        <v>0.2</v>
      </c>
      <c r="F101" s="41" t="s">
        <v>55</v>
      </c>
      <c r="G101" s="41" t="s">
        <v>29</v>
      </c>
      <c r="H101" s="41" t="s">
        <v>31</v>
      </c>
      <c r="J101" s="50">
        <f t="shared" si="1"/>
        <v>0.2</v>
      </c>
      <c r="K101" s="50"/>
    </row>
    <row r="102" spans="1:11" x14ac:dyDescent="0.25">
      <c r="D102" s="41">
        <v>5</v>
      </c>
      <c r="E102" s="50">
        <v>0.5</v>
      </c>
      <c r="F102" s="41" t="s">
        <v>55</v>
      </c>
      <c r="G102" s="41" t="s">
        <v>29</v>
      </c>
      <c r="H102" s="41" t="s">
        <v>31</v>
      </c>
      <c r="J102" s="50">
        <f t="shared" si="1"/>
        <v>0.5</v>
      </c>
      <c r="K102" s="50"/>
    </row>
    <row r="103" spans="1:11" x14ac:dyDescent="0.25">
      <c r="D103" s="41">
        <v>6</v>
      </c>
      <c r="E103" s="50">
        <v>0.5</v>
      </c>
      <c r="F103" s="41" t="s">
        <v>55</v>
      </c>
      <c r="G103" s="41" t="s">
        <v>29</v>
      </c>
      <c r="H103" s="41" t="s">
        <v>31</v>
      </c>
      <c r="J103" s="50">
        <f t="shared" si="1"/>
        <v>0.5</v>
      </c>
      <c r="K103" s="50"/>
    </row>
    <row r="104" spans="1:11" x14ac:dyDescent="0.25">
      <c r="D104" s="41">
        <v>7</v>
      </c>
      <c r="E104" s="50">
        <v>1.5</v>
      </c>
      <c r="F104" s="41" t="s">
        <v>55</v>
      </c>
      <c r="G104" s="41" t="s">
        <v>29</v>
      </c>
      <c r="H104" s="41" t="s">
        <v>38</v>
      </c>
      <c r="J104" s="50">
        <f t="shared" si="1"/>
        <v>1.5</v>
      </c>
      <c r="K104" s="50"/>
    </row>
    <row r="105" spans="1:11" x14ac:dyDescent="0.25">
      <c r="D105" s="41">
        <v>8</v>
      </c>
      <c r="E105" s="51">
        <v>1.3</v>
      </c>
      <c r="F105" s="41" t="s">
        <v>55</v>
      </c>
      <c r="G105" s="41" t="s">
        <v>29</v>
      </c>
      <c r="H105" s="41" t="s">
        <v>31</v>
      </c>
      <c r="J105" s="50">
        <f t="shared" si="1"/>
        <v>1.3</v>
      </c>
      <c r="K105" s="50"/>
    </row>
    <row r="106" spans="1:11" x14ac:dyDescent="0.25">
      <c r="E106" s="50">
        <f>SUBTOTAL(9,E100:E105)</f>
        <v>4.2</v>
      </c>
      <c r="F106" s="41"/>
      <c r="G106" s="41"/>
      <c r="H106" s="41"/>
      <c r="J106" s="50"/>
      <c r="K106" s="50"/>
    </row>
    <row r="107" spans="1:11" x14ac:dyDescent="0.25">
      <c r="A107" s="41" t="s">
        <v>110</v>
      </c>
      <c r="B107" s="41" t="s">
        <v>111</v>
      </c>
      <c r="C107" s="41" t="s">
        <v>112</v>
      </c>
      <c r="D107" s="41">
        <v>1</v>
      </c>
      <c r="E107" s="50">
        <v>271.39999999999998</v>
      </c>
      <c r="F107" s="41" t="s">
        <v>39</v>
      </c>
      <c r="G107" s="41" t="s">
        <v>29</v>
      </c>
      <c r="H107" s="41" t="s">
        <v>31</v>
      </c>
      <c r="J107" s="50">
        <f t="shared" si="1"/>
        <v>271.39999999999998</v>
      </c>
      <c r="K107" s="50"/>
    </row>
    <row r="108" spans="1:11" x14ac:dyDescent="0.25">
      <c r="D108" s="41">
        <v>2</v>
      </c>
      <c r="E108" s="50">
        <v>271.39999999999998</v>
      </c>
      <c r="F108" s="41" t="s">
        <v>39</v>
      </c>
      <c r="G108" s="41" t="s">
        <v>29</v>
      </c>
      <c r="H108" s="41" t="s">
        <v>31</v>
      </c>
      <c r="J108" s="50">
        <f t="shared" si="1"/>
        <v>271.39999999999998</v>
      </c>
      <c r="K108" s="50"/>
    </row>
    <row r="109" spans="1:11" x14ac:dyDescent="0.25">
      <c r="B109" s="41" t="s">
        <v>113</v>
      </c>
      <c r="C109" s="41" t="s">
        <v>114</v>
      </c>
      <c r="D109" s="41">
        <v>4</v>
      </c>
      <c r="E109" s="50">
        <v>44</v>
      </c>
      <c r="F109" s="41" t="s">
        <v>39</v>
      </c>
      <c r="G109" s="41" t="s">
        <v>29</v>
      </c>
      <c r="H109" s="41" t="s">
        <v>31</v>
      </c>
      <c r="J109" s="50">
        <f t="shared" si="1"/>
        <v>44</v>
      </c>
      <c r="K109" s="50"/>
    </row>
    <row r="110" spans="1:11" x14ac:dyDescent="0.25">
      <c r="D110" s="41">
        <v>5</v>
      </c>
      <c r="E110" s="50">
        <v>69.099999999999994</v>
      </c>
      <c r="F110" s="41" t="s">
        <v>39</v>
      </c>
      <c r="G110" s="41" t="s">
        <v>29</v>
      </c>
      <c r="H110" s="41" t="s">
        <v>31</v>
      </c>
      <c r="J110" s="50">
        <f t="shared" si="1"/>
        <v>69.099999999999994</v>
      </c>
      <c r="K110" s="50"/>
    </row>
    <row r="111" spans="1:11" x14ac:dyDescent="0.25">
      <c r="D111" s="41">
        <v>6</v>
      </c>
      <c r="E111" s="50">
        <v>69.099999999999994</v>
      </c>
      <c r="F111" s="41" t="s">
        <v>39</v>
      </c>
      <c r="G111" s="41" t="s">
        <v>29</v>
      </c>
      <c r="H111" s="41" t="s">
        <v>31</v>
      </c>
      <c r="J111" s="50">
        <f t="shared" si="1"/>
        <v>69.099999999999994</v>
      </c>
      <c r="K111" s="50"/>
    </row>
    <row r="112" spans="1:11" x14ac:dyDescent="0.25">
      <c r="D112" s="41">
        <v>8</v>
      </c>
      <c r="E112" s="50">
        <v>113.6</v>
      </c>
      <c r="F112" s="41" t="s">
        <v>39</v>
      </c>
      <c r="G112" s="41" t="s">
        <v>29</v>
      </c>
      <c r="H112" s="41" t="s">
        <v>31</v>
      </c>
      <c r="J112" s="50">
        <f t="shared" si="1"/>
        <v>113.6</v>
      </c>
      <c r="K112" s="50"/>
    </row>
    <row r="113" spans="1:11" x14ac:dyDescent="0.25">
      <c r="B113" s="41" t="s">
        <v>115</v>
      </c>
      <c r="C113" s="41" t="s">
        <v>116</v>
      </c>
      <c r="D113" s="41">
        <v>1</v>
      </c>
      <c r="E113" s="50">
        <v>239.4</v>
      </c>
      <c r="F113" s="41" t="s">
        <v>39</v>
      </c>
      <c r="G113" s="41" t="s">
        <v>29</v>
      </c>
      <c r="H113" s="41" t="s">
        <v>38</v>
      </c>
      <c r="J113" s="50">
        <f t="shared" si="1"/>
        <v>239.4</v>
      </c>
      <c r="K113" s="50"/>
    </row>
    <row r="114" spans="1:11" x14ac:dyDescent="0.25">
      <c r="D114" s="41">
        <v>2</v>
      </c>
      <c r="E114" s="50">
        <v>239.4</v>
      </c>
      <c r="F114" s="41" t="s">
        <v>39</v>
      </c>
      <c r="G114" s="41" t="s">
        <v>29</v>
      </c>
      <c r="H114" s="41" t="s">
        <v>31</v>
      </c>
      <c r="J114" s="50">
        <f t="shared" si="1"/>
        <v>239.4</v>
      </c>
      <c r="K114" s="50"/>
    </row>
    <row r="115" spans="1:11" x14ac:dyDescent="0.25">
      <c r="D115" s="41">
        <v>3</v>
      </c>
      <c r="E115" s="50">
        <v>473.4</v>
      </c>
      <c r="F115" s="41" t="s">
        <v>39</v>
      </c>
      <c r="G115" s="41" t="s">
        <v>29</v>
      </c>
      <c r="H115" s="41" t="s">
        <v>31</v>
      </c>
      <c r="J115" s="50">
        <f t="shared" si="1"/>
        <v>473.4</v>
      </c>
      <c r="K115" s="50"/>
    </row>
    <row r="116" spans="1:11" x14ac:dyDescent="0.25">
      <c r="D116" s="41">
        <v>4</v>
      </c>
      <c r="E116" s="50">
        <v>591.6</v>
      </c>
      <c r="F116" s="41" t="s">
        <v>39</v>
      </c>
      <c r="G116" s="41" t="s">
        <v>29</v>
      </c>
      <c r="H116" s="41" t="s">
        <v>38</v>
      </c>
      <c r="J116" s="50">
        <f t="shared" si="1"/>
        <v>591.6</v>
      </c>
      <c r="K116" s="50"/>
    </row>
    <row r="117" spans="1:11" x14ac:dyDescent="0.25">
      <c r="D117" s="41">
        <v>5</v>
      </c>
      <c r="E117" s="50">
        <v>507.4</v>
      </c>
      <c r="F117" s="41" t="s">
        <v>39</v>
      </c>
      <c r="G117" s="41" t="s">
        <v>29</v>
      </c>
      <c r="H117" s="41" t="s">
        <v>45</v>
      </c>
      <c r="J117" s="50">
        <f t="shared" si="1"/>
        <v>507.4</v>
      </c>
      <c r="K117" s="50"/>
    </row>
    <row r="118" spans="1:11" x14ac:dyDescent="0.25">
      <c r="B118" s="41" t="s">
        <v>117</v>
      </c>
      <c r="C118" s="41" t="s">
        <v>118</v>
      </c>
      <c r="D118" s="41">
        <v>1</v>
      </c>
      <c r="E118" s="50">
        <v>40.5</v>
      </c>
      <c r="F118" s="41" t="s">
        <v>50</v>
      </c>
      <c r="G118" s="41" t="s">
        <v>51</v>
      </c>
      <c r="H118" s="41" t="s">
        <v>38</v>
      </c>
      <c r="J118" s="50"/>
      <c r="K118" s="50"/>
    </row>
    <row r="119" spans="1:11" x14ac:dyDescent="0.25">
      <c r="D119" s="41">
        <v>2</v>
      </c>
      <c r="E119" s="51">
        <v>40.5</v>
      </c>
      <c r="F119" s="41" t="s">
        <v>50</v>
      </c>
      <c r="G119" s="41" t="s">
        <v>51</v>
      </c>
      <c r="H119" s="41" t="s">
        <v>38</v>
      </c>
      <c r="J119" s="50"/>
      <c r="K119" s="50"/>
    </row>
    <row r="120" spans="1:11" x14ac:dyDescent="0.25">
      <c r="E120" s="50">
        <f>SUBTOTAL(9,E107:E119)</f>
        <v>2970.8</v>
      </c>
      <c r="F120" s="41"/>
      <c r="G120" s="41"/>
      <c r="H120" s="41"/>
      <c r="J120" s="50"/>
      <c r="K120" s="50"/>
    </row>
    <row r="121" spans="1:11" x14ac:dyDescent="0.25">
      <c r="A121" s="41" t="s">
        <v>119</v>
      </c>
      <c r="B121" s="41" t="s">
        <v>120</v>
      </c>
      <c r="C121" s="41" t="s">
        <v>121</v>
      </c>
      <c r="D121" s="41">
        <v>2</v>
      </c>
      <c r="E121" s="50">
        <v>1.3</v>
      </c>
      <c r="F121" s="41" t="s">
        <v>55</v>
      </c>
      <c r="G121" s="41" t="s">
        <v>29</v>
      </c>
      <c r="H121" s="41" t="s">
        <v>38</v>
      </c>
      <c r="J121" s="50">
        <f t="shared" si="1"/>
        <v>1.3</v>
      </c>
      <c r="K121" s="50"/>
    </row>
    <row r="122" spans="1:11" x14ac:dyDescent="0.25">
      <c r="A122" s="29"/>
      <c r="D122" s="41">
        <v>3</v>
      </c>
      <c r="E122" s="50">
        <v>1.3</v>
      </c>
      <c r="F122" s="41" t="s">
        <v>55</v>
      </c>
      <c r="G122" s="41" t="s">
        <v>29</v>
      </c>
      <c r="H122" s="41" t="s">
        <v>31</v>
      </c>
      <c r="J122" s="50">
        <f t="shared" si="1"/>
        <v>1.3</v>
      </c>
      <c r="K122" s="50"/>
    </row>
    <row r="123" spans="1:11" x14ac:dyDescent="0.25">
      <c r="A123" s="29"/>
      <c r="D123" s="41">
        <v>4</v>
      </c>
      <c r="E123" s="50">
        <v>1.3</v>
      </c>
      <c r="F123" s="41" t="s">
        <v>55</v>
      </c>
      <c r="G123" s="41" t="s">
        <v>29</v>
      </c>
      <c r="H123" s="41" t="s">
        <v>31</v>
      </c>
      <c r="J123" s="50">
        <f t="shared" si="1"/>
        <v>1.3</v>
      </c>
      <c r="K123" s="50"/>
    </row>
    <row r="124" spans="1:11" x14ac:dyDescent="0.25">
      <c r="A124" s="29"/>
      <c r="D124" s="41">
        <v>5</v>
      </c>
      <c r="E124" s="50">
        <v>1.3</v>
      </c>
      <c r="F124" s="41" t="s">
        <v>55</v>
      </c>
      <c r="G124" s="41" t="s">
        <v>29</v>
      </c>
      <c r="H124" s="41" t="s">
        <v>38</v>
      </c>
      <c r="J124" s="50">
        <f t="shared" si="1"/>
        <v>1.3</v>
      </c>
      <c r="K124" s="50"/>
    </row>
    <row r="125" spans="1:11" x14ac:dyDescent="0.25">
      <c r="A125" s="29"/>
      <c r="D125" s="41">
        <v>6</v>
      </c>
      <c r="E125" s="51">
        <v>2</v>
      </c>
      <c r="F125" s="41" t="s">
        <v>55</v>
      </c>
      <c r="G125" s="41" t="s">
        <v>29</v>
      </c>
      <c r="H125" s="41" t="s">
        <v>38</v>
      </c>
      <c r="J125" s="50">
        <f t="shared" si="1"/>
        <v>2</v>
      </c>
      <c r="K125" s="50"/>
    </row>
    <row r="126" spans="1:11" x14ac:dyDescent="0.25">
      <c r="E126" s="50">
        <f>SUBTOTAL(9,E121:E125)</f>
        <v>7.2</v>
      </c>
      <c r="F126" s="41"/>
      <c r="G126" s="41"/>
      <c r="H126" s="41"/>
      <c r="J126" s="50"/>
      <c r="K126" s="50"/>
    </row>
    <row r="127" spans="1:11" x14ac:dyDescent="0.25">
      <c r="A127" s="41" t="s">
        <v>122</v>
      </c>
      <c r="B127" s="41" t="s">
        <v>123</v>
      </c>
      <c r="C127" s="41" t="s">
        <v>124</v>
      </c>
      <c r="D127" s="41">
        <v>1</v>
      </c>
      <c r="E127" s="50">
        <v>7.5</v>
      </c>
      <c r="F127" s="41" t="s">
        <v>39</v>
      </c>
      <c r="G127" s="41" t="s">
        <v>29</v>
      </c>
      <c r="H127" s="41" t="s">
        <v>38</v>
      </c>
      <c r="J127" s="50">
        <f t="shared" si="1"/>
        <v>7.5</v>
      </c>
      <c r="K127" s="50"/>
    </row>
    <row r="128" spans="1:11" x14ac:dyDescent="0.25">
      <c r="D128" s="41">
        <v>2</v>
      </c>
      <c r="E128" s="50">
        <v>7.5</v>
      </c>
      <c r="F128" s="41" t="s">
        <v>39</v>
      </c>
      <c r="G128" s="41" t="s">
        <v>29</v>
      </c>
      <c r="H128" s="41" t="s">
        <v>38</v>
      </c>
      <c r="J128" s="50">
        <f t="shared" si="1"/>
        <v>7.5</v>
      </c>
      <c r="K128" s="50"/>
    </row>
    <row r="129" spans="1:11" x14ac:dyDescent="0.25">
      <c r="D129" s="41">
        <v>3</v>
      </c>
      <c r="E129" s="50">
        <v>18.8</v>
      </c>
      <c r="F129" s="41" t="s">
        <v>39</v>
      </c>
      <c r="G129" s="41" t="s">
        <v>29</v>
      </c>
      <c r="H129" s="41" t="s">
        <v>41</v>
      </c>
      <c r="J129" s="50">
        <f t="shared" si="1"/>
        <v>18.8</v>
      </c>
      <c r="K129" s="50"/>
    </row>
    <row r="130" spans="1:11" x14ac:dyDescent="0.25">
      <c r="D130" s="41">
        <v>4</v>
      </c>
      <c r="E130" s="50">
        <v>18.8</v>
      </c>
      <c r="F130" s="41" t="s">
        <v>39</v>
      </c>
      <c r="G130" s="41" t="s">
        <v>29</v>
      </c>
      <c r="H130" s="41" t="s">
        <v>41</v>
      </c>
      <c r="J130" s="50">
        <f t="shared" si="1"/>
        <v>18.8</v>
      </c>
      <c r="K130" s="50"/>
    </row>
    <row r="131" spans="1:11" x14ac:dyDescent="0.25">
      <c r="D131" s="41">
        <v>5</v>
      </c>
      <c r="E131" s="50">
        <v>44</v>
      </c>
      <c r="F131" s="41" t="s">
        <v>39</v>
      </c>
      <c r="G131" s="41" t="s">
        <v>29</v>
      </c>
      <c r="H131" s="41" t="s">
        <v>41</v>
      </c>
      <c r="J131" s="50">
        <f t="shared" si="1"/>
        <v>44</v>
      </c>
      <c r="K131" s="50"/>
    </row>
    <row r="132" spans="1:11" x14ac:dyDescent="0.25">
      <c r="B132" s="41" t="s">
        <v>125</v>
      </c>
      <c r="C132" s="41" t="s">
        <v>126</v>
      </c>
      <c r="D132" s="41">
        <v>1</v>
      </c>
      <c r="E132" s="50">
        <v>75</v>
      </c>
      <c r="F132" s="41" t="s">
        <v>39</v>
      </c>
      <c r="G132" s="41" t="s">
        <v>29</v>
      </c>
      <c r="H132" s="41" t="s">
        <v>31</v>
      </c>
      <c r="J132" s="50">
        <f t="shared" si="1"/>
        <v>75</v>
      </c>
      <c r="K132" s="50"/>
    </row>
    <row r="133" spans="1:11" x14ac:dyDescent="0.25">
      <c r="D133" s="41">
        <v>2</v>
      </c>
      <c r="E133" s="50">
        <v>113.4</v>
      </c>
      <c r="F133" s="41" t="s">
        <v>39</v>
      </c>
      <c r="G133" s="41" t="s">
        <v>29</v>
      </c>
      <c r="H133" s="41" t="s">
        <v>31</v>
      </c>
      <c r="J133" s="50">
        <f t="shared" ref="J133:J196" si="2">+IF(G133=$J$2,E133,0)</f>
        <v>113.4</v>
      </c>
      <c r="K133" s="50"/>
    </row>
    <row r="134" spans="1:11" x14ac:dyDescent="0.25">
      <c r="D134" s="41">
        <v>3</v>
      </c>
      <c r="E134" s="50">
        <v>156.6</v>
      </c>
      <c r="F134" s="41" t="s">
        <v>39</v>
      </c>
      <c r="G134" s="41" t="s">
        <v>29</v>
      </c>
      <c r="H134" s="41" t="s">
        <v>31</v>
      </c>
      <c r="J134" s="50">
        <f t="shared" si="2"/>
        <v>156.6</v>
      </c>
      <c r="K134" s="50"/>
    </row>
    <row r="135" spans="1:11" x14ac:dyDescent="0.25">
      <c r="A135" s="41" t="s">
        <v>127</v>
      </c>
      <c r="B135" s="41" t="s">
        <v>128</v>
      </c>
      <c r="C135" s="41" t="s">
        <v>129</v>
      </c>
      <c r="D135" s="41">
        <v>1</v>
      </c>
      <c r="E135" s="50">
        <v>0.5</v>
      </c>
      <c r="F135" s="41" t="s">
        <v>50</v>
      </c>
      <c r="G135" s="41" t="s">
        <v>51</v>
      </c>
      <c r="H135" s="41" t="s">
        <v>38</v>
      </c>
      <c r="J135" s="50"/>
      <c r="K135" s="50"/>
    </row>
    <row r="136" spans="1:11" x14ac:dyDescent="0.25">
      <c r="D136" s="41">
        <v>2</v>
      </c>
      <c r="E136" s="50">
        <v>0.5</v>
      </c>
      <c r="F136" s="41" t="s">
        <v>50</v>
      </c>
      <c r="G136" s="41" t="s">
        <v>51</v>
      </c>
      <c r="H136" s="41" t="s">
        <v>38</v>
      </c>
      <c r="J136" s="50"/>
      <c r="K136" s="50"/>
    </row>
    <row r="137" spans="1:11" x14ac:dyDescent="0.25">
      <c r="D137" s="41">
        <v>3</v>
      </c>
      <c r="E137" s="51">
        <v>0.5</v>
      </c>
      <c r="F137" s="41" t="s">
        <v>50</v>
      </c>
      <c r="G137" s="41" t="s">
        <v>51</v>
      </c>
      <c r="H137" s="41" t="s">
        <v>38</v>
      </c>
      <c r="J137" s="50"/>
      <c r="K137" s="50"/>
    </row>
    <row r="138" spans="1:11" x14ac:dyDescent="0.25">
      <c r="E138" s="50">
        <f>SUBTOTAL(9,E135:E137)</f>
        <v>1.5</v>
      </c>
      <c r="F138" s="41"/>
      <c r="G138" s="41"/>
      <c r="H138" s="41"/>
      <c r="J138" s="50"/>
      <c r="K138" s="50"/>
    </row>
    <row r="139" spans="1:11" x14ac:dyDescent="0.25">
      <c r="A139" s="41" t="s">
        <v>130</v>
      </c>
      <c r="B139" s="41" t="s">
        <v>131</v>
      </c>
      <c r="C139" s="41" t="s">
        <v>132</v>
      </c>
      <c r="D139" s="41" t="s">
        <v>133</v>
      </c>
      <c r="E139" s="50">
        <v>16.5</v>
      </c>
      <c r="F139" s="41" t="s">
        <v>39</v>
      </c>
      <c r="G139" s="41" t="s">
        <v>29</v>
      </c>
      <c r="H139" s="41" t="s">
        <v>31</v>
      </c>
      <c r="J139" s="50">
        <f t="shared" si="2"/>
        <v>16.5</v>
      </c>
      <c r="K139" s="50"/>
    </row>
    <row r="140" spans="1:11" x14ac:dyDescent="0.25">
      <c r="D140" s="41" t="s">
        <v>134</v>
      </c>
      <c r="E140" s="50">
        <v>26.5</v>
      </c>
      <c r="F140" s="41" t="s">
        <v>39</v>
      </c>
      <c r="G140" s="41" t="s">
        <v>29</v>
      </c>
      <c r="H140" s="41" t="s">
        <v>31</v>
      </c>
      <c r="J140" s="50">
        <f t="shared" si="2"/>
        <v>26.5</v>
      </c>
      <c r="K140" s="50"/>
    </row>
    <row r="141" spans="1:11" x14ac:dyDescent="0.25">
      <c r="D141" s="41" t="s">
        <v>135</v>
      </c>
      <c r="E141" s="51">
        <v>41.5</v>
      </c>
      <c r="F141" s="41" t="s">
        <v>39</v>
      </c>
      <c r="G141" s="41" t="s">
        <v>29</v>
      </c>
      <c r="H141" s="41" t="s">
        <v>31</v>
      </c>
      <c r="J141" s="50">
        <f t="shared" si="2"/>
        <v>41.5</v>
      </c>
      <c r="K141" s="50"/>
    </row>
    <row r="142" spans="1:11" x14ac:dyDescent="0.25">
      <c r="E142" s="50">
        <f>SUBTOTAL(9,E139:E141)</f>
        <v>84.5</v>
      </c>
      <c r="F142" s="41"/>
      <c r="G142" s="41"/>
      <c r="H142" s="41"/>
      <c r="J142" s="50"/>
      <c r="K142" s="50"/>
    </row>
    <row r="143" spans="1:11" x14ac:dyDescent="0.25">
      <c r="A143" s="41" t="s">
        <v>136</v>
      </c>
      <c r="B143" s="41" t="s">
        <v>137</v>
      </c>
      <c r="C143" s="41" t="s">
        <v>138</v>
      </c>
      <c r="D143" s="41">
        <v>1</v>
      </c>
      <c r="E143" s="50">
        <v>1.4</v>
      </c>
      <c r="F143" s="41" t="s">
        <v>50</v>
      </c>
      <c r="G143" s="41" t="s">
        <v>51</v>
      </c>
      <c r="H143" s="41" t="s">
        <v>38</v>
      </c>
      <c r="J143" s="50"/>
      <c r="K143" s="50"/>
    </row>
    <row r="144" spans="1:11" x14ac:dyDescent="0.25">
      <c r="D144" s="41">
        <v>2</v>
      </c>
      <c r="E144" s="50">
        <v>1.4</v>
      </c>
      <c r="F144" s="41" t="s">
        <v>50</v>
      </c>
      <c r="G144" s="41" t="s">
        <v>51</v>
      </c>
      <c r="H144" s="41" t="s">
        <v>38</v>
      </c>
      <c r="J144" s="50"/>
      <c r="K144" s="50"/>
    </row>
    <row r="145" spans="1:11" x14ac:dyDescent="0.25">
      <c r="B145" s="41" t="s">
        <v>139</v>
      </c>
      <c r="C145" s="41" t="s">
        <v>140</v>
      </c>
      <c r="D145" s="41">
        <v>1</v>
      </c>
      <c r="E145" s="50">
        <v>3</v>
      </c>
      <c r="F145" s="41" t="s">
        <v>50</v>
      </c>
      <c r="G145" s="41" t="s">
        <v>51</v>
      </c>
      <c r="H145" s="41" t="s">
        <v>38</v>
      </c>
      <c r="J145" s="50"/>
      <c r="K145" s="50"/>
    </row>
    <row r="146" spans="1:11" x14ac:dyDescent="0.25">
      <c r="D146" s="41">
        <v>2</v>
      </c>
      <c r="E146" s="50">
        <v>3</v>
      </c>
      <c r="F146" s="41" t="s">
        <v>50</v>
      </c>
      <c r="G146" s="41" t="s">
        <v>51</v>
      </c>
      <c r="H146" s="41" t="s">
        <v>38</v>
      </c>
      <c r="J146" s="50"/>
      <c r="K146" s="50"/>
    </row>
    <row r="147" spans="1:11" x14ac:dyDescent="0.25">
      <c r="B147" s="41" t="s">
        <v>141</v>
      </c>
      <c r="C147" s="41" t="s">
        <v>138</v>
      </c>
      <c r="D147" s="41">
        <v>1</v>
      </c>
      <c r="E147" s="50">
        <v>1.8</v>
      </c>
      <c r="F147" s="41" t="s">
        <v>50</v>
      </c>
      <c r="G147" s="41" t="s">
        <v>51</v>
      </c>
      <c r="H147" s="41" t="s">
        <v>38</v>
      </c>
      <c r="J147" s="50"/>
      <c r="K147" s="50"/>
    </row>
    <row r="148" spans="1:11" x14ac:dyDescent="0.25">
      <c r="D148" s="41">
        <v>2</v>
      </c>
      <c r="E148" s="50">
        <v>1.8</v>
      </c>
      <c r="F148" s="41" t="s">
        <v>50</v>
      </c>
      <c r="G148" s="41" t="s">
        <v>51</v>
      </c>
      <c r="H148" s="41" t="s">
        <v>38</v>
      </c>
      <c r="J148" s="50"/>
      <c r="K148" s="50"/>
    </row>
    <row r="149" spans="1:11" x14ac:dyDescent="0.25">
      <c r="B149" s="41" t="s">
        <v>142</v>
      </c>
      <c r="C149" s="41" t="s">
        <v>129</v>
      </c>
      <c r="D149" s="41">
        <v>1</v>
      </c>
      <c r="E149" s="50">
        <v>2.4</v>
      </c>
      <c r="F149" s="41" t="s">
        <v>50</v>
      </c>
      <c r="G149" s="41" t="s">
        <v>51</v>
      </c>
      <c r="H149" s="41" t="s">
        <v>38</v>
      </c>
      <c r="J149" s="50"/>
      <c r="K149" s="50"/>
    </row>
    <row r="150" spans="1:11" x14ac:dyDescent="0.25">
      <c r="B150" s="41" t="s">
        <v>143</v>
      </c>
      <c r="C150" s="41" t="s">
        <v>129</v>
      </c>
      <c r="D150" s="41">
        <v>1</v>
      </c>
      <c r="E150" s="50">
        <v>2.4</v>
      </c>
      <c r="F150" s="41" t="s">
        <v>50</v>
      </c>
      <c r="G150" s="41" t="s">
        <v>51</v>
      </c>
      <c r="H150" s="41" t="s">
        <v>38</v>
      </c>
      <c r="J150" s="50"/>
      <c r="K150" s="50"/>
    </row>
    <row r="151" spans="1:11" x14ac:dyDescent="0.25">
      <c r="B151" s="41" t="s">
        <v>144</v>
      </c>
      <c r="C151" s="41" t="s">
        <v>138</v>
      </c>
      <c r="D151" s="41">
        <v>1</v>
      </c>
      <c r="E151" s="50">
        <v>1.2</v>
      </c>
      <c r="F151" s="41" t="s">
        <v>50</v>
      </c>
      <c r="G151" s="41" t="s">
        <v>51</v>
      </c>
      <c r="H151" s="41" t="s">
        <v>38</v>
      </c>
      <c r="J151" s="50"/>
      <c r="K151" s="50"/>
    </row>
    <row r="152" spans="1:11" x14ac:dyDescent="0.25">
      <c r="D152" s="41">
        <v>2</v>
      </c>
      <c r="E152" s="50">
        <v>1.2</v>
      </c>
      <c r="F152" s="41" t="s">
        <v>50</v>
      </c>
      <c r="G152" s="41" t="s">
        <v>51</v>
      </c>
      <c r="H152" s="41" t="s">
        <v>38</v>
      </c>
      <c r="J152" s="50"/>
      <c r="K152" s="50"/>
    </row>
    <row r="153" spans="1:11" x14ac:dyDescent="0.25">
      <c r="B153" s="41" t="s">
        <v>145</v>
      </c>
      <c r="C153" s="41" t="s">
        <v>138</v>
      </c>
      <c r="D153" s="41">
        <v>1</v>
      </c>
      <c r="E153" s="51">
        <v>2.4</v>
      </c>
      <c r="F153" s="41" t="s">
        <v>50</v>
      </c>
      <c r="G153" s="41" t="s">
        <v>51</v>
      </c>
      <c r="H153" s="41" t="s">
        <v>38</v>
      </c>
      <c r="J153" s="50"/>
      <c r="K153" s="50"/>
    </row>
    <row r="154" spans="1:11" x14ac:dyDescent="0.25">
      <c r="A154" s="29"/>
      <c r="B154" s="29"/>
      <c r="C154" s="29"/>
      <c r="E154" s="50">
        <f>SUBTOTAL(9,E143:E153)</f>
        <v>22</v>
      </c>
      <c r="F154" s="41"/>
      <c r="G154" s="41"/>
      <c r="H154" s="41"/>
      <c r="J154" s="50"/>
      <c r="K154" s="50"/>
    </row>
    <row r="155" spans="1:11" x14ac:dyDescent="0.25">
      <c r="A155" s="41" t="s">
        <v>146</v>
      </c>
      <c r="B155" s="41" t="s">
        <v>147</v>
      </c>
      <c r="C155" s="41" t="s">
        <v>148</v>
      </c>
      <c r="D155" s="41">
        <v>1</v>
      </c>
      <c r="E155" s="50">
        <v>765</v>
      </c>
      <c r="F155" s="41" t="s">
        <v>39</v>
      </c>
      <c r="G155" s="41" t="s">
        <v>29</v>
      </c>
      <c r="H155" s="41" t="s">
        <v>66</v>
      </c>
      <c r="J155" s="50">
        <f t="shared" si="2"/>
        <v>765</v>
      </c>
      <c r="K155" s="50"/>
    </row>
    <row r="156" spans="1:11" x14ac:dyDescent="0.25">
      <c r="D156" s="41">
        <v>2</v>
      </c>
      <c r="E156" s="50">
        <v>765</v>
      </c>
      <c r="F156" s="41" t="s">
        <v>39</v>
      </c>
      <c r="G156" s="41" t="s">
        <v>29</v>
      </c>
      <c r="H156" s="41" t="s">
        <v>66</v>
      </c>
      <c r="J156" s="50">
        <f t="shared" si="2"/>
        <v>765</v>
      </c>
      <c r="K156" s="50"/>
    </row>
    <row r="157" spans="1:11" x14ac:dyDescent="0.25">
      <c r="D157" s="41">
        <v>3</v>
      </c>
      <c r="E157" s="50">
        <v>765</v>
      </c>
      <c r="F157" s="41" t="s">
        <v>39</v>
      </c>
      <c r="G157" s="41" t="s">
        <v>29</v>
      </c>
      <c r="H157" s="41" t="s">
        <v>66</v>
      </c>
      <c r="J157" s="50">
        <f t="shared" si="2"/>
        <v>765</v>
      </c>
      <c r="K157" s="50"/>
    </row>
    <row r="158" spans="1:11" x14ac:dyDescent="0.25">
      <c r="B158" s="41" t="s">
        <v>149</v>
      </c>
      <c r="C158" s="41" t="s">
        <v>150</v>
      </c>
      <c r="D158" s="41">
        <v>7</v>
      </c>
      <c r="E158" s="50">
        <v>187.9</v>
      </c>
      <c r="F158" s="41" t="s">
        <v>39</v>
      </c>
      <c r="G158" s="41" t="s">
        <v>29</v>
      </c>
      <c r="H158" s="41" t="s">
        <v>38</v>
      </c>
      <c r="J158" s="50">
        <f t="shared" si="2"/>
        <v>187.9</v>
      </c>
      <c r="K158" s="50"/>
    </row>
    <row r="159" spans="1:11" x14ac:dyDescent="0.25">
      <c r="B159" s="41" t="s">
        <v>151</v>
      </c>
      <c r="C159" s="41" t="s">
        <v>150</v>
      </c>
      <c r="D159" s="41">
        <v>5</v>
      </c>
      <c r="E159" s="50">
        <v>446.4</v>
      </c>
      <c r="F159" s="41" t="s">
        <v>39</v>
      </c>
      <c r="G159" s="41" t="s">
        <v>29</v>
      </c>
      <c r="H159" s="41" t="s">
        <v>31</v>
      </c>
      <c r="J159" s="50">
        <f t="shared" si="2"/>
        <v>446.4</v>
      </c>
      <c r="K159" s="50"/>
    </row>
    <row r="160" spans="1:11" x14ac:dyDescent="0.25">
      <c r="D160" s="41">
        <v>73</v>
      </c>
      <c r="E160" s="50">
        <v>72</v>
      </c>
      <c r="F160" s="41" t="s">
        <v>30</v>
      </c>
      <c r="G160" s="41" t="s">
        <v>29</v>
      </c>
      <c r="H160" s="41" t="s">
        <v>31</v>
      </c>
      <c r="J160" s="50">
        <f t="shared" si="2"/>
        <v>72</v>
      </c>
      <c r="K160" s="50"/>
    </row>
    <row r="161" spans="2:11" x14ac:dyDescent="0.25">
      <c r="D161" s="41">
        <v>74</v>
      </c>
      <c r="E161" s="50">
        <v>72</v>
      </c>
      <c r="F161" s="41" t="s">
        <v>30</v>
      </c>
      <c r="G161" s="41" t="s">
        <v>29</v>
      </c>
      <c r="H161" s="41" t="s">
        <v>31</v>
      </c>
      <c r="J161" s="50">
        <f t="shared" si="2"/>
        <v>72</v>
      </c>
      <c r="K161" s="50"/>
    </row>
    <row r="162" spans="2:11" x14ac:dyDescent="0.25">
      <c r="D162" s="41">
        <v>81</v>
      </c>
      <c r="E162" s="50">
        <v>72</v>
      </c>
      <c r="F162" s="41" t="s">
        <v>30</v>
      </c>
      <c r="G162" s="41" t="s">
        <v>29</v>
      </c>
      <c r="H162" s="41" t="s">
        <v>31</v>
      </c>
      <c r="J162" s="50">
        <f t="shared" si="2"/>
        <v>72</v>
      </c>
      <c r="K162" s="50"/>
    </row>
    <row r="163" spans="2:11" x14ac:dyDescent="0.25">
      <c r="D163" s="41">
        <v>82</v>
      </c>
      <c r="E163" s="50">
        <v>72</v>
      </c>
      <c r="F163" s="41" t="s">
        <v>30</v>
      </c>
      <c r="G163" s="41" t="s">
        <v>29</v>
      </c>
      <c r="H163" s="41" t="s">
        <v>31</v>
      </c>
      <c r="J163" s="50">
        <f t="shared" si="2"/>
        <v>72</v>
      </c>
      <c r="K163" s="50"/>
    </row>
    <row r="164" spans="2:11" x14ac:dyDescent="0.25">
      <c r="D164" s="41">
        <v>83</v>
      </c>
      <c r="E164" s="50">
        <v>72</v>
      </c>
      <c r="F164" s="41" t="s">
        <v>30</v>
      </c>
      <c r="G164" s="41" t="s">
        <v>29</v>
      </c>
      <c r="H164" s="41" t="s">
        <v>31</v>
      </c>
      <c r="J164" s="50">
        <f t="shared" si="2"/>
        <v>72</v>
      </c>
      <c r="K164" s="50"/>
    </row>
    <row r="165" spans="2:11" x14ac:dyDescent="0.25">
      <c r="D165" s="41">
        <v>84</v>
      </c>
      <c r="E165" s="50">
        <v>72</v>
      </c>
      <c r="F165" s="41" t="s">
        <v>30</v>
      </c>
      <c r="G165" s="41" t="s">
        <v>29</v>
      </c>
      <c r="H165" s="41" t="s">
        <v>31</v>
      </c>
      <c r="J165" s="50">
        <f t="shared" si="2"/>
        <v>72</v>
      </c>
      <c r="K165" s="50"/>
    </row>
    <row r="166" spans="2:11" x14ac:dyDescent="0.25">
      <c r="B166" s="41" t="s">
        <v>152</v>
      </c>
      <c r="C166" s="41" t="s">
        <v>150</v>
      </c>
      <c r="D166" s="41" t="s">
        <v>27</v>
      </c>
      <c r="E166" s="50">
        <v>16</v>
      </c>
      <c r="F166" s="41" t="s">
        <v>30</v>
      </c>
      <c r="G166" s="41" t="s">
        <v>29</v>
      </c>
      <c r="H166" s="41" t="s">
        <v>38</v>
      </c>
      <c r="J166" s="50">
        <f t="shared" si="2"/>
        <v>16</v>
      </c>
      <c r="K166" s="50"/>
    </row>
    <row r="167" spans="2:11" x14ac:dyDescent="0.25">
      <c r="D167" s="41" t="s">
        <v>32</v>
      </c>
      <c r="E167" s="50">
        <v>16</v>
      </c>
      <c r="F167" s="41" t="s">
        <v>30</v>
      </c>
      <c r="G167" s="41" t="s">
        <v>29</v>
      </c>
      <c r="H167" s="41" t="s">
        <v>38</v>
      </c>
      <c r="J167" s="50">
        <f t="shared" si="2"/>
        <v>16</v>
      </c>
      <c r="K167" s="50"/>
    </row>
    <row r="168" spans="2:11" x14ac:dyDescent="0.25">
      <c r="D168" s="41" t="s">
        <v>33</v>
      </c>
      <c r="E168" s="50">
        <v>16</v>
      </c>
      <c r="F168" s="41" t="s">
        <v>30</v>
      </c>
      <c r="G168" s="41" t="s">
        <v>29</v>
      </c>
      <c r="H168" s="41" t="s">
        <v>38</v>
      </c>
      <c r="J168" s="50">
        <f t="shared" si="2"/>
        <v>16</v>
      </c>
      <c r="K168" s="50"/>
    </row>
    <row r="169" spans="2:11" x14ac:dyDescent="0.25">
      <c r="D169" s="41" t="s">
        <v>34</v>
      </c>
      <c r="E169" s="50">
        <v>16</v>
      </c>
      <c r="F169" s="41" t="s">
        <v>30</v>
      </c>
      <c r="G169" s="41" t="s">
        <v>29</v>
      </c>
      <c r="H169" s="41" t="s">
        <v>38</v>
      </c>
      <c r="J169" s="50">
        <f t="shared" si="2"/>
        <v>16</v>
      </c>
      <c r="K169" s="50"/>
    </row>
    <row r="170" spans="2:11" x14ac:dyDescent="0.25">
      <c r="D170" s="41">
        <v>5</v>
      </c>
      <c r="E170" s="50">
        <v>16</v>
      </c>
      <c r="F170" s="41" t="s">
        <v>30</v>
      </c>
      <c r="G170" s="41" t="s">
        <v>29</v>
      </c>
      <c r="H170" s="41" t="s">
        <v>38</v>
      </c>
      <c r="J170" s="50">
        <f t="shared" si="2"/>
        <v>16</v>
      </c>
      <c r="K170" s="50"/>
    </row>
    <row r="171" spans="2:11" x14ac:dyDescent="0.25">
      <c r="D171" s="41">
        <v>6</v>
      </c>
      <c r="E171" s="50">
        <v>16</v>
      </c>
      <c r="F171" s="41" t="s">
        <v>30</v>
      </c>
      <c r="G171" s="41" t="s">
        <v>29</v>
      </c>
      <c r="H171" s="41" t="s">
        <v>38</v>
      </c>
      <c r="J171" s="50">
        <f t="shared" si="2"/>
        <v>16</v>
      </c>
      <c r="K171" s="50"/>
    </row>
    <row r="172" spans="2:11" x14ac:dyDescent="0.25">
      <c r="B172" s="41" t="s">
        <v>153</v>
      </c>
      <c r="C172" s="41" t="s">
        <v>153</v>
      </c>
      <c r="D172" s="41">
        <v>1</v>
      </c>
      <c r="E172" s="50">
        <v>813.4</v>
      </c>
      <c r="F172" s="41" t="s">
        <v>39</v>
      </c>
      <c r="G172" s="41" t="s">
        <v>154</v>
      </c>
      <c r="H172" s="41" t="s">
        <v>38</v>
      </c>
      <c r="J172" s="50"/>
      <c r="K172" s="50"/>
    </row>
    <row r="173" spans="2:11" x14ac:dyDescent="0.25">
      <c r="D173" s="41">
        <v>2</v>
      </c>
      <c r="E173" s="50">
        <v>813.4</v>
      </c>
      <c r="F173" s="41" t="s">
        <v>39</v>
      </c>
      <c r="G173" s="41" t="s">
        <v>154</v>
      </c>
      <c r="H173" s="41" t="s">
        <v>38</v>
      </c>
      <c r="J173" s="50"/>
      <c r="K173" s="50"/>
    </row>
    <row r="174" spans="2:11" x14ac:dyDescent="0.25">
      <c r="B174" s="41" t="s">
        <v>155</v>
      </c>
      <c r="C174" s="41" t="s">
        <v>156</v>
      </c>
      <c r="D174" s="41">
        <v>1</v>
      </c>
      <c r="E174" s="50">
        <v>484.5</v>
      </c>
      <c r="F174" s="41" t="s">
        <v>39</v>
      </c>
      <c r="G174" s="41" t="s">
        <v>29</v>
      </c>
      <c r="H174" s="41" t="s">
        <v>38</v>
      </c>
      <c r="J174" s="50">
        <f t="shared" si="2"/>
        <v>484.5</v>
      </c>
      <c r="K174" s="50"/>
    </row>
    <row r="175" spans="2:11" x14ac:dyDescent="0.25">
      <c r="D175" s="41">
        <v>2</v>
      </c>
      <c r="E175" s="50">
        <v>484.5</v>
      </c>
      <c r="F175" s="41" t="s">
        <v>39</v>
      </c>
      <c r="G175" s="41" t="s">
        <v>29</v>
      </c>
      <c r="H175" s="41" t="s">
        <v>38</v>
      </c>
      <c r="J175" s="50">
        <f t="shared" si="2"/>
        <v>484.5</v>
      </c>
      <c r="K175" s="50"/>
    </row>
    <row r="176" spans="2:11" x14ac:dyDescent="0.25">
      <c r="D176" s="41">
        <v>3</v>
      </c>
      <c r="E176" s="50">
        <v>580.5</v>
      </c>
      <c r="F176" s="41" t="s">
        <v>39</v>
      </c>
      <c r="G176" s="41" t="s">
        <v>29</v>
      </c>
      <c r="H176" s="41" t="s">
        <v>38</v>
      </c>
      <c r="J176" s="50">
        <f t="shared" si="2"/>
        <v>580.5</v>
      </c>
      <c r="K176" s="50"/>
    </row>
    <row r="177" spans="2:11" x14ac:dyDescent="0.25">
      <c r="D177" s="41">
        <v>4</v>
      </c>
      <c r="E177" s="50">
        <v>765</v>
      </c>
      <c r="F177" s="41" t="s">
        <v>39</v>
      </c>
      <c r="G177" s="41" t="s">
        <v>29</v>
      </c>
      <c r="H177" s="41" t="s">
        <v>66</v>
      </c>
      <c r="J177" s="50">
        <f t="shared" si="2"/>
        <v>765</v>
      </c>
      <c r="K177" s="50"/>
    </row>
    <row r="178" spans="2:11" x14ac:dyDescent="0.25">
      <c r="B178" s="41" t="s">
        <v>157</v>
      </c>
      <c r="C178" s="41" t="s">
        <v>150</v>
      </c>
      <c r="D178" s="41" t="s">
        <v>27</v>
      </c>
      <c r="E178" s="50">
        <v>32.6</v>
      </c>
      <c r="F178" s="41" t="s">
        <v>30</v>
      </c>
      <c r="G178" s="41" t="s">
        <v>29</v>
      </c>
      <c r="H178" s="41" t="s">
        <v>38</v>
      </c>
      <c r="J178" s="50">
        <f t="shared" si="2"/>
        <v>32.6</v>
      </c>
      <c r="K178" s="50"/>
    </row>
    <row r="179" spans="2:11" x14ac:dyDescent="0.25">
      <c r="D179" s="41" t="s">
        <v>32</v>
      </c>
      <c r="E179" s="50">
        <v>16.3</v>
      </c>
      <c r="F179" s="41" t="s">
        <v>30</v>
      </c>
      <c r="G179" s="41" t="s">
        <v>29</v>
      </c>
      <c r="H179" s="41" t="s">
        <v>38</v>
      </c>
      <c r="J179" s="50">
        <f t="shared" si="2"/>
        <v>16.3</v>
      </c>
      <c r="K179" s="50"/>
    </row>
    <row r="180" spans="2:11" x14ac:dyDescent="0.25">
      <c r="D180" s="41" t="s">
        <v>133</v>
      </c>
      <c r="E180" s="50">
        <v>187.9</v>
      </c>
      <c r="F180" s="41" t="s">
        <v>39</v>
      </c>
      <c r="G180" s="41" t="s">
        <v>29</v>
      </c>
      <c r="H180" s="41" t="s">
        <v>66</v>
      </c>
      <c r="J180" s="50">
        <f t="shared" si="2"/>
        <v>187.9</v>
      </c>
      <c r="K180" s="50"/>
    </row>
    <row r="181" spans="2:11" x14ac:dyDescent="0.25">
      <c r="D181" s="41" t="s">
        <v>134</v>
      </c>
      <c r="E181" s="50">
        <v>187.9</v>
      </c>
      <c r="F181" s="41" t="s">
        <v>39</v>
      </c>
      <c r="G181" s="41" t="s">
        <v>29</v>
      </c>
      <c r="H181" s="41" t="s">
        <v>66</v>
      </c>
      <c r="J181" s="50">
        <f t="shared" si="2"/>
        <v>187.9</v>
      </c>
      <c r="K181" s="50"/>
    </row>
    <row r="182" spans="2:11" x14ac:dyDescent="0.25">
      <c r="D182" s="41">
        <v>3</v>
      </c>
      <c r="E182" s="50">
        <v>225.3</v>
      </c>
      <c r="F182" s="41" t="s">
        <v>39</v>
      </c>
      <c r="G182" s="41" t="s">
        <v>29</v>
      </c>
      <c r="H182" s="41" t="s">
        <v>66</v>
      </c>
      <c r="J182" s="50">
        <f t="shared" si="2"/>
        <v>225.3</v>
      </c>
      <c r="K182" s="50"/>
    </row>
    <row r="183" spans="2:11" x14ac:dyDescent="0.25">
      <c r="D183" s="41">
        <v>4</v>
      </c>
      <c r="E183" s="50">
        <v>225.3</v>
      </c>
      <c r="F183" s="41" t="s">
        <v>39</v>
      </c>
      <c r="G183" s="41" t="s">
        <v>29</v>
      </c>
      <c r="H183" s="41" t="s">
        <v>66</v>
      </c>
      <c r="J183" s="50">
        <f t="shared" si="2"/>
        <v>225.3</v>
      </c>
      <c r="K183" s="50"/>
    </row>
    <row r="184" spans="2:11" x14ac:dyDescent="0.25">
      <c r="B184" s="41" t="s">
        <v>158</v>
      </c>
      <c r="C184" s="41" t="s">
        <v>150</v>
      </c>
      <c r="D184" s="41" t="s">
        <v>159</v>
      </c>
      <c r="E184" s="50">
        <v>88.2</v>
      </c>
      <c r="F184" s="41" t="s">
        <v>30</v>
      </c>
      <c r="G184" s="41" t="s">
        <v>29</v>
      </c>
      <c r="H184" s="41" t="s">
        <v>38</v>
      </c>
      <c r="J184" s="50">
        <f t="shared" si="2"/>
        <v>88.2</v>
      </c>
      <c r="K184" s="50"/>
    </row>
    <row r="185" spans="2:11" x14ac:dyDescent="0.25">
      <c r="D185" s="41" t="s">
        <v>170</v>
      </c>
      <c r="E185" s="50">
        <v>88.2</v>
      </c>
      <c r="F185" s="41" t="s">
        <v>30</v>
      </c>
      <c r="G185" s="41" t="s">
        <v>29</v>
      </c>
      <c r="H185" s="41" t="s">
        <v>38</v>
      </c>
      <c r="J185" s="50">
        <f t="shared" si="2"/>
        <v>88.2</v>
      </c>
      <c r="K185" s="50"/>
    </row>
    <row r="186" spans="2:11" x14ac:dyDescent="0.25">
      <c r="B186" s="41" t="s">
        <v>160</v>
      </c>
      <c r="C186" s="41" t="s">
        <v>161</v>
      </c>
      <c r="D186" s="41">
        <v>1</v>
      </c>
      <c r="E186" s="50">
        <v>1354.3</v>
      </c>
      <c r="F186" s="41" t="s">
        <v>162</v>
      </c>
      <c r="G186" s="41" t="s">
        <v>163</v>
      </c>
      <c r="H186" s="41" t="s">
        <v>38</v>
      </c>
      <c r="J186" s="50"/>
      <c r="K186" s="50"/>
    </row>
    <row r="187" spans="2:11" x14ac:dyDescent="0.25">
      <c r="D187" s="41">
        <v>2</v>
      </c>
      <c r="E187" s="50">
        <v>1354.3</v>
      </c>
      <c r="F187" s="41" t="s">
        <v>162</v>
      </c>
      <c r="G187" s="41" t="s">
        <v>163</v>
      </c>
      <c r="H187" s="41" t="s">
        <v>38</v>
      </c>
      <c r="J187" s="50"/>
      <c r="K187" s="50"/>
    </row>
    <row r="188" spans="2:11" x14ac:dyDescent="0.25">
      <c r="B188" s="41" t="s">
        <v>164</v>
      </c>
      <c r="C188" s="41" t="s">
        <v>150</v>
      </c>
      <c r="D188" s="41" t="s">
        <v>165</v>
      </c>
      <c r="E188" s="50">
        <v>16.3</v>
      </c>
      <c r="F188" s="41" t="s">
        <v>30</v>
      </c>
      <c r="G188" s="41" t="s">
        <v>29</v>
      </c>
      <c r="H188" s="41" t="s">
        <v>38</v>
      </c>
      <c r="J188" s="50">
        <f t="shared" si="2"/>
        <v>16.3</v>
      </c>
      <c r="K188" s="50"/>
    </row>
    <row r="189" spans="2:11" x14ac:dyDescent="0.25">
      <c r="D189" s="41">
        <v>2</v>
      </c>
      <c r="E189" s="50">
        <v>247.8</v>
      </c>
      <c r="F189" s="41" t="s">
        <v>39</v>
      </c>
      <c r="G189" s="41" t="s">
        <v>29</v>
      </c>
      <c r="H189" s="41" t="s">
        <v>31</v>
      </c>
      <c r="J189" s="50">
        <f t="shared" si="2"/>
        <v>247.8</v>
      </c>
      <c r="K189" s="50"/>
    </row>
    <row r="190" spans="2:11" x14ac:dyDescent="0.25">
      <c r="D190" s="41">
        <v>3</v>
      </c>
      <c r="E190" s="50">
        <v>113.1</v>
      </c>
      <c r="F190" s="41" t="s">
        <v>105</v>
      </c>
      <c r="G190" s="41" t="s">
        <v>106</v>
      </c>
      <c r="H190" s="41" t="s">
        <v>38</v>
      </c>
      <c r="J190" s="50"/>
      <c r="K190" s="50"/>
    </row>
    <row r="191" spans="2:11" x14ac:dyDescent="0.25">
      <c r="D191" s="41">
        <v>4</v>
      </c>
      <c r="E191" s="50">
        <v>113.1</v>
      </c>
      <c r="F191" s="41" t="s">
        <v>105</v>
      </c>
      <c r="G191" s="41" t="s">
        <v>106</v>
      </c>
      <c r="H191" s="41" t="s">
        <v>38</v>
      </c>
      <c r="J191" s="50"/>
      <c r="K191" s="50"/>
    </row>
    <row r="192" spans="2:11" x14ac:dyDescent="0.25">
      <c r="D192" s="41">
        <v>31</v>
      </c>
      <c r="E192" s="50">
        <v>51.3</v>
      </c>
      <c r="F192" s="41" t="s">
        <v>104</v>
      </c>
      <c r="G192" s="41" t="s">
        <v>29</v>
      </c>
      <c r="H192" s="41" t="s">
        <v>38</v>
      </c>
      <c r="J192" s="50">
        <f t="shared" si="2"/>
        <v>51.3</v>
      </c>
      <c r="K192" s="50"/>
    </row>
    <row r="193" spans="2:11" x14ac:dyDescent="0.25">
      <c r="D193" s="41">
        <v>32</v>
      </c>
      <c r="E193" s="50">
        <v>51.3</v>
      </c>
      <c r="F193" s="41" t="s">
        <v>104</v>
      </c>
      <c r="G193" s="41" t="s">
        <v>29</v>
      </c>
      <c r="H193" s="41" t="s">
        <v>38</v>
      </c>
      <c r="J193" s="50">
        <f t="shared" si="2"/>
        <v>51.3</v>
      </c>
      <c r="K193" s="50"/>
    </row>
    <row r="194" spans="2:11" x14ac:dyDescent="0.25">
      <c r="D194" s="41">
        <v>33</v>
      </c>
      <c r="E194" s="50">
        <v>51.3</v>
      </c>
      <c r="F194" s="41" t="s">
        <v>104</v>
      </c>
      <c r="G194" s="41" t="s">
        <v>29</v>
      </c>
      <c r="H194" s="41" t="s">
        <v>38</v>
      </c>
      <c r="J194" s="50">
        <f t="shared" si="2"/>
        <v>51.3</v>
      </c>
      <c r="K194" s="50"/>
    </row>
    <row r="195" spans="2:11" x14ac:dyDescent="0.25">
      <c r="D195" s="41">
        <v>34</v>
      </c>
      <c r="E195" s="50">
        <v>51.3</v>
      </c>
      <c r="F195" s="41" t="s">
        <v>104</v>
      </c>
      <c r="G195" s="41" t="s">
        <v>29</v>
      </c>
      <c r="H195" s="41" t="s">
        <v>38</v>
      </c>
      <c r="J195" s="50">
        <f t="shared" si="2"/>
        <v>51.3</v>
      </c>
      <c r="K195" s="50"/>
    </row>
    <row r="196" spans="2:11" x14ac:dyDescent="0.25">
      <c r="D196" s="41">
        <v>41</v>
      </c>
      <c r="E196" s="50">
        <v>51.3</v>
      </c>
      <c r="F196" s="41" t="s">
        <v>104</v>
      </c>
      <c r="G196" s="41" t="s">
        <v>29</v>
      </c>
      <c r="H196" s="41" t="s">
        <v>38</v>
      </c>
      <c r="J196" s="50">
        <f t="shared" si="2"/>
        <v>51.3</v>
      </c>
      <c r="K196" s="50"/>
    </row>
    <row r="197" spans="2:11" x14ac:dyDescent="0.25">
      <c r="D197" s="41">
        <v>42</v>
      </c>
      <c r="E197" s="50">
        <v>51.3</v>
      </c>
      <c r="F197" s="41" t="s">
        <v>104</v>
      </c>
      <c r="G197" s="41" t="s">
        <v>29</v>
      </c>
      <c r="H197" s="41" t="s">
        <v>38</v>
      </c>
      <c r="J197" s="50">
        <f t="shared" ref="J197:J260" si="3">+IF(G197=$J$2,E197,0)</f>
        <v>51.3</v>
      </c>
      <c r="K197" s="50"/>
    </row>
    <row r="198" spans="2:11" x14ac:dyDescent="0.25">
      <c r="D198" s="41">
        <v>43</v>
      </c>
      <c r="E198" s="50">
        <v>56.7</v>
      </c>
      <c r="F198" s="41" t="s">
        <v>104</v>
      </c>
      <c r="G198" s="41" t="s">
        <v>29</v>
      </c>
      <c r="H198" s="41" t="s">
        <v>38</v>
      </c>
      <c r="J198" s="50">
        <f t="shared" si="3"/>
        <v>56.7</v>
      </c>
      <c r="K198" s="50"/>
    </row>
    <row r="199" spans="2:11" x14ac:dyDescent="0.25">
      <c r="D199" s="41">
        <v>44</v>
      </c>
      <c r="E199" s="50">
        <v>56.7</v>
      </c>
      <c r="F199" s="41" t="s">
        <v>104</v>
      </c>
      <c r="G199" s="41" t="s">
        <v>29</v>
      </c>
      <c r="H199" s="41" t="s">
        <v>38</v>
      </c>
      <c r="J199" s="50">
        <f t="shared" si="3"/>
        <v>56.7</v>
      </c>
      <c r="K199" s="50"/>
    </row>
    <row r="200" spans="2:11" x14ac:dyDescent="0.25">
      <c r="D200" s="41">
        <v>51</v>
      </c>
      <c r="E200" s="50">
        <v>85</v>
      </c>
      <c r="F200" s="41" t="s">
        <v>30</v>
      </c>
      <c r="G200" s="41" t="s">
        <v>29</v>
      </c>
      <c r="H200" s="41" t="s">
        <v>31</v>
      </c>
      <c r="J200" s="50">
        <f t="shared" si="3"/>
        <v>85</v>
      </c>
      <c r="K200" s="50"/>
    </row>
    <row r="201" spans="2:11" x14ac:dyDescent="0.25">
      <c r="D201" s="41">
        <v>52</v>
      </c>
      <c r="E201" s="50">
        <v>85</v>
      </c>
      <c r="F201" s="41" t="s">
        <v>30</v>
      </c>
      <c r="G201" s="41" t="s">
        <v>29</v>
      </c>
      <c r="H201" s="41" t="s">
        <v>31</v>
      </c>
      <c r="J201" s="50">
        <f t="shared" si="3"/>
        <v>85</v>
      </c>
      <c r="K201" s="50"/>
    </row>
    <row r="202" spans="2:11" x14ac:dyDescent="0.25">
      <c r="D202" s="41">
        <v>53</v>
      </c>
      <c r="E202" s="50">
        <v>85</v>
      </c>
      <c r="F202" s="41" t="s">
        <v>30</v>
      </c>
      <c r="G202" s="41" t="s">
        <v>29</v>
      </c>
      <c r="H202" s="41" t="s">
        <v>31</v>
      </c>
      <c r="J202" s="50">
        <f t="shared" si="3"/>
        <v>85</v>
      </c>
      <c r="K202" s="50"/>
    </row>
    <row r="203" spans="2:11" x14ac:dyDescent="0.25">
      <c r="D203" s="41">
        <v>54</v>
      </c>
      <c r="E203" s="50">
        <v>85</v>
      </c>
      <c r="F203" s="41" t="s">
        <v>30</v>
      </c>
      <c r="G203" s="41" t="s">
        <v>29</v>
      </c>
      <c r="H203" s="41" t="s">
        <v>31</v>
      </c>
      <c r="J203" s="50">
        <f t="shared" si="3"/>
        <v>85</v>
      </c>
      <c r="K203" s="50"/>
    </row>
    <row r="204" spans="2:11" x14ac:dyDescent="0.25">
      <c r="D204" s="41">
        <v>55</v>
      </c>
      <c r="E204" s="50">
        <v>85</v>
      </c>
      <c r="F204" s="41" t="s">
        <v>30</v>
      </c>
      <c r="G204" s="41" t="s">
        <v>29</v>
      </c>
      <c r="H204" s="41" t="s">
        <v>31</v>
      </c>
      <c r="J204" s="50">
        <f t="shared" si="3"/>
        <v>85</v>
      </c>
      <c r="K204" s="50"/>
    </row>
    <row r="205" spans="2:11" x14ac:dyDescent="0.25">
      <c r="D205" s="41">
        <v>56</v>
      </c>
      <c r="E205" s="50">
        <v>85</v>
      </c>
      <c r="F205" s="41" t="s">
        <v>30</v>
      </c>
      <c r="G205" s="41" t="s">
        <v>29</v>
      </c>
      <c r="H205" s="41" t="s">
        <v>31</v>
      </c>
      <c r="J205" s="50">
        <f t="shared" si="3"/>
        <v>85</v>
      </c>
      <c r="K205" s="50"/>
    </row>
    <row r="206" spans="2:11" x14ac:dyDescent="0.25">
      <c r="B206" s="41" t="s">
        <v>166</v>
      </c>
      <c r="C206" s="41" t="s">
        <v>167</v>
      </c>
      <c r="D206" s="41" t="s">
        <v>27</v>
      </c>
      <c r="E206" s="50">
        <v>16.3</v>
      </c>
      <c r="F206" s="41" t="s">
        <v>30</v>
      </c>
      <c r="G206" s="41" t="s">
        <v>29</v>
      </c>
      <c r="H206" s="41" t="s">
        <v>38</v>
      </c>
      <c r="J206" s="50">
        <f t="shared" si="3"/>
        <v>16.3</v>
      </c>
      <c r="K206" s="50"/>
    </row>
    <row r="207" spans="2:11" x14ac:dyDescent="0.25">
      <c r="D207" s="41">
        <v>1</v>
      </c>
      <c r="E207" s="50">
        <v>187.9</v>
      </c>
      <c r="F207" s="41" t="s">
        <v>39</v>
      </c>
      <c r="G207" s="41" t="s">
        <v>29</v>
      </c>
      <c r="H207" s="41" t="s">
        <v>31</v>
      </c>
      <c r="J207" s="50">
        <f t="shared" si="3"/>
        <v>187.9</v>
      </c>
      <c r="K207" s="50"/>
    </row>
    <row r="208" spans="2:11" x14ac:dyDescent="0.25">
      <c r="D208" s="41">
        <v>2</v>
      </c>
      <c r="E208" s="50">
        <v>187.9</v>
      </c>
      <c r="F208" s="41" t="s">
        <v>39</v>
      </c>
      <c r="G208" s="41" t="s">
        <v>29</v>
      </c>
      <c r="H208" s="41" t="s">
        <v>31</v>
      </c>
      <c r="J208" s="50">
        <f t="shared" si="3"/>
        <v>187.9</v>
      </c>
      <c r="K208" s="50"/>
    </row>
    <row r="209" spans="1:11" x14ac:dyDescent="0.25">
      <c r="D209" s="41">
        <v>3</v>
      </c>
      <c r="E209" s="50">
        <v>299.2</v>
      </c>
      <c r="F209" s="41" t="s">
        <v>39</v>
      </c>
      <c r="G209" s="41" t="s">
        <v>29</v>
      </c>
      <c r="H209" s="41" t="s">
        <v>31</v>
      </c>
      <c r="J209" s="50">
        <f t="shared" si="3"/>
        <v>299.2</v>
      </c>
      <c r="K209" s="50"/>
    </row>
    <row r="210" spans="1:11" x14ac:dyDescent="0.25">
      <c r="D210" s="41">
        <v>4</v>
      </c>
      <c r="E210" s="50">
        <v>580.5</v>
      </c>
      <c r="F210" s="41" t="s">
        <v>39</v>
      </c>
      <c r="G210" s="41" t="s">
        <v>29</v>
      </c>
      <c r="H210" s="41" t="s">
        <v>38</v>
      </c>
      <c r="J210" s="50">
        <f t="shared" si="3"/>
        <v>580.5</v>
      </c>
      <c r="K210" s="50"/>
    </row>
    <row r="211" spans="1:11" x14ac:dyDescent="0.25">
      <c r="D211" s="41">
        <v>5</v>
      </c>
      <c r="E211" s="50">
        <v>734.1</v>
      </c>
      <c r="F211" s="41" t="s">
        <v>39</v>
      </c>
      <c r="G211" s="41" t="s">
        <v>168</v>
      </c>
      <c r="H211" s="41" t="s">
        <v>29</v>
      </c>
      <c r="J211" s="50"/>
      <c r="K211" s="50">
        <f>IF(H211=$J$2,E211,0)</f>
        <v>734.1</v>
      </c>
    </row>
    <row r="212" spans="1:11" x14ac:dyDescent="0.25">
      <c r="D212" s="41">
        <v>6</v>
      </c>
      <c r="E212" s="50">
        <v>734.1</v>
      </c>
      <c r="F212" s="41" t="s">
        <v>39</v>
      </c>
      <c r="G212" s="41" t="s">
        <v>168</v>
      </c>
      <c r="H212" s="41" t="s">
        <v>29</v>
      </c>
      <c r="J212" s="50"/>
      <c r="K212" s="50">
        <f>IF(H212=$J$2,E212,0)</f>
        <v>734.1</v>
      </c>
    </row>
    <row r="213" spans="1:11" x14ac:dyDescent="0.25">
      <c r="D213" s="41">
        <v>7</v>
      </c>
      <c r="E213" s="50">
        <v>614.6</v>
      </c>
      <c r="F213" s="41" t="s">
        <v>39</v>
      </c>
      <c r="G213" s="41" t="s">
        <v>168</v>
      </c>
      <c r="H213" s="41" t="s">
        <v>38</v>
      </c>
      <c r="J213" s="50"/>
      <c r="K213" s="50"/>
    </row>
    <row r="214" spans="1:11" x14ac:dyDescent="0.25">
      <c r="D214" s="41">
        <v>8</v>
      </c>
      <c r="E214" s="50">
        <v>614.6</v>
      </c>
      <c r="F214" s="41" t="s">
        <v>39</v>
      </c>
      <c r="G214" s="41" t="s">
        <v>168</v>
      </c>
      <c r="H214" s="41" t="s">
        <v>38</v>
      </c>
      <c r="J214" s="50"/>
      <c r="K214" s="50"/>
    </row>
    <row r="215" spans="1:11" x14ac:dyDescent="0.25">
      <c r="B215" s="41" t="s">
        <v>169</v>
      </c>
      <c r="C215" s="41" t="s">
        <v>150</v>
      </c>
      <c r="D215" s="41" t="s">
        <v>27</v>
      </c>
      <c r="E215" s="50">
        <v>16.3</v>
      </c>
      <c r="F215" s="41" t="s">
        <v>30</v>
      </c>
      <c r="G215" s="41" t="s">
        <v>29</v>
      </c>
      <c r="H215" s="41" t="s">
        <v>38</v>
      </c>
      <c r="J215" s="50">
        <f t="shared" si="3"/>
        <v>16.3</v>
      </c>
      <c r="K215" s="50"/>
    </row>
    <row r="216" spans="1:11" x14ac:dyDescent="0.25">
      <c r="D216" s="41">
        <v>3</v>
      </c>
      <c r="E216" s="51">
        <v>410</v>
      </c>
      <c r="F216" s="41" t="s">
        <v>39</v>
      </c>
      <c r="G216" s="41" t="s">
        <v>29</v>
      </c>
      <c r="H216" s="41" t="s">
        <v>38</v>
      </c>
      <c r="J216" s="50">
        <f t="shared" si="3"/>
        <v>410</v>
      </c>
      <c r="K216" s="50"/>
    </row>
    <row r="217" spans="1:11" x14ac:dyDescent="0.25">
      <c r="E217" s="50">
        <f>SUBTOTAL(9,E155:E216)</f>
        <v>16975.899999999994</v>
      </c>
      <c r="F217" s="41"/>
      <c r="G217" s="41"/>
      <c r="H217" s="41"/>
      <c r="J217" s="50"/>
      <c r="K217" s="50"/>
    </row>
    <row r="218" spans="1:11" x14ac:dyDescent="0.25">
      <c r="A218" s="41" t="s">
        <v>171</v>
      </c>
      <c r="B218" s="41" t="s">
        <v>172</v>
      </c>
      <c r="C218" s="41" t="s">
        <v>173</v>
      </c>
      <c r="D218" s="41">
        <v>1</v>
      </c>
      <c r="E218" s="50">
        <v>33</v>
      </c>
      <c r="F218" s="41" t="s">
        <v>50</v>
      </c>
      <c r="G218" s="41" t="s">
        <v>51</v>
      </c>
      <c r="H218" s="41" t="s">
        <v>38</v>
      </c>
      <c r="J218" s="50"/>
      <c r="K218" s="50"/>
    </row>
    <row r="219" spans="1:11" x14ac:dyDescent="0.25">
      <c r="D219" s="41">
        <v>2</v>
      </c>
      <c r="E219" s="50">
        <v>33</v>
      </c>
      <c r="F219" s="41" t="s">
        <v>50</v>
      </c>
      <c r="G219" s="41" t="s">
        <v>51</v>
      </c>
      <c r="H219" s="41" t="s">
        <v>38</v>
      </c>
      <c r="J219" s="50"/>
      <c r="K219" s="50"/>
    </row>
    <row r="220" spans="1:11" x14ac:dyDescent="0.25">
      <c r="B220" s="41" t="s">
        <v>174</v>
      </c>
      <c r="C220" s="41" t="s">
        <v>175</v>
      </c>
      <c r="D220" s="41">
        <v>1</v>
      </c>
      <c r="E220" s="50">
        <v>10.5</v>
      </c>
      <c r="F220" s="41" t="s">
        <v>50</v>
      </c>
      <c r="G220" s="41" t="s">
        <v>51</v>
      </c>
      <c r="H220" s="41" t="s">
        <v>38</v>
      </c>
      <c r="J220" s="50"/>
      <c r="K220" s="50"/>
    </row>
    <row r="221" spans="1:11" x14ac:dyDescent="0.25">
      <c r="D221" s="41">
        <v>2</v>
      </c>
      <c r="E221" s="50">
        <v>10.5</v>
      </c>
      <c r="F221" s="41" t="s">
        <v>50</v>
      </c>
      <c r="G221" s="41" t="s">
        <v>51</v>
      </c>
      <c r="H221" s="41" t="s">
        <v>38</v>
      </c>
      <c r="J221" s="50"/>
      <c r="K221" s="50"/>
    </row>
    <row r="222" spans="1:11" x14ac:dyDescent="0.25">
      <c r="D222" s="41">
        <v>3</v>
      </c>
      <c r="E222" s="51">
        <v>10.5</v>
      </c>
      <c r="F222" s="41" t="s">
        <v>50</v>
      </c>
      <c r="G222" s="41" t="s">
        <v>51</v>
      </c>
      <c r="H222" s="41" t="s">
        <v>38</v>
      </c>
      <c r="J222" s="50"/>
      <c r="K222" s="50"/>
    </row>
    <row r="223" spans="1:11" x14ac:dyDescent="0.25">
      <c r="E223" s="50">
        <f>SUBTOTAL(9,E218:E222)</f>
        <v>97.5</v>
      </c>
      <c r="F223" s="41"/>
      <c r="G223" s="41"/>
      <c r="H223" s="41"/>
      <c r="J223" s="50"/>
      <c r="K223" s="50"/>
    </row>
    <row r="224" spans="1:11" x14ac:dyDescent="0.25">
      <c r="A224" s="41" t="s">
        <v>176</v>
      </c>
      <c r="B224" s="41" t="s">
        <v>177</v>
      </c>
      <c r="C224" s="41" t="s">
        <v>28</v>
      </c>
      <c r="D224" s="41">
        <v>1</v>
      </c>
      <c r="E224" s="50">
        <v>8.1</v>
      </c>
      <c r="F224" s="41" t="s">
        <v>50</v>
      </c>
      <c r="G224" s="41" t="s">
        <v>51</v>
      </c>
      <c r="H224" s="41" t="s">
        <v>38</v>
      </c>
      <c r="J224" s="50"/>
      <c r="K224" s="50"/>
    </row>
    <row r="225" spans="2:11" x14ac:dyDescent="0.25">
      <c r="D225" s="41">
        <v>2</v>
      </c>
      <c r="E225" s="50">
        <v>8.1</v>
      </c>
      <c r="F225" s="41" t="s">
        <v>50</v>
      </c>
      <c r="G225" s="41" t="s">
        <v>51</v>
      </c>
      <c r="H225" s="41" t="s">
        <v>38</v>
      </c>
      <c r="J225" s="50"/>
      <c r="K225" s="50"/>
    </row>
    <row r="226" spans="2:11" x14ac:dyDescent="0.25">
      <c r="B226" s="41" t="s">
        <v>178</v>
      </c>
      <c r="C226" s="41" t="s">
        <v>179</v>
      </c>
      <c r="D226" s="41">
        <v>1</v>
      </c>
      <c r="E226" s="50">
        <v>11.3</v>
      </c>
      <c r="F226" s="41" t="s">
        <v>50</v>
      </c>
      <c r="G226" s="41" t="s">
        <v>51</v>
      </c>
      <c r="H226" s="41" t="s">
        <v>38</v>
      </c>
      <c r="J226" s="50"/>
      <c r="K226" s="50"/>
    </row>
    <row r="227" spans="2:11" x14ac:dyDescent="0.25">
      <c r="D227" s="41">
        <v>2</v>
      </c>
      <c r="E227" s="50">
        <v>11.3</v>
      </c>
      <c r="F227" s="41" t="s">
        <v>50</v>
      </c>
      <c r="G227" s="41" t="s">
        <v>51</v>
      </c>
      <c r="H227" s="41" t="s">
        <v>38</v>
      </c>
      <c r="J227" s="50"/>
      <c r="K227" s="50"/>
    </row>
    <row r="228" spans="2:11" x14ac:dyDescent="0.25">
      <c r="D228" s="41">
        <v>3</v>
      </c>
      <c r="E228" s="50">
        <v>11.3</v>
      </c>
      <c r="F228" s="41" t="s">
        <v>50</v>
      </c>
      <c r="G228" s="41" t="s">
        <v>51</v>
      </c>
      <c r="H228" s="41" t="s">
        <v>38</v>
      </c>
      <c r="J228" s="50"/>
      <c r="K228" s="50"/>
    </row>
    <row r="229" spans="2:11" x14ac:dyDescent="0.25">
      <c r="B229" s="41" t="s">
        <v>180</v>
      </c>
      <c r="C229" s="41" t="s">
        <v>181</v>
      </c>
      <c r="D229" s="41">
        <v>1</v>
      </c>
      <c r="E229" s="50">
        <v>615</v>
      </c>
      <c r="F229" s="41" t="s">
        <v>39</v>
      </c>
      <c r="G229" s="41" t="s">
        <v>190</v>
      </c>
      <c r="H229" s="41" t="s">
        <v>154</v>
      </c>
      <c r="J229" s="50"/>
      <c r="K229" s="50"/>
    </row>
    <row r="230" spans="2:11" x14ac:dyDescent="0.25">
      <c r="D230" s="41">
        <v>2</v>
      </c>
      <c r="E230" s="50">
        <v>615</v>
      </c>
      <c r="F230" s="41" t="s">
        <v>39</v>
      </c>
      <c r="G230" s="41" t="s">
        <v>190</v>
      </c>
      <c r="H230" s="41" t="s">
        <v>154</v>
      </c>
      <c r="J230" s="50"/>
      <c r="K230" s="50"/>
    </row>
    <row r="231" spans="2:11" x14ac:dyDescent="0.25">
      <c r="D231" s="41">
        <v>3</v>
      </c>
      <c r="E231" s="50">
        <v>460</v>
      </c>
      <c r="F231" s="41" t="s">
        <v>39</v>
      </c>
      <c r="G231" s="41" t="s">
        <v>190</v>
      </c>
      <c r="H231" s="41" t="s">
        <v>154</v>
      </c>
      <c r="J231" s="50"/>
      <c r="K231" s="50"/>
    </row>
    <row r="232" spans="2:11" x14ac:dyDescent="0.25">
      <c r="B232" s="41" t="s">
        <v>182</v>
      </c>
      <c r="C232" s="41" t="s">
        <v>179</v>
      </c>
      <c r="D232" s="41">
        <v>1</v>
      </c>
      <c r="E232" s="50">
        <v>22.5</v>
      </c>
      <c r="F232" s="41" t="s">
        <v>50</v>
      </c>
      <c r="G232" s="41" t="s">
        <v>51</v>
      </c>
      <c r="H232" s="41" t="s">
        <v>38</v>
      </c>
      <c r="J232" s="50"/>
      <c r="K232" s="50"/>
    </row>
    <row r="233" spans="2:11" x14ac:dyDescent="0.25">
      <c r="D233" s="41">
        <v>2</v>
      </c>
      <c r="E233" s="50">
        <v>22.5</v>
      </c>
      <c r="F233" s="41" t="s">
        <v>50</v>
      </c>
      <c r="G233" s="41" t="s">
        <v>51</v>
      </c>
      <c r="H233" s="41" t="s">
        <v>38</v>
      </c>
      <c r="J233" s="50"/>
      <c r="K233" s="50"/>
    </row>
    <row r="234" spans="2:11" x14ac:dyDescent="0.25">
      <c r="B234" s="41" t="s">
        <v>183</v>
      </c>
      <c r="C234" s="41" t="s">
        <v>179</v>
      </c>
      <c r="D234" s="41">
        <v>1</v>
      </c>
      <c r="E234" s="50">
        <v>15</v>
      </c>
      <c r="F234" s="41" t="s">
        <v>50</v>
      </c>
      <c r="G234" s="41" t="s">
        <v>51</v>
      </c>
      <c r="H234" s="41" t="s">
        <v>38</v>
      </c>
      <c r="J234" s="50"/>
      <c r="K234" s="50"/>
    </row>
    <row r="235" spans="2:11" x14ac:dyDescent="0.25">
      <c r="B235" s="41" t="s">
        <v>184</v>
      </c>
      <c r="C235" s="41" t="s">
        <v>179</v>
      </c>
      <c r="D235" s="41">
        <v>1</v>
      </c>
      <c r="E235" s="50">
        <v>15</v>
      </c>
      <c r="F235" s="41" t="s">
        <v>50</v>
      </c>
      <c r="G235" s="41" t="s">
        <v>51</v>
      </c>
      <c r="H235" s="41" t="s">
        <v>38</v>
      </c>
      <c r="J235" s="50"/>
      <c r="K235" s="50"/>
    </row>
    <row r="236" spans="2:11" x14ac:dyDescent="0.25">
      <c r="D236" s="41">
        <v>2</v>
      </c>
      <c r="E236" s="50">
        <v>15</v>
      </c>
      <c r="F236" s="41" t="s">
        <v>50</v>
      </c>
      <c r="G236" s="41" t="s">
        <v>51</v>
      </c>
      <c r="H236" s="41" t="s">
        <v>38</v>
      </c>
      <c r="J236" s="50"/>
      <c r="K236" s="50"/>
    </row>
    <row r="237" spans="2:11" x14ac:dyDescent="0.25">
      <c r="B237" s="41" t="s">
        <v>185</v>
      </c>
      <c r="C237" s="41" t="s">
        <v>28</v>
      </c>
      <c r="D237" s="41">
        <v>1</v>
      </c>
      <c r="E237" s="50">
        <v>34</v>
      </c>
      <c r="F237" s="41" t="s">
        <v>50</v>
      </c>
      <c r="G237" s="41" t="s">
        <v>51</v>
      </c>
      <c r="H237" s="41" t="s">
        <v>38</v>
      </c>
      <c r="J237" s="50"/>
      <c r="K237" s="50"/>
    </row>
    <row r="238" spans="2:11" x14ac:dyDescent="0.25">
      <c r="D238" s="41">
        <v>2</v>
      </c>
      <c r="E238" s="50">
        <v>22.5</v>
      </c>
      <c r="F238" s="41" t="s">
        <v>50</v>
      </c>
      <c r="G238" s="41" t="s">
        <v>51</v>
      </c>
      <c r="H238" s="41" t="s">
        <v>38</v>
      </c>
      <c r="J238" s="50"/>
      <c r="K238" s="50"/>
    </row>
    <row r="239" spans="2:11" x14ac:dyDescent="0.25">
      <c r="D239" s="41">
        <v>3</v>
      </c>
      <c r="E239" s="50">
        <v>34</v>
      </c>
      <c r="F239" s="41" t="s">
        <v>50</v>
      </c>
      <c r="G239" s="41" t="s">
        <v>51</v>
      </c>
      <c r="H239" s="41" t="s">
        <v>38</v>
      </c>
      <c r="J239" s="50"/>
      <c r="K239" s="50"/>
    </row>
    <row r="240" spans="2:11" x14ac:dyDescent="0.25">
      <c r="B240" s="41" t="s">
        <v>186</v>
      </c>
      <c r="C240" s="41" t="s">
        <v>187</v>
      </c>
      <c r="D240" s="41">
        <v>1</v>
      </c>
      <c r="E240" s="50">
        <v>144</v>
      </c>
      <c r="F240" s="41" t="s">
        <v>39</v>
      </c>
      <c r="G240" s="41" t="s">
        <v>29</v>
      </c>
      <c r="H240" s="41" t="s">
        <v>31</v>
      </c>
      <c r="J240" s="50">
        <f t="shared" si="3"/>
        <v>144</v>
      </c>
      <c r="K240" s="50"/>
    </row>
    <row r="241" spans="1:11" x14ac:dyDescent="0.25">
      <c r="D241" s="41">
        <v>2</v>
      </c>
      <c r="E241" s="50">
        <v>144</v>
      </c>
      <c r="F241" s="41" t="s">
        <v>39</v>
      </c>
      <c r="G241" s="41" t="s">
        <v>29</v>
      </c>
      <c r="H241" s="41" t="s">
        <v>31</v>
      </c>
      <c r="J241" s="50">
        <f t="shared" si="3"/>
        <v>144</v>
      </c>
      <c r="K241" s="50"/>
    </row>
    <row r="242" spans="1:11" x14ac:dyDescent="0.25">
      <c r="D242" s="41">
        <v>3</v>
      </c>
      <c r="E242" s="50">
        <v>351</v>
      </c>
      <c r="F242" s="41" t="s">
        <v>39</v>
      </c>
      <c r="G242" s="41" t="s">
        <v>29</v>
      </c>
      <c r="H242" s="41" t="s">
        <v>31</v>
      </c>
      <c r="J242" s="50">
        <f t="shared" si="3"/>
        <v>351</v>
      </c>
      <c r="K242" s="50"/>
    </row>
    <row r="243" spans="1:11" x14ac:dyDescent="0.25">
      <c r="B243" s="41" t="s">
        <v>188</v>
      </c>
      <c r="C243" s="41" t="s">
        <v>189</v>
      </c>
      <c r="D243" s="41">
        <v>1</v>
      </c>
      <c r="E243" s="51">
        <v>446</v>
      </c>
      <c r="F243" s="41" t="s">
        <v>39</v>
      </c>
      <c r="G243" s="41" t="s">
        <v>29</v>
      </c>
      <c r="H243" s="41" t="s">
        <v>31</v>
      </c>
      <c r="J243" s="50">
        <f t="shared" si="3"/>
        <v>446</v>
      </c>
      <c r="K243" s="50"/>
    </row>
    <row r="244" spans="1:11" x14ac:dyDescent="0.25">
      <c r="E244" s="50">
        <f>SUBTOTAL(9,E224:E243)</f>
        <v>3005.6</v>
      </c>
      <c r="F244" s="41"/>
      <c r="G244" s="41"/>
      <c r="H244" s="41"/>
      <c r="J244" s="50"/>
      <c r="K244" s="50"/>
    </row>
    <row r="245" spans="1:11" x14ac:dyDescent="0.25">
      <c r="A245" s="41" t="s">
        <v>191</v>
      </c>
      <c r="B245" s="41" t="s">
        <v>192</v>
      </c>
      <c r="C245" s="41" t="s">
        <v>193</v>
      </c>
      <c r="D245" s="41">
        <v>1</v>
      </c>
      <c r="E245" s="50">
        <v>21</v>
      </c>
      <c r="F245" s="41" t="s">
        <v>30</v>
      </c>
      <c r="G245" s="41" t="s">
        <v>29</v>
      </c>
      <c r="H245" s="41" t="s">
        <v>38</v>
      </c>
      <c r="J245" s="50">
        <f t="shared" si="3"/>
        <v>21</v>
      </c>
      <c r="K245" s="50"/>
    </row>
    <row r="246" spans="1:11" x14ac:dyDescent="0.25">
      <c r="B246" s="41" t="s">
        <v>194</v>
      </c>
      <c r="C246" s="41" t="s">
        <v>193</v>
      </c>
      <c r="D246" s="41" t="s">
        <v>27</v>
      </c>
      <c r="E246" s="50">
        <v>12.5</v>
      </c>
      <c r="F246" s="41" t="s">
        <v>30</v>
      </c>
      <c r="G246" s="41" t="s">
        <v>29</v>
      </c>
      <c r="H246" s="41" t="s">
        <v>38</v>
      </c>
      <c r="J246" s="50">
        <f t="shared" si="3"/>
        <v>12.5</v>
      </c>
      <c r="K246" s="50"/>
    </row>
    <row r="247" spans="1:11" x14ac:dyDescent="0.25">
      <c r="D247" s="41" t="s">
        <v>32</v>
      </c>
      <c r="E247" s="50">
        <v>18.5</v>
      </c>
      <c r="F247" s="41" t="s">
        <v>30</v>
      </c>
      <c r="G247" s="41" t="s">
        <v>29</v>
      </c>
      <c r="H247" s="41" t="s">
        <v>38</v>
      </c>
      <c r="J247" s="50">
        <f t="shared" si="3"/>
        <v>18.5</v>
      </c>
      <c r="K247" s="50"/>
    </row>
    <row r="248" spans="1:11" x14ac:dyDescent="0.25">
      <c r="D248" s="41" t="s">
        <v>33</v>
      </c>
      <c r="E248" s="50">
        <v>22</v>
      </c>
      <c r="F248" s="41" t="s">
        <v>30</v>
      </c>
      <c r="G248" s="41" t="s">
        <v>29</v>
      </c>
      <c r="H248" s="41" t="s">
        <v>38</v>
      </c>
      <c r="J248" s="50">
        <f t="shared" si="3"/>
        <v>22</v>
      </c>
      <c r="K248" s="50"/>
    </row>
    <row r="249" spans="1:11" x14ac:dyDescent="0.25">
      <c r="D249" s="41">
        <v>1</v>
      </c>
      <c r="E249" s="50">
        <v>44</v>
      </c>
      <c r="F249" s="41" t="s">
        <v>39</v>
      </c>
      <c r="G249" s="41" t="s">
        <v>29</v>
      </c>
      <c r="H249" s="41" t="s">
        <v>31</v>
      </c>
      <c r="J249" s="50">
        <f t="shared" si="3"/>
        <v>44</v>
      </c>
      <c r="K249" s="50"/>
    </row>
    <row r="250" spans="1:11" x14ac:dyDescent="0.25">
      <c r="D250" s="41">
        <v>2</v>
      </c>
      <c r="E250" s="50">
        <v>53.7</v>
      </c>
      <c r="F250" s="41" t="s">
        <v>39</v>
      </c>
      <c r="G250" s="41" t="s">
        <v>29</v>
      </c>
      <c r="H250" s="41" t="s">
        <v>31</v>
      </c>
      <c r="J250" s="50">
        <f t="shared" si="3"/>
        <v>53.7</v>
      </c>
      <c r="K250" s="50"/>
    </row>
    <row r="251" spans="1:11" x14ac:dyDescent="0.25">
      <c r="B251" s="41" t="s">
        <v>195</v>
      </c>
      <c r="C251" s="41" t="s">
        <v>193</v>
      </c>
      <c r="D251" s="41" t="s">
        <v>196</v>
      </c>
      <c r="E251" s="50">
        <v>22</v>
      </c>
      <c r="F251" s="41" t="s">
        <v>39</v>
      </c>
      <c r="G251" s="41" t="s">
        <v>29</v>
      </c>
      <c r="H251" s="41" t="s">
        <v>38</v>
      </c>
      <c r="J251" s="50">
        <f t="shared" si="3"/>
        <v>22</v>
      </c>
      <c r="K251" s="50"/>
    </row>
    <row r="252" spans="1:11" x14ac:dyDescent="0.25">
      <c r="D252" s="41">
        <v>4</v>
      </c>
      <c r="E252" s="50">
        <v>11.5</v>
      </c>
      <c r="F252" s="41" t="s">
        <v>39</v>
      </c>
      <c r="G252" s="41" t="s">
        <v>29</v>
      </c>
      <c r="H252" s="41" t="s">
        <v>38</v>
      </c>
      <c r="J252" s="50">
        <f t="shared" si="3"/>
        <v>11.5</v>
      </c>
      <c r="K252" s="50"/>
    </row>
    <row r="253" spans="1:11" x14ac:dyDescent="0.25">
      <c r="D253" s="41">
        <v>5</v>
      </c>
      <c r="E253" s="50">
        <v>11.5</v>
      </c>
      <c r="F253" s="41" t="s">
        <v>39</v>
      </c>
      <c r="G253" s="41" t="s">
        <v>29</v>
      </c>
      <c r="H253" s="41" t="s">
        <v>38</v>
      </c>
      <c r="J253" s="50">
        <f t="shared" si="3"/>
        <v>11.5</v>
      </c>
      <c r="K253" s="50"/>
    </row>
    <row r="254" spans="1:11" x14ac:dyDescent="0.25">
      <c r="D254" s="41">
        <v>7</v>
      </c>
      <c r="E254" s="51">
        <v>22</v>
      </c>
      <c r="F254" s="41" t="s">
        <v>39</v>
      </c>
      <c r="G254" s="41" t="s">
        <v>29</v>
      </c>
      <c r="H254" s="41" t="s">
        <v>38</v>
      </c>
      <c r="J254" s="50">
        <f t="shared" si="3"/>
        <v>22</v>
      </c>
      <c r="K254" s="50"/>
    </row>
    <row r="255" spans="1:11" x14ac:dyDescent="0.25">
      <c r="E255" s="50">
        <f>SUBTOTAL(9,E245:E254)</f>
        <v>238.7</v>
      </c>
      <c r="F255" s="41"/>
      <c r="G255" s="41"/>
      <c r="H255" s="41"/>
      <c r="J255" s="50"/>
      <c r="K255" s="50"/>
    </row>
    <row r="256" spans="1:11" x14ac:dyDescent="0.25">
      <c r="A256" s="41" t="s">
        <v>197</v>
      </c>
      <c r="B256" s="41" t="s">
        <v>198</v>
      </c>
      <c r="C256" s="41" t="s">
        <v>199</v>
      </c>
      <c r="D256" s="41">
        <v>1</v>
      </c>
      <c r="E256" s="50">
        <v>22</v>
      </c>
      <c r="F256" s="41" t="s">
        <v>39</v>
      </c>
      <c r="G256" s="41" t="s">
        <v>29</v>
      </c>
      <c r="H256" s="41" t="s">
        <v>31</v>
      </c>
      <c r="J256" s="50">
        <f t="shared" si="3"/>
        <v>22</v>
      </c>
      <c r="K256" s="50"/>
    </row>
    <row r="257" spans="1:11" x14ac:dyDescent="0.25">
      <c r="D257" s="41">
        <v>2</v>
      </c>
      <c r="E257" s="50">
        <v>22</v>
      </c>
      <c r="F257" s="41" t="s">
        <v>39</v>
      </c>
      <c r="G257" s="41" t="s">
        <v>29</v>
      </c>
      <c r="H257" s="41" t="s">
        <v>31</v>
      </c>
      <c r="J257" s="50">
        <f t="shared" si="3"/>
        <v>22</v>
      </c>
      <c r="K257" s="50"/>
    </row>
    <row r="258" spans="1:11" x14ac:dyDescent="0.25">
      <c r="D258" s="41">
        <v>3</v>
      </c>
      <c r="E258" s="51">
        <v>22</v>
      </c>
      <c r="F258" s="41" t="s">
        <v>39</v>
      </c>
      <c r="G258" s="41" t="s">
        <v>29</v>
      </c>
      <c r="H258" s="41" t="s">
        <v>31</v>
      </c>
      <c r="J258" s="50">
        <f t="shared" si="3"/>
        <v>22</v>
      </c>
      <c r="K258" s="50"/>
    </row>
    <row r="259" spans="1:11" x14ac:dyDescent="0.25">
      <c r="E259" s="50">
        <f>SUBTOTAL(9,E256:E258)</f>
        <v>66</v>
      </c>
      <c r="F259" s="41"/>
      <c r="G259" s="41"/>
      <c r="H259" s="41"/>
      <c r="J259" s="50"/>
      <c r="K259" s="50"/>
    </row>
    <row r="260" spans="1:11" x14ac:dyDescent="0.25">
      <c r="A260" s="41" t="s">
        <v>200</v>
      </c>
      <c r="B260" s="41" t="s">
        <v>201</v>
      </c>
      <c r="C260" s="41" t="s">
        <v>65</v>
      </c>
      <c r="D260" s="41">
        <v>3</v>
      </c>
      <c r="E260" s="50">
        <v>2.5</v>
      </c>
      <c r="F260" s="41" t="s">
        <v>55</v>
      </c>
      <c r="G260" s="41" t="s">
        <v>29</v>
      </c>
      <c r="H260" s="41" t="s">
        <v>31</v>
      </c>
      <c r="J260" s="50">
        <f t="shared" si="3"/>
        <v>2.5</v>
      </c>
      <c r="K260" s="50"/>
    </row>
    <row r="261" spans="1:11" x14ac:dyDescent="0.25">
      <c r="D261" s="41">
        <v>4</v>
      </c>
      <c r="E261" s="50">
        <v>2.4</v>
      </c>
      <c r="F261" s="41" t="s">
        <v>55</v>
      </c>
      <c r="G261" s="41" t="s">
        <v>29</v>
      </c>
      <c r="H261" s="41" t="s">
        <v>31</v>
      </c>
      <c r="J261" s="50">
        <f t="shared" ref="J261:J324" si="4">+IF(G261=$J$2,E261,0)</f>
        <v>2.4</v>
      </c>
      <c r="K261" s="50"/>
    </row>
    <row r="262" spans="1:11" x14ac:dyDescent="0.25">
      <c r="D262" s="41">
        <v>5</v>
      </c>
      <c r="E262" s="50">
        <v>2.4</v>
      </c>
      <c r="F262" s="41" t="s">
        <v>55</v>
      </c>
      <c r="G262" s="41" t="s">
        <v>29</v>
      </c>
      <c r="H262" s="41" t="s">
        <v>31</v>
      </c>
      <c r="J262" s="50">
        <f t="shared" si="4"/>
        <v>2.4</v>
      </c>
      <c r="K262" s="50"/>
    </row>
    <row r="263" spans="1:11" x14ac:dyDescent="0.25">
      <c r="D263" s="41">
        <v>7</v>
      </c>
      <c r="E263" s="50">
        <v>1</v>
      </c>
      <c r="F263" s="41" t="s">
        <v>55</v>
      </c>
      <c r="G263" s="41" t="s">
        <v>29</v>
      </c>
      <c r="H263" s="41" t="s">
        <v>31</v>
      </c>
      <c r="J263" s="50">
        <f t="shared" si="4"/>
        <v>1</v>
      </c>
      <c r="K263" s="50"/>
    </row>
    <row r="264" spans="1:11" x14ac:dyDescent="0.25">
      <c r="D264" s="41">
        <v>8</v>
      </c>
      <c r="E264" s="50">
        <v>1</v>
      </c>
      <c r="F264" s="41" t="s">
        <v>55</v>
      </c>
      <c r="G264" s="41" t="s">
        <v>29</v>
      </c>
      <c r="H264" s="41" t="s">
        <v>31</v>
      </c>
      <c r="J264" s="50">
        <f t="shared" si="4"/>
        <v>1</v>
      </c>
      <c r="K264" s="50"/>
    </row>
    <row r="265" spans="1:11" x14ac:dyDescent="0.25">
      <c r="D265" s="41">
        <v>9</v>
      </c>
      <c r="E265" s="50">
        <v>2.6</v>
      </c>
      <c r="F265" s="41" t="s">
        <v>55</v>
      </c>
      <c r="G265" s="41" t="s">
        <v>29</v>
      </c>
      <c r="H265" s="41" t="s">
        <v>31</v>
      </c>
      <c r="J265" s="50">
        <f t="shared" si="4"/>
        <v>2.6</v>
      </c>
      <c r="K265" s="50"/>
    </row>
    <row r="266" spans="1:11" x14ac:dyDescent="0.25">
      <c r="D266" s="41">
        <v>10</v>
      </c>
      <c r="E266" s="50">
        <v>4.2</v>
      </c>
      <c r="F266" s="41" t="s">
        <v>55</v>
      </c>
      <c r="G266" s="41" t="s">
        <v>29</v>
      </c>
      <c r="H266" s="41" t="s">
        <v>31</v>
      </c>
      <c r="J266" s="50">
        <f t="shared" si="4"/>
        <v>4.2</v>
      </c>
      <c r="K266" s="50"/>
    </row>
    <row r="267" spans="1:11" x14ac:dyDescent="0.25">
      <c r="D267" s="41">
        <v>11</v>
      </c>
      <c r="E267" s="51">
        <v>5</v>
      </c>
      <c r="F267" s="41" t="s">
        <v>55</v>
      </c>
      <c r="G267" s="41" t="s">
        <v>29</v>
      </c>
      <c r="H267" s="41" t="s">
        <v>31</v>
      </c>
      <c r="J267" s="50">
        <f t="shared" si="4"/>
        <v>5</v>
      </c>
      <c r="K267" s="50"/>
    </row>
    <row r="268" spans="1:11" x14ac:dyDescent="0.25">
      <c r="E268" s="50">
        <f>SUBTOTAL(9,E260:E267)</f>
        <v>21.1</v>
      </c>
      <c r="F268" s="41"/>
      <c r="G268" s="41"/>
      <c r="H268" s="41"/>
      <c r="J268" s="50"/>
      <c r="K268" s="50"/>
    </row>
    <row r="269" spans="1:11" x14ac:dyDescent="0.25">
      <c r="A269" s="41" t="s">
        <v>202</v>
      </c>
      <c r="B269" s="41" t="s">
        <v>203</v>
      </c>
      <c r="C269" s="41" t="s">
        <v>204</v>
      </c>
      <c r="D269" s="41">
        <v>1</v>
      </c>
      <c r="E269" s="50">
        <v>546</v>
      </c>
      <c r="F269" s="41" t="s">
        <v>39</v>
      </c>
      <c r="G269" s="41" t="s">
        <v>168</v>
      </c>
      <c r="H269" s="41" t="s">
        <v>38</v>
      </c>
      <c r="J269" s="50"/>
      <c r="K269" s="50"/>
    </row>
    <row r="270" spans="1:11" x14ac:dyDescent="0.25">
      <c r="B270" s="41" t="s">
        <v>205</v>
      </c>
      <c r="C270" s="41" t="s">
        <v>204</v>
      </c>
      <c r="D270" s="41">
        <v>1</v>
      </c>
      <c r="E270" s="50">
        <v>446</v>
      </c>
      <c r="F270" s="41" t="s">
        <v>39</v>
      </c>
      <c r="G270" s="41" t="s">
        <v>168</v>
      </c>
      <c r="H270" s="41" t="s">
        <v>38</v>
      </c>
      <c r="J270" s="50"/>
      <c r="K270" s="50"/>
    </row>
    <row r="271" spans="1:11" x14ac:dyDescent="0.25">
      <c r="D271" s="41">
        <v>2</v>
      </c>
      <c r="E271" s="50">
        <v>446</v>
      </c>
      <c r="F271" s="41" t="s">
        <v>39</v>
      </c>
      <c r="G271" s="41" t="s">
        <v>168</v>
      </c>
      <c r="H271" s="41" t="s">
        <v>38</v>
      </c>
      <c r="J271" s="50"/>
      <c r="K271" s="50"/>
    </row>
    <row r="272" spans="1:11" x14ac:dyDescent="0.25">
      <c r="B272" s="41" t="s">
        <v>206</v>
      </c>
      <c r="C272" s="41" t="s">
        <v>204</v>
      </c>
      <c r="D272" s="41">
        <v>3</v>
      </c>
      <c r="E272" s="50">
        <v>75</v>
      </c>
      <c r="F272" s="41" t="s">
        <v>39</v>
      </c>
      <c r="G272" s="41" t="s">
        <v>29</v>
      </c>
      <c r="H272" s="41" t="s">
        <v>38</v>
      </c>
      <c r="J272" s="50">
        <f t="shared" si="4"/>
        <v>75</v>
      </c>
      <c r="K272" s="50"/>
    </row>
    <row r="273" spans="1:11" x14ac:dyDescent="0.25">
      <c r="D273" s="41">
        <v>4</v>
      </c>
      <c r="E273" s="50">
        <v>114</v>
      </c>
      <c r="F273" s="41" t="s">
        <v>39</v>
      </c>
      <c r="G273" s="41" t="s">
        <v>29</v>
      </c>
      <c r="H273" s="41" t="s">
        <v>38</v>
      </c>
      <c r="J273" s="50">
        <f t="shared" si="4"/>
        <v>114</v>
      </c>
      <c r="K273" s="50"/>
    </row>
    <row r="274" spans="1:11" x14ac:dyDescent="0.25">
      <c r="B274" s="41" t="s">
        <v>207</v>
      </c>
      <c r="C274" s="41" t="s">
        <v>204</v>
      </c>
      <c r="D274" s="41">
        <v>3</v>
      </c>
      <c r="E274" s="50">
        <v>114</v>
      </c>
      <c r="F274" s="41" t="s">
        <v>39</v>
      </c>
      <c r="G274" s="41" t="s">
        <v>29</v>
      </c>
      <c r="H274" s="41" t="s">
        <v>38</v>
      </c>
      <c r="J274" s="50">
        <f t="shared" si="4"/>
        <v>114</v>
      </c>
      <c r="K274" s="50"/>
    </row>
    <row r="275" spans="1:11" x14ac:dyDescent="0.25">
      <c r="B275" s="41" t="s">
        <v>208</v>
      </c>
      <c r="C275" s="41" t="s">
        <v>204</v>
      </c>
      <c r="D275" s="41">
        <v>1</v>
      </c>
      <c r="E275" s="50">
        <v>446</v>
      </c>
      <c r="F275" s="41" t="s">
        <v>39</v>
      </c>
      <c r="G275" s="41" t="s">
        <v>29</v>
      </c>
      <c r="H275" s="41" t="s">
        <v>31</v>
      </c>
      <c r="J275" s="50">
        <f t="shared" si="4"/>
        <v>446</v>
      </c>
      <c r="K275" s="50"/>
    </row>
    <row r="276" spans="1:11" x14ac:dyDescent="0.25">
      <c r="D276" s="41">
        <v>2</v>
      </c>
      <c r="E276" s="50">
        <v>446</v>
      </c>
      <c r="F276" s="41" t="s">
        <v>39</v>
      </c>
      <c r="G276" s="41" t="s">
        <v>29</v>
      </c>
      <c r="H276" s="41" t="s">
        <v>31</v>
      </c>
      <c r="J276" s="50">
        <f t="shared" si="4"/>
        <v>446</v>
      </c>
      <c r="K276" s="50"/>
    </row>
    <row r="277" spans="1:11" x14ac:dyDescent="0.25">
      <c r="B277" s="41" t="s">
        <v>209</v>
      </c>
      <c r="C277" s="41" t="s">
        <v>204</v>
      </c>
      <c r="D277" s="41">
        <v>1</v>
      </c>
      <c r="E277" s="50">
        <v>225</v>
      </c>
      <c r="F277" s="41" t="s">
        <v>39</v>
      </c>
      <c r="G277" s="41" t="s">
        <v>29</v>
      </c>
      <c r="H277" s="41" t="s">
        <v>31</v>
      </c>
      <c r="J277" s="50">
        <f t="shared" si="4"/>
        <v>225</v>
      </c>
      <c r="K277" s="50"/>
    </row>
    <row r="278" spans="1:11" x14ac:dyDescent="0.25">
      <c r="D278" s="41">
        <v>2</v>
      </c>
      <c r="E278" s="50">
        <v>252</v>
      </c>
      <c r="F278" s="41" t="s">
        <v>39</v>
      </c>
      <c r="G278" s="41" t="s">
        <v>29</v>
      </c>
      <c r="H278" s="41" t="s">
        <v>31</v>
      </c>
      <c r="J278" s="50">
        <f t="shared" si="4"/>
        <v>252</v>
      </c>
      <c r="K278" s="50"/>
    </row>
    <row r="279" spans="1:11" x14ac:dyDescent="0.25">
      <c r="D279" s="41">
        <v>3</v>
      </c>
      <c r="E279" s="50">
        <v>417</v>
      </c>
      <c r="F279" s="41" t="s">
        <v>39</v>
      </c>
      <c r="G279" s="41" t="s">
        <v>29</v>
      </c>
      <c r="H279" s="41" t="s">
        <v>31</v>
      </c>
      <c r="J279" s="50">
        <f t="shared" si="4"/>
        <v>417</v>
      </c>
      <c r="K279" s="50"/>
    </row>
    <row r="280" spans="1:11" x14ac:dyDescent="0.25">
      <c r="B280" s="41" t="s">
        <v>210</v>
      </c>
      <c r="C280" s="41" t="s">
        <v>204</v>
      </c>
      <c r="D280" s="41">
        <v>1</v>
      </c>
      <c r="E280" s="50">
        <v>75</v>
      </c>
      <c r="F280" s="41" t="s">
        <v>39</v>
      </c>
      <c r="G280" s="41" t="s">
        <v>29</v>
      </c>
      <c r="H280" s="41" t="s">
        <v>38</v>
      </c>
      <c r="J280" s="50">
        <f t="shared" si="4"/>
        <v>75</v>
      </c>
      <c r="K280" s="50"/>
    </row>
    <row r="281" spans="1:11" x14ac:dyDescent="0.25">
      <c r="D281" s="41">
        <v>2</v>
      </c>
      <c r="E281" s="50">
        <v>114</v>
      </c>
      <c r="F281" s="41" t="s">
        <v>39</v>
      </c>
      <c r="G281" s="41" t="s">
        <v>29</v>
      </c>
      <c r="H281" s="41" t="s">
        <v>38</v>
      </c>
      <c r="J281" s="50">
        <f t="shared" si="4"/>
        <v>114</v>
      </c>
      <c r="K281" s="50"/>
    </row>
    <row r="282" spans="1:11" x14ac:dyDescent="0.25">
      <c r="D282" s="41">
        <v>3</v>
      </c>
      <c r="E282" s="50">
        <v>114</v>
      </c>
      <c r="F282" s="41" t="s">
        <v>39</v>
      </c>
      <c r="G282" s="41" t="s">
        <v>29</v>
      </c>
      <c r="H282" s="41" t="s">
        <v>38</v>
      </c>
      <c r="J282" s="50">
        <f t="shared" si="4"/>
        <v>114</v>
      </c>
      <c r="K282" s="50"/>
    </row>
    <row r="283" spans="1:11" x14ac:dyDescent="0.25">
      <c r="D283" s="41">
        <v>4</v>
      </c>
      <c r="E283" s="51">
        <v>192</v>
      </c>
      <c r="F283" s="41" t="s">
        <v>39</v>
      </c>
      <c r="G283" s="41" t="s">
        <v>29</v>
      </c>
      <c r="H283" s="41" t="s">
        <v>38</v>
      </c>
      <c r="J283" s="50">
        <f t="shared" si="4"/>
        <v>192</v>
      </c>
      <c r="K283" s="50"/>
    </row>
    <row r="284" spans="1:11" x14ac:dyDescent="0.25">
      <c r="E284" s="50">
        <f>SUBTOTAL(9,E269:E283)</f>
        <v>4022</v>
      </c>
      <c r="F284" s="41"/>
      <c r="G284" s="41"/>
      <c r="H284" s="41"/>
      <c r="J284" s="50"/>
      <c r="K284" s="50"/>
    </row>
    <row r="285" spans="1:11" x14ac:dyDescent="0.25">
      <c r="A285" s="41" t="s">
        <v>211</v>
      </c>
      <c r="B285" s="41" t="s">
        <v>212</v>
      </c>
      <c r="C285" s="41" t="s">
        <v>213</v>
      </c>
      <c r="D285" s="41">
        <v>1</v>
      </c>
      <c r="E285" s="50">
        <v>410</v>
      </c>
      <c r="F285" s="41" t="s">
        <v>39</v>
      </c>
      <c r="G285" s="41" t="s">
        <v>216</v>
      </c>
      <c r="H285" s="41" t="s">
        <v>38</v>
      </c>
      <c r="J285" s="50"/>
      <c r="K285" s="50"/>
    </row>
    <row r="286" spans="1:11" x14ac:dyDescent="0.25">
      <c r="E286" s="50"/>
      <c r="F286" s="41"/>
      <c r="G286" s="41"/>
      <c r="H286" s="41"/>
      <c r="J286" s="50"/>
      <c r="K286" s="50"/>
    </row>
    <row r="287" spans="1:11" x14ac:dyDescent="0.25">
      <c r="A287" s="41" t="s">
        <v>214</v>
      </c>
      <c r="B287" s="41" t="s">
        <v>215</v>
      </c>
      <c r="C287" s="41" t="s">
        <v>138</v>
      </c>
      <c r="D287" s="41" t="s">
        <v>217</v>
      </c>
      <c r="E287" s="50">
        <v>0.3</v>
      </c>
      <c r="F287" s="41" t="s">
        <v>50</v>
      </c>
      <c r="G287" s="41" t="s">
        <v>51</v>
      </c>
      <c r="H287" s="41" t="s">
        <v>38</v>
      </c>
      <c r="J287" s="50"/>
      <c r="K287" s="50"/>
    </row>
    <row r="288" spans="1:11" x14ac:dyDescent="0.25">
      <c r="D288" s="41" t="s">
        <v>218</v>
      </c>
      <c r="E288" s="51">
        <v>0.3</v>
      </c>
      <c r="F288" s="41" t="s">
        <v>55</v>
      </c>
      <c r="G288" s="41" t="s">
        <v>31</v>
      </c>
      <c r="H288" s="41" t="s">
        <v>38</v>
      </c>
      <c r="J288" s="50"/>
      <c r="K288" s="50"/>
    </row>
    <row r="289" spans="1:11" x14ac:dyDescent="0.25">
      <c r="E289" s="50">
        <f>SUBTOTAL(9,E287:E288)</f>
        <v>0.6</v>
      </c>
      <c r="F289" s="41"/>
      <c r="G289" s="41"/>
      <c r="H289" s="41"/>
      <c r="J289" s="50"/>
      <c r="K289" s="50"/>
    </row>
    <row r="290" spans="1:11" x14ac:dyDescent="0.25">
      <c r="A290" s="41" t="s">
        <v>219</v>
      </c>
      <c r="B290" s="41" t="s">
        <v>220</v>
      </c>
      <c r="C290" s="41" t="s">
        <v>81</v>
      </c>
      <c r="D290" s="41">
        <v>1</v>
      </c>
      <c r="E290" s="50">
        <v>11.3</v>
      </c>
      <c r="F290" s="41" t="s">
        <v>30</v>
      </c>
      <c r="G290" s="41" t="s">
        <v>29</v>
      </c>
      <c r="H290" s="41" t="s">
        <v>66</v>
      </c>
      <c r="J290" s="50">
        <f t="shared" si="4"/>
        <v>11.3</v>
      </c>
      <c r="K290" s="50"/>
    </row>
    <row r="291" spans="1:11" x14ac:dyDescent="0.25">
      <c r="D291" s="41">
        <v>2</v>
      </c>
      <c r="E291" s="50">
        <v>11.3</v>
      </c>
      <c r="F291" s="41" t="s">
        <v>30</v>
      </c>
      <c r="G291" s="41" t="s">
        <v>29</v>
      </c>
      <c r="H291" s="41" t="s">
        <v>66</v>
      </c>
      <c r="J291" s="50">
        <f t="shared" si="4"/>
        <v>11.3</v>
      </c>
      <c r="K291" s="50"/>
    </row>
    <row r="292" spans="1:11" x14ac:dyDescent="0.25">
      <c r="D292" s="41">
        <v>3</v>
      </c>
      <c r="E292" s="50">
        <v>22</v>
      </c>
      <c r="F292" s="41" t="s">
        <v>39</v>
      </c>
      <c r="G292" s="41" t="s">
        <v>29</v>
      </c>
      <c r="H292" s="41" t="s">
        <v>66</v>
      </c>
      <c r="J292" s="50">
        <f t="shared" si="4"/>
        <v>22</v>
      </c>
      <c r="K292" s="50"/>
    </row>
    <row r="293" spans="1:11" x14ac:dyDescent="0.25">
      <c r="D293" s="41">
        <v>4</v>
      </c>
      <c r="E293" s="50">
        <v>1.6</v>
      </c>
      <c r="F293" s="41" t="s">
        <v>55</v>
      </c>
      <c r="G293" s="41" t="s">
        <v>31</v>
      </c>
      <c r="H293" s="41" t="s">
        <v>38</v>
      </c>
      <c r="J293" s="50"/>
      <c r="K293" s="50"/>
    </row>
    <row r="294" spans="1:11" x14ac:dyDescent="0.25">
      <c r="D294" s="41">
        <v>5</v>
      </c>
      <c r="E294" s="51">
        <v>1.6</v>
      </c>
      <c r="F294" s="41" t="s">
        <v>55</v>
      </c>
      <c r="G294" s="41" t="s">
        <v>31</v>
      </c>
      <c r="H294" s="41" t="s">
        <v>38</v>
      </c>
      <c r="J294" s="50"/>
      <c r="K294" s="50"/>
    </row>
    <row r="295" spans="1:11" x14ac:dyDescent="0.25">
      <c r="E295" s="50">
        <f>SUBTOTAL(9,E290:E294)</f>
        <v>47.800000000000004</v>
      </c>
      <c r="F295" s="41"/>
      <c r="G295" s="41"/>
      <c r="H295" s="41"/>
      <c r="J295" s="50"/>
      <c r="K295" s="50"/>
    </row>
    <row r="296" spans="1:11" x14ac:dyDescent="0.25">
      <c r="A296" s="41" t="s">
        <v>221</v>
      </c>
      <c r="B296" s="41" t="s">
        <v>222</v>
      </c>
      <c r="C296" s="41" t="s">
        <v>223</v>
      </c>
      <c r="D296" s="41">
        <v>2</v>
      </c>
      <c r="E296" s="50">
        <v>30</v>
      </c>
      <c r="F296" s="41" t="s">
        <v>39</v>
      </c>
      <c r="G296" s="41" t="s">
        <v>29</v>
      </c>
      <c r="H296" s="41" t="s">
        <v>38</v>
      </c>
      <c r="J296" s="50">
        <f t="shared" si="4"/>
        <v>30</v>
      </c>
      <c r="K296" s="50"/>
    </row>
    <row r="297" spans="1:11" x14ac:dyDescent="0.25">
      <c r="D297" s="41">
        <v>3</v>
      </c>
      <c r="E297" s="50">
        <v>30</v>
      </c>
      <c r="F297" s="41" t="s">
        <v>39</v>
      </c>
      <c r="G297" s="41" t="s">
        <v>29</v>
      </c>
      <c r="H297" s="41" t="s">
        <v>38</v>
      </c>
      <c r="J297" s="50">
        <f t="shared" si="4"/>
        <v>30</v>
      </c>
      <c r="K297" s="50"/>
    </row>
    <row r="298" spans="1:11" x14ac:dyDescent="0.25">
      <c r="D298" s="41">
        <v>4</v>
      </c>
      <c r="E298" s="50">
        <v>75</v>
      </c>
      <c r="F298" s="41" t="s">
        <v>39</v>
      </c>
      <c r="G298" s="41" t="s">
        <v>29</v>
      </c>
      <c r="H298" s="41" t="s">
        <v>38</v>
      </c>
      <c r="J298" s="50">
        <f t="shared" si="4"/>
        <v>75</v>
      </c>
      <c r="K298" s="50"/>
    </row>
    <row r="299" spans="1:11" x14ac:dyDescent="0.25">
      <c r="D299" s="41">
        <v>5</v>
      </c>
      <c r="E299" s="50">
        <v>323.7</v>
      </c>
      <c r="F299" s="41" t="s">
        <v>39</v>
      </c>
      <c r="G299" s="41" t="s">
        <v>29</v>
      </c>
      <c r="H299" s="41" t="s">
        <v>45</v>
      </c>
      <c r="J299" s="50">
        <f t="shared" si="4"/>
        <v>323.7</v>
      </c>
      <c r="K299" s="50"/>
    </row>
    <row r="300" spans="1:11" x14ac:dyDescent="0.25">
      <c r="B300" s="41" t="s">
        <v>224</v>
      </c>
      <c r="C300" s="41" t="s">
        <v>225</v>
      </c>
      <c r="D300" s="41">
        <v>1</v>
      </c>
      <c r="E300" s="50">
        <v>40</v>
      </c>
      <c r="F300" s="41" t="s">
        <v>39</v>
      </c>
      <c r="G300" s="41" t="s">
        <v>29</v>
      </c>
      <c r="H300" s="41" t="s">
        <v>31</v>
      </c>
      <c r="J300" s="50">
        <f t="shared" si="4"/>
        <v>40</v>
      </c>
      <c r="K300" s="50"/>
    </row>
    <row r="301" spans="1:11" x14ac:dyDescent="0.25">
      <c r="B301" s="41" t="s">
        <v>226</v>
      </c>
      <c r="C301" s="41" t="s">
        <v>227</v>
      </c>
      <c r="D301" s="41">
        <v>1</v>
      </c>
      <c r="E301" s="50">
        <v>580.1</v>
      </c>
      <c r="F301" s="41" t="s">
        <v>39</v>
      </c>
      <c r="G301" s="41" t="s">
        <v>216</v>
      </c>
      <c r="H301" s="41" t="s">
        <v>38</v>
      </c>
      <c r="J301" s="50"/>
      <c r="K301" s="50"/>
    </row>
    <row r="302" spans="1:11" x14ac:dyDescent="0.25">
      <c r="B302" s="41" t="s">
        <v>228</v>
      </c>
      <c r="C302" s="41" t="s">
        <v>229</v>
      </c>
      <c r="D302" s="41">
        <v>1</v>
      </c>
      <c r="E302" s="50">
        <v>512.29999999999995</v>
      </c>
      <c r="F302" s="41" t="s">
        <v>39</v>
      </c>
      <c r="G302" s="41" t="s">
        <v>190</v>
      </c>
      <c r="H302" s="41" t="s">
        <v>38</v>
      </c>
      <c r="J302" s="50"/>
      <c r="K302" s="50"/>
    </row>
    <row r="303" spans="1:11" x14ac:dyDescent="0.25">
      <c r="D303" s="41">
        <v>2</v>
      </c>
      <c r="E303" s="50">
        <v>512.29999999999995</v>
      </c>
      <c r="F303" s="41" t="s">
        <v>39</v>
      </c>
      <c r="G303" s="41" t="s">
        <v>190</v>
      </c>
      <c r="H303" s="41" t="s">
        <v>38</v>
      </c>
      <c r="J303" s="50"/>
      <c r="K303" s="50"/>
    </row>
    <row r="304" spans="1:11" x14ac:dyDescent="0.25">
      <c r="D304" s="41">
        <v>3</v>
      </c>
      <c r="E304" s="50">
        <v>512.29999999999995</v>
      </c>
      <c r="F304" s="41" t="s">
        <v>39</v>
      </c>
      <c r="G304" s="41" t="s">
        <v>190</v>
      </c>
      <c r="H304" s="41" t="s">
        <v>38</v>
      </c>
      <c r="J304" s="50"/>
      <c r="K304" s="50"/>
    </row>
    <row r="305" spans="1:11" x14ac:dyDescent="0.25">
      <c r="B305" s="41" t="s">
        <v>230</v>
      </c>
      <c r="C305" s="41" t="s">
        <v>231</v>
      </c>
      <c r="D305" s="41">
        <v>1</v>
      </c>
      <c r="E305" s="50">
        <v>160</v>
      </c>
      <c r="F305" s="41" t="s">
        <v>39</v>
      </c>
      <c r="G305" s="41" t="s">
        <v>29</v>
      </c>
      <c r="H305" s="41" t="s">
        <v>66</v>
      </c>
      <c r="J305" s="50">
        <f t="shared" si="4"/>
        <v>160</v>
      </c>
      <c r="K305" s="50"/>
    </row>
    <row r="306" spans="1:11" x14ac:dyDescent="0.25">
      <c r="D306" s="41">
        <v>2</v>
      </c>
      <c r="E306" s="50">
        <v>323.7</v>
      </c>
      <c r="F306" s="41" t="s">
        <v>39</v>
      </c>
      <c r="G306" s="41" t="s">
        <v>29</v>
      </c>
      <c r="H306" s="41" t="s">
        <v>38</v>
      </c>
      <c r="J306" s="50">
        <f t="shared" si="4"/>
        <v>323.7</v>
      </c>
      <c r="K306" s="50"/>
    </row>
    <row r="307" spans="1:11" x14ac:dyDescent="0.25">
      <c r="D307" s="41">
        <v>3</v>
      </c>
      <c r="E307" s="51">
        <v>323.7</v>
      </c>
      <c r="F307" s="41" t="s">
        <v>39</v>
      </c>
      <c r="G307" s="41" t="s">
        <v>29</v>
      </c>
      <c r="H307" s="41" t="s">
        <v>38</v>
      </c>
      <c r="J307" s="50">
        <f t="shared" si="4"/>
        <v>323.7</v>
      </c>
      <c r="K307" s="50"/>
    </row>
    <row r="308" spans="1:11" x14ac:dyDescent="0.25">
      <c r="E308" s="50">
        <f>SUBTOTAL(9,E296:E307)</f>
        <v>3423.0999999999995</v>
      </c>
      <c r="F308" s="41"/>
      <c r="G308" s="41"/>
      <c r="H308" s="41"/>
      <c r="J308" s="50"/>
      <c r="K308" s="50"/>
    </row>
    <row r="309" spans="1:11" x14ac:dyDescent="0.25">
      <c r="A309" s="41" t="s">
        <v>232</v>
      </c>
      <c r="B309" s="41" t="s">
        <v>233</v>
      </c>
      <c r="C309" s="41" t="s">
        <v>234</v>
      </c>
      <c r="D309" s="41">
        <v>1</v>
      </c>
      <c r="E309" s="50">
        <v>13</v>
      </c>
      <c r="F309" s="41" t="s">
        <v>241</v>
      </c>
      <c r="G309" s="41" t="s">
        <v>242</v>
      </c>
      <c r="H309" s="41" t="s">
        <v>38</v>
      </c>
      <c r="J309" s="50"/>
      <c r="K309" s="50"/>
    </row>
    <row r="310" spans="1:11" x14ac:dyDescent="0.25">
      <c r="D310" s="41">
        <v>2</v>
      </c>
      <c r="E310" s="50">
        <v>37</v>
      </c>
      <c r="F310" s="41" t="s">
        <v>39</v>
      </c>
      <c r="G310" s="41" t="s">
        <v>190</v>
      </c>
      <c r="H310" s="41" t="s">
        <v>38</v>
      </c>
      <c r="J310" s="50"/>
      <c r="K310" s="50"/>
    </row>
    <row r="311" spans="1:11" x14ac:dyDescent="0.25">
      <c r="B311" s="41" t="s">
        <v>235</v>
      </c>
      <c r="C311" s="41" t="s">
        <v>236</v>
      </c>
      <c r="D311" s="41">
        <v>1</v>
      </c>
      <c r="E311" s="50">
        <v>360</v>
      </c>
      <c r="F311" s="41" t="s">
        <v>39</v>
      </c>
      <c r="G311" s="41" t="s">
        <v>190</v>
      </c>
      <c r="H311" s="41" t="s">
        <v>29</v>
      </c>
      <c r="J311" s="50"/>
      <c r="K311" s="50">
        <f>IF(H311=$J$2,E311,0)</f>
        <v>360</v>
      </c>
    </row>
    <row r="312" spans="1:11" x14ac:dyDescent="0.25">
      <c r="D312" s="41">
        <v>2</v>
      </c>
      <c r="E312" s="50">
        <v>360</v>
      </c>
      <c r="F312" s="41" t="s">
        <v>39</v>
      </c>
      <c r="G312" s="41" t="s">
        <v>190</v>
      </c>
      <c r="H312" s="41" t="s">
        <v>29</v>
      </c>
      <c r="J312" s="50"/>
      <c r="K312" s="50">
        <f>IF(H312=$J$2,E312,0)</f>
        <v>360</v>
      </c>
    </row>
    <row r="313" spans="1:11" x14ac:dyDescent="0.25">
      <c r="D313" s="41">
        <v>3</v>
      </c>
      <c r="E313" s="50">
        <v>360</v>
      </c>
      <c r="F313" s="41" t="s">
        <v>39</v>
      </c>
      <c r="G313" s="41" t="s">
        <v>190</v>
      </c>
      <c r="H313" s="41" t="s">
        <v>29</v>
      </c>
      <c r="J313" s="50"/>
      <c r="K313" s="50">
        <f>IF(H313=$J$2,E313,0)</f>
        <v>360</v>
      </c>
    </row>
    <row r="314" spans="1:11" x14ac:dyDescent="0.25">
      <c r="B314" s="41" t="s">
        <v>237</v>
      </c>
      <c r="C314" s="41" t="s">
        <v>193</v>
      </c>
      <c r="D314" s="41">
        <v>1</v>
      </c>
      <c r="E314" s="50">
        <v>248</v>
      </c>
      <c r="F314" s="41" t="s">
        <v>39</v>
      </c>
      <c r="G314" s="41" t="s">
        <v>29</v>
      </c>
      <c r="H314" s="41" t="s">
        <v>31</v>
      </c>
      <c r="J314" s="50">
        <f t="shared" si="4"/>
        <v>248</v>
      </c>
      <c r="K314" s="50"/>
    </row>
    <row r="315" spans="1:11" x14ac:dyDescent="0.25">
      <c r="D315" s="41">
        <v>2</v>
      </c>
      <c r="E315" s="50">
        <v>248</v>
      </c>
      <c r="F315" s="41" t="s">
        <v>39</v>
      </c>
      <c r="G315" s="41" t="s">
        <v>29</v>
      </c>
      <c r="H315" s="41" t="s">
        <v>31</v>
      </c>
      <c r="J315" s="50">
        <f t="shared" si="4"/>
        <v>248</v>
      </c>
      <c r="K315" s="50"/>
    </row>
    <row r="316" spans="1:11" x14ac:dyDescent="0.25">
      <c r="B316" s="41" t="s">
        <v>238</v>
      </c>
      <c r="C316" s="41" t="s">
        <v>239</v>
      </c>
      <c r="D316" s="41">
        <v>3</v>
      </c>
      <c r="E316" s="50">
        <v>49</v>
      </c>
      <c r="F316" s="41" t="s">
        <v>30</v>
      </c>
      <c r="G316" s="41" t="s">
        <v>29</v>
      </c>
      <c r="H316" s="41" t="s">
        <v>38</v>
      </c>
      <c r="J316" s="50">
        <f t="shared" si="4"/>
        <v>49</v>
      </c>
      <c r="K316" s="50"/>
    </row>
    <row r="317" spans="1:11" x14ac:dyDescent="0.25">
      <c r="B317" s="41" t="s">
        <v>240</v>
      </c>
      <c r="C317" s="41" t="s">
        <v>236</v>
      </c>
      <c r="D317" s="41">
        <v>1</v>
      </c>
      <c r="E317" s="50">
        <v>114</v>
      </c>
      <c r="F317" s="41" t="s">
        <v>39</v>
      </c>
      <c r="G317" s="41" t="s">
        <v>29</v>
      </c>
      <c r="H317" s="41" t="s">
        <v>38</v>
      </c>
      <c r="J317" s="50">
        <f t="shared" si="4"/>
        <v>114</v>
      </c>
      <c r="K317" s="50"/>
    </row>
    <row r="318" spans="1:11" x14ac:dyDescent="0.25">
      <c r="D318" s="41">
        <v>2</v>
      </c>
      <c r="E318" s="50">
        <v>114</v>
      </c>
      <c r="F318" s="41" t="s">
        <v>39</v>
      </c>
      <c r="G318" s="41" t="s">
        <v>29</v>
      </c>
      <c r="H318" s="41" t="s">
        <v>38</v>
      </c>
      <c r="J318" s="50">
        <f t="shared" si="4"/>
        <v>114</v>
      </c>
      <c r="K318" s="50"/>
    </row>
    <row r="319" spans="1:11" x14ac:dyDescent="0.25">
      <c r="D319" s="41">
        <v>3</v>
      </c>
      <c r="E319" s="50">
        <v>248</v>
      </c>
      <c r="F319" s="41" t="s">
        <v>39</v>
      </c>
      <c r="G319" s="41" t="s">
        <v>29</v>
      </c>
      <c r="H319" s="41" t="s">
        <v>38</v>
      </c>
      <c r="J319" s="50">
        <f t="shared" si="4"/>
        <v>248</v>
      </c>
      <c r="K319" s="50"/>
    </row>
    <row r="320" spans="1:11" x14ac:dyDescent="0.25">
      <c r="B320" s="41" t="s">
        <v>243</v>
      </c>
      <c r="C320" s="41" t="s">
        <v>244</v>
      </c>
      <c r="D320" s="41">
        <v>1</v>
      </c>
      <c r="E320" s="50">
        <v>48</v>
      </c>
      <c r="F320" s="41" t="s">
        <v>39</v>
      </c>
      <c r="G320" s="41" t="s">
        <v>29</v>
      </c>
      <c r="H320" s="41" t="s">
        <v>31</v>
      </c>
      <c r="J320" s="50">
        <f t="shared" si="4"/>
        <v>48</v>
      </c>
      <c r="K320" s="50"/>
    </row>
    <row r="321" spans="1:11" x14ac:dyDescent="0.25">
      <c r="D321" s="41">
        <v>2</v>
      </c>
      <c r="E321" s="50">
        <v>98</v>
      </c>
      <c r="F321" s="41" t="s">
        <v>39</v>
      </c>
      <c r="G321" s="41" t="s">
        <v>29</v>
      </c>
      <c r="H321" s="41" t="s">
        <v>31</v>
      </c>
      <c r="J321" s="50">
        <f t="shared" si="4"/>
        <v>98</v>
      </c>
      <c r="K321" s="50"/>
    </row>
    <row r="322" spans="1:11" x14ac:dyDescent="0.25">
      <c r="D322" s="41">
        <v>3</v>
      </c>
      <c r="E322" s="50">
        <v>98</v>
      </c>
      <c r="F322" s="41" t="s">
        <v>39</v>
      </c>
      <c r="G322" s="41" t="s">
        <v>29</v>
      </c>
      <c r="H322" s="41" t="s">
        <v>31</v>
      </c>
      <c r="J322" s="50">
        <f t="shared" si="4"/>
        <v>98</v>
      </c>
      <c r="K322" s="50"/>
    </row>
    <row r="323" spans="1:11" x14ac:dyDescent="0.25">
      <c r="D323" s="41">
        <v>4</v>
      </c>
      <c r="E323" s="50">
        <v>190.4</v>
      </c>
      <c r="F323" s="41" t="s">
        <v>39</v>
      </c>
      <c r="G323" s="41" t="s">
        <v>29</v>
      </c>
      <c r="H323" s="41" t="s">
        <v>31</v>
      </c>
      <c r="J323" s="50">
        <f t="shared" si="4"/>
        <v>190.4</v>
      </c>
      <c r="K323" s="50"/>
    </row>
    <row r="324" spans="1:11" x14ac:dyDescent="0.25">
      <c r="B324" s="41" t="s">
        <v>245</v>
      </c>
      <c r="C324" s="41" t="s">
        <v>246</v>
      </c>
      <c r="D324" s="41">
        <v>6</v>
      </c>
      <c r="E324" s="50">
        <v>25</v>
      </c>
      <c r="F324" s="41" t="s">
        <v>30</v>
      </c>
      <c r="G324" s="41" t="s">
        <v>29</v>
      </c>
      <c r="H324" s="41" t="s">
        <v>38</v>
      </c>
      <c r="J324" s="50">
        <f t="shared" si="4"/>
        <v>25</v>
      </c>
      <c r="K324" s="50"/>
    </row>
    <row r="325" spans="1:11" x14ac:dyDescent="0.25">
      <c r="B325" s="41" t="s">
        <v>248</v>
      </c>
      <c r="C325" s="41" t="s">
        <v>247</v>
      </c>
      <c r="D325" s="41">
        <v>1</v>
      </c>
      <c r="E325" s="50">
        <v>568</v>
      </c>
      <c r="F325" s="41" t="s">
        <v>39</v>
      </c>
      <c r="G325" s="41" t="s">
        <v>190</v>
      </c>
      <c r="H325" s="41" t="s">
        <v>29</v>
      </c>
      <c r="J325" s="50"/>
      <c r="K325" s="50">
        <f>IF(H325=$J$2,E325,0)</f>
        <v>568</v>
      </c>
    </row>
    <row r="326" spans="1:11" x14ac:dyDescent="0.25">
      <c r="D326" s="41">
        <v>2</v>
      </c>
      <c r="E326" s="51">
        <v>568</v>
      </c>
      <c r="F326" s="41" t="s">
        <v>39</v>
      </c>
      <c r="G326" s="41" t="s">
        <v>190</v>
      </c>
      <c r="H326" s="41" t="s">
        <v>29</v>
      </c>
      <c r="J326" s="50"/>
      <c r="K326" s="50">
        <f>IF(H326=$J$2,E326,0)</f>
        <v>568</v>
      </c>
    </row>
    <row r="327" spans="1:11" x14ac:dyDescent="0.25">
      <c r="E327" s="50">
        <f>SUBTOTAL(9,E309:E326)</f>
        <v>3746.4</v>
      </c>
      <c r="F327" s="41"/>
      <c r="G327" s="41"/>
      <c r="H327" s="41"/>
      <c r="J327" s="50"/>
      <c r="K327" s="50"/>
    </row>
    <row r="328" spans="1:11" x14ac:dyDescent="0.25">
      <c r="A328" s="41" t="s">
        <v>249</v>
      </c>
      <c r="B328" s="41" t="s">
        <v>250</v>
      </c>
      <c r="C328" s="41" t="s">
        <v>251</v>
      </c>
      <c r="D328" s="41">
        <v>1</v>
      </c>
      <c r="E328" s="50">
        <v>480.2</v>
      </c>
      <c r="F328" s="41" t="s">
        <v>39</v>
      </c>
      <c r="G328" s="41" t="s">
        <v>190</v>
      </c>
      <c r="H328" s="41" t="s">
        <v>29</v>
      </c>
      <c r="J328" s="50"/>
      <c r="K328" s="50">
        <f>IF(H328=$J$2,E328,0)</f>
        <v>480.2</v>
      </c>
    </row>
    <row r="329" spans="1:11" x14ac:dyDescent="0.25">
      <c r="A329" s="41" t="s">
        <v>252</v>
      </c>
      <c r="B329" s="41" t="s">
        <v>253</v>
      </c>
      <c r="C329" s="41" t="s">
        <v>254</v>
      </c>
      <c r="D329" s="41">
        <v>1</v>
      </c>
      <c r="E329" s="50">
        <v>593.4</v>
      </c>
      <c r="F329" s="41" t="s">
        <v>39</v>
      </c>
      <c r="G329" s="41" t="s">
        <v>216</v>
      </c>
      <c r="H329" s="41" t="s">
        <v>38</v>
      </c>
      <c r="J329" s="50"/>
      <c r="K329" s="50"/>
    </row>
    <row r="330" spans="1:11" x14ac:dyDescent="0.25">
      <c r="D330" s="41">
        <v>2</v>
      </c>
      <c r="E330" s="50">
        <v>593.4</v>
      </c>
      <c r="F330" s="41" t="s">
        <v>39</v>
      </c>
      <c r="G330" s="41" t="s">
        <v>216</v>
      </c>
      <c r="H330" s="41" t="s">
        <v>38</v>
      </c>
      <c r="J330" s="50"/>
      <c r="K330" s="50"/>
    </row>
    <row r="331" spans="1:11" x14ac:dyDescent="0.25">
      <c r="B331" s="41" t="s">
        <v>126</v>
      </c>
      <c r="C331" s="41" t="s">
        <v>126</v>
      </c>
      <c r="D331" s="41">
        <v>1</v>
      </c>
      <c r="E331" s="50">
        <v>156.30000000000001</v>
      </c>
      <c r="F331" s="41" t="s">
        <v>39</v>
      </c>
      <c r="G331" s="41" t="s">
        <v>29</v>
      </c>
      <c r="H331" s="41" t="s">
        <v>41</v>
      </c>
      <c r="J331" s="50">
        <f t="shared" ref="J331:J388" si="5">+IF(G331=$J$2,E331,0)</f>
        <v>156.30000000000001</v>
      </c>
      <c r="K331" s="50"/>
    </row>
    <row r="332" spans="1:11" x14ac:dyDescent="0.25">
      <c r="B332" s="41" t="s">
        <v>255</v>
      </c>
      <c r="C332" s="41" t="s">
        <v>256</v>
      </c>
      <c r="D332" s="41">
        <v>1</v>
      </c>
      <c r="E332" s="50">
        <v>1215</v>
      </c>
      <c r="F332" s="41" t="s">
        <v>162</v>
      </c>
      <c r="G332" s="41" t="s">
        <v>163</v>
      </c>
      <c r="H332" s="41" t="s">
        <v>38</v>
      </c>
      <c r="J332" s="50"/>
      <c r="K332" s="50"/>
    </row>
    <row r="333" spans="1:11" x14ac:dyDescent="0.25">
      <c r="D333" s="41">
        <v>2</v>
      </c>
      <c r="E333" s="50">
        <v>1215</v>
      </c>
      <c r="F333" s="41" t="s">
        <v>162</v>
      </c>
      <c r="G333" s="41" t="s">
        <v>163</v>
      </c>
      <c r="H333" s="41" t="s">
        <v>38</v>
      </c>
      <c r="J333" s="50"/>
      <c r="K333" s="50"/>
    </row>
    <row r="334" spans="1:11" x14ac:dyDescent="0.25">
      <c r="B334" s="41" t="s">
        <v>124</v>
      </c>
      <c r="C334" s="41" t="s">
        <v>124</v>
      </c>
      <c r="D334" s="41">
        <v>3</v>
      </c>
      <c r="E334" s="50">
        <v>78.8</v>
      </c>
      <c r="F334" s="41" t="s">
        <v>39</v>
      </c>
      <c r="G334" s="41" t="s">
        <v>29</v>
      </c>
      <c r="H334" s="41" t="s">
        <v>38</v>
      </c>
      <c r="J334" s="50">
        <f t="shared" si="5"/>
        <v>78.8</v>
      </c>
      <c r="K334" s="50"/>
    </row>
    <row r="335" spans="1:11" x14ac:dyDescent="0.25">
      <c r="D335" s="41">
        <v>9</v>
      </c>
      <c r="E335" s="50">
        <v>75</v>
      </c>
      <c r="F335" s="41" t="s">
        <v>39</v>
      </c>
      <c r="G335" s="41" t="s">
        <v>29</v>
      </c>
      <c r="H335" s="41" t="s">
        <v>38</v>
      </c>
      <c r="J335" s="50">
        <f t="shared" si="5"/>
        <v>75</v>
      </c>
      <c r="K335" s="50"/>
    </row>
    <row r="336" spans="1:11" x14ac:dyDescent="0.25">
      <c r="B336" s="41" t="s">
        <v>257</v>
      </c>
      <c r="C336" s="41" t="s">
        <v>258</v>
      </c>
      <c r="D336" s="41" t="s">
        <v>102</v>
      </c>
      <c r="E336" s="50">
        <v>89.5</v>
      </c>
      <c r="F336" s="41" t="s">
        <v>30</v>
      </c>
      <c r="G336" s="41" t="s">
        <v>29</v>
      </c>
      <c r="H336" s="41" t="s">
        <v>31</v>
      </c>
      <c r="J336" s="50">
        <f t="shared" si="5"/>
        <v>89.5</v>
      </c>
      <c r="K336" s="50"/>
    </row>
    <row r="337" spans="2:11" x14ac:dyDescent="0.25">
      <c r="D337" s="41" t="s">
        <v>102</v>
      </c>
      <c r="E337" s="50">
        <v>89.5</v>
      </c>
      <c r="F337" s="41" t="s">
        <v>30</v>
      </c>
      <c r="G337" s="41" t="s">
        <v>29</v>
      </c>
      <c r="H337" s="41" t="s">
        <v>31</v>
      </c>
      <c r="J337" s="50">
        <f t="shared" si="5"/>
        <v>89.5</v>
      </c>
      <c r="K337" s="50"/>
    </row>
    <row r="338" spans="2:11" x14ac:dyDescent="0.25">
      <c r="D338" s="41" t="s">
        <v>102</v>
      </c>
      <c r="E338" s="50">
        <v>89.5</v>
      </c>
      <c r="F338" s="41" t="s">
        <v>30</v>
      </c>
      <c r="G338" s="41" t="s">
        <v>29</v>
      </c>
      <c r="H338" s="41" t="s">
        <v>31</v>
      </c>
      <c r="J338" s="50">
        <f t="shared" si="5"/>
        <v>89.5</v>
      </c>
      <c r="K338" s="50"/>
    </row>
    <row r="339" spans="2:11" x14ac:dyDescent="0.25">
      <c r="D339" s="41" t="s">
        <v>102</v>
      </c>
      <c r="E339" s="50">
        <v>89.5</v>
      </c>
      <c r="F339" s="41" t="s">
        <v>30</v>
      </c>
      <c r="G339" s="41" t="s">
        <v>29</v>
      </c>
      <c r="H339" s="41" t="s">
        <v>31</v>
      </c>
      <c r="J339" s="50">
        <f t="shared" si="5"/>
        <v>89.5</v>
      </c>
      <c r="K339" s="50"/>
    </row>
    <row r="340" spans="2:11" x14ac:dyDescent="0.25">
      <c r="D340" s="41">
        <v>1</v>
      </c>
      <c r="E340" s="50">
        <v>799.2</v>
      </c>
      <c r="F340" s="41" t="s">
        <v>39</v>
      </c>
      <c r="G340" s="41" t="s">
        <v>29</v>
      </c>
      <c r="H340" s="41" t="s">
        <v>31</v>
      </c>
      <c r="J340" s="50">
        <f t="shared" si="5"/>
        <v>799.2</v>
      </c>
      <c r="K340" s="50"/>
    </row>
    <row r="341" spans="2:11" x14ac:dyDescent="0.25">
      <c r="B341" s="41" t="s">
        <v>259</v>
      </c>
      <c r="C341" s="41" t="s">
        <v>260</v>
      </c>
      <c r="D341" s="41">
        <v>1</v>
      </c>
      <c r="E341" s="50">
        <v>122.5</v>
      </c>
      <c r="F341" s="41" t="s">
        <v>39</v>
      </c>
      <c r="G341" s="41" t="s">
        <v>29</v>
      </c>
      <c r="H341" s="41" t="s">
        <v>41</v>
      </c>
      <c r="J341" s="50">
        <f t="shared" si="5"/>
        <v>122.5</v>
      </c>
      <c r="K341" s="50"/>
    </row>
    <row r="342" spans="2:11" x14ac:dyDescent="0.25">
      <c r="D342" s="41">
        <v>2</v>
      </c>
      <c r="E342" s="50">
        <v>187.5</v>
      </c>
      <c r="F342" s="41" t="s">
        <v>39</v>
      </c>
      <c r="G342" s="41" t="s">
        <v>29</v>
      </c>
      <c r="H342" s="41" t="s">
        <v>41</v>
      </c>
      <c r="J342" s="50">
        <f t="shared" si="5"/>
        <v>187.5</v>
      </c>
      <c r="K342" s="50"/>
    </row>
    <row r="343" spans="2:11" x14ac:dyDescent="0.25">
      <c r="D343" s="41">
        <v>3</v>
      </c>
      <c r="E343" s="50">
        <v>396.2</v>
      </c>
      <c r="F343" s="41" t="s">
        <v>39</v>
      </c>
      <c r="G343" s="41" t="s">
        <v>29</v>
      </c>
      <c r="H343" s="41" t="s">
        <v>38</v>
      </c>
      <c r="J343" s="50">
        <f t="shared" si="5"/>
        <v>396.2</v>
      </c>
      <c r="K343" s="50"/>
    </row>
    <row r="344" spans="2:11" x14ac:dyDescent="0.25">
      <c r="B344" s="41" t="s">
        <v>261</v>
      </c>
      <c r="C344" s="41" t="s">
        <v>262</v>
      </c>
      <c r="D344" s="41">
        <v>1</v>
      </c>
      <c r="E344" s="50">
        <v>247.8</v>
      </c>
      <c r="F344" s="41" t="s">
        <v>39</v>
      </c>
      <c r="G344" s="41" t="s">
        <v>29</v>
      </c>
      <c r="H344" s="41" t="s">
        <v>41</v>
      </c>
      <c r="J344" s="50">
        <f t="shared" si="5"/>
        <v>247.8</v>
      </c>
      <c r="K344" s="50"/>
    </row>
    <row r="345" spans="2:11" x14ac:dyDescent="0.25">
      <c r="D345" s="41">
        <v>2</v>
      </c>
      <c r="E345" s="50">
        <v>387</v>
      </c>
      <c r="F345" s="41" t="s">
        <v>39</v>
      </c>
      <c r="G345" s="41" t="s">
        <v>29</v>
      </c>
      <c r="H345" s="41" t="s">
        <v>41</v>
      </c>
      <c r="J345" s="50">
        <f t="shared" si="5"/>
        <v>387</v>
      </c>
      <c r="K345" s="50"/>
    </row>
    <row r="346" spans="2:11" x14ac:dyDescent="0.25">
      <c r="B346" s="41" t="s">
        <v>263</v>
      </c>
      <c r="C346" s="41" t="s">
        <v>260</v>
      </c>
      <c r="D346" s="41">
        <v>1</v>
      </c>
      <c r="E346" s="50">
        <v>43.8</v>
      </c>
      <c r="F346" s="41" t="s">
        <v>39</v>
      </c>
      <c r="G346" s="41" t="s">
        <v>29</v>
      </c>
      <c r="H346" s="41" t="s">
        <v>38</v>
      </c>
      <c r="J346" s="50">
        <f t="shared" si="5"/>
        <v>43.8</v>
      </c>
      <c r="K346" s="50"/>
    </row>
    <row r="347" spans="2:11" x14ac:dyDescent="0.25">
      <c r="D347" s="41">
        <v>2</v>
      </c>
      <c r="E347" s="50">
        <v>74.8</v>
      </c>
      <c r="F347" s="41" t="s">
        <v>39</v>
      </c>
      <c r="G347" s="41" t="s">
        <v>29</v>
      </c>
      <c r="H347" s="41" t="s">
        <v>38</v>
      </c>
      <c r="J347" s="50">
        <f t="shared" si="5"/>
        <v>74.8</v>
      </c>
      <c r="K347" s="50"/>
    </row>
    <row r="348" spans="2:11" x14ac:dyDescent="0.25">
      <c r="D348" s="41">
        <v>3</v>
      </c>
      <c r="E348" s="50">
        <v>404.8</v>
      </c>
      <c r="F348" s="41" t="s">
        <v>39</v>
      </c>
      <c r="G348" s="41" t="s">
        <v>29</v>
      </c>
      <c r="H348" s="41" t="s">
        <v>31</v>
      </c>
      <c r="J348" s="50">
        <f t="shared" si="5"/>
        <v>404.8</v>
      </c>
      <c r="K348" s="50"/>
    </row>
    <row r="349" spans="2:11" x14ac:dyDescent="0.25">
      <c r="D349" s="41">
        <v>4</v>
      </c>
      <c r="E349" s="50">
        <v>455</v>
      </c>
      <c r="F349" s="41" t="s">
        <v>39</v>
      </c>
      <c r="G349" s="41" t="s">
        <v>29</v>
      </c>
      <c r="H349" s="41" t="s">
        <v>31</v>
      </c>
      <c r="J349" s="50">
        <f t="shared" si="5"/>
        <v>455</v>
      </c>
      <c r="K349" s="50"/>
    </row>
    <row r="350" spans="2:11" x14ac:dyDescent="0.25">
      <c r="D350" s="41">
        <v>5</v>
      </c>
      <c r="E350" s="50">
        <v>455</v>
      </c>
      <c r="F350" s="41" t="s">
        <v>39</v>
      </c>
      <c r="G350" s="41" t="s">
        <v>29</v>
      </c>
      <c r="H350" s="41" t="s">
        <v>31</v>
      </c>
      <c r="J350" s="50">
        <f t="shared" si="5"/>
        <v>455</v>
      </c>
      <c r="K350" s="50"/>
    </row>
    <row r="351" spans="2:11" x14ac:dyDescent="0.25">
      <c r="B351" s="41" t="s">
        <v>264</v>
      </c>
      <c r="C351" s="41" t="s">
        <v>266</v>
      </c>
      <c r="D351" s="41" t="s">
        <v>267</v>
      </c>
      <c r="E351" s="50">
        <v>2</v>
      </c>
      <c r="F351" s="41" t="s">
        <v>55</v>
      </c>
      <c r="G351" s="41" t="s">
        <v>31</v>
      </c>
      <c r="H351" s="41" t="s">
        <v>38</v>
      </c>
      <c r="J351" s="50"/>
      <c r="K351" s="50"/>
    </row>
    <row r="352" spans="2:11" x14ac:dyDescent="0.25">
      <c r="D352" s="41" t="s">
        <v>268</v>
      </c>
      <c r="E352" s="50">
        <v>2</v>
      </c>
      <c r="F352" s="41" t="s">
        <v>55</v>
      </c>
      <c r="G352" s="41" t="s">
        <v>31</v>
      </c>
      <c r="H352" s="41" t="s">
        <v>38</v>
      </c>
      <c r="J352" s="50"/>
      <c r="K352" s="50"/>
    </row>
    <row r="353" spans="2:11" x14ac:dyDescent="0.25">
      <c r="D353" s="41" t="s">
        <v>269</v>
      </c>
      <c r="E353" s="50">
        <v>2</v>
      </c>
      <c r="F353" s="41" t="s">
        <v>55</v>
      </c>
      <c r="G353" s="41" t="s">
        <v>31</v>
      </c>
      <c r="H353" s="41" t="s">
        <v>38</v>
      </c>
      <c r="J353" s="50"/>
      <c r="K353" s="50"/>
    </row>
    <row r="354" spans="2:11" x14ac:dyDescent="0.25">
      <c r="D354" s="41" t="s">
        <v>133</v>
      </c>
      <c r="E354" s="50">
        <v>79.599999999999994</v>
      </c>
      <c r="F354" s="41" t="s">
        <v>39</v>
      </c>
      <c r="G354" s="41" t="s">
        <v>29</v>
      </c>
      <c r="H354" s="41" t="s">
        <v>31</v>
      </c>
      <c r="J354" s="50">
        <f t="shared" si="5"/>
        <v>79.599999999999994</v>
      </c>
      <c r="K354" s="50"/>
    </row>
    <row r="355" spans="2:11" x14ac:dyDescent="0.25">
      <c r="D355" s="41" t="s">
        <v>133</v>
      </c>
      <c r="E355" s="50">
        <v>236</v>
      </c>
      <c r="F355" s="41" t="s">
        <v>39</v>
      </c>
      <c r="G355" s="41" t="s">
        <v>29</v>
      </c>
      <c r="H355" s="41" t="s">
        <v>31</v>
      </c>
      <c r="J355" s="50">
        <f t="shared" si="5"/>
        <v>236</v>
      </c>
      <c r="K355" s="50"/>
    </row>
    <row r="356" spans="2:11" x14ac:dyDescent="0.25">
      <c r="B356" s="41" t="s">
        <v>270</v>
      </c>
      <c r="C356" s="41" t="s">
        <v>124</v>
      </c>
      <c r="D356" s="41">
        <v>1</v>
      </c>
      <c r="E356" s="50">
        <v>396.5</v>
      </c>
      <c r="F356" s="41" t="s">
        <v>39</v>
      </c>
      <c r="G356" s="41" t="s">
        <v>29</v>
      </c>
      <c r="H356" s="41" t="s">
        <v>31</v>
      </c>
      <c r="J356" s="50">
        <f t="shared" si="5"/>
        <v>396.5</v>
      </c>
      <c r="K356" s="50"/>
    </row>
    <row r="357" spans="2:11" x14ac:dyDescent="0.25">
      <c r="D357" s="41">
        <v>2</v>
      </c>
      <c r="E357" s="50">
        <v>531</v>
      </c>
      <c r="F357" s="41" t="s">
        <v>39</v>
      </c>
      <c r="G357" s="41" t="s">
        <v>29</v>
      </c>
      <c r="H357" s="41" t="s">
        <v>31</v>
      </c>
      <c r="J357" s="50">
        <f t="shared" si="5"/>
        <v>531</v>
      </c>
      <c r="K357" s="50"/>
    </row>
    <row r="358" spans="2:11" x14ac:dyDescent="0.25">
      <c r="B358" s="41" t="s">
        <v>271</v>
      </c>
      <c r="C358" s="41" t="s">
        <v>272</v>
      </c>
      <c r="D358" s="41">
        <v>1</v>
      </c>
      <c r="E358" s="50">
        <v>793.3</v>
      </c>
      <c r="F358" s="41" t="s">
        <v>39</v>
      </c>
      <c r="G358" s="41" t="s">
        <v>216</v>
      </c>
      <c r="H358" s="41" t="s">
        <v>38</v>
      </c>
      <c r="J358" s="50"/>
      <c r="K358" s="50"/>
    </row>
    <row r="359" spans="2:11" x14ac:dyDescent="0.25">
      <c r="D359" s="41">
        <v>2</v>
      </c>
      <c r="E359" s="50">
        <v>793.3</v>
      </c>
      <c r="F359" s="41" t="s">
        <v>39</v>
      </c>
      <c r="G359" s="41" t="s">
        <v>216</v>
      </c>
      <c r="H359" s="41" t="s">
        <v>38</v>
      </c>
      <c r="J359" s="50"/>
      <c r="K359" s="50"/>
    </row>
    <row r="360" spans="2:11" x14ac:dyDescent="0.25">
      <c r="D360" s="41">
        <v>3</v>
      </c>
      <c r="E360" s="50">
        <v>793.3</v>
      </c>
      <c r="F360" s="41" t="s">
        <v>39</v>
      </c>
      <c r="G360" s="41" t="s">
        <v>216</v>
      </c>
      <c r="H360" s="41" t="s">
        <v>38</v>
      </c>
      <c r="J360" s="50"/>
      <c r="K360" s="50"/>
    </row>
    <row r="361" spans="2:11" x14ac:dyDescent="0.25">
      <c r="B361" s="41" t="s">
        <v>273</v>
      </c>
      <c r="C361" s="41" t="s">
        <v>229</v>
      </c>
      <c r="D361" s="41">
        <v>1</v>
      </c>
      <c r="E361" s="50">
        <v>593.4</v>
      </c>
      <c r="F361" s="48" t="s">
        <v>39</v>
      </c>
      <c r="G361" s="48" t="s">
        <v>216</v>
      </c>
      <c r="H361" s="41" t="s">
        <v>168</v>
      </c>
      <c r="J361" s="50"/>
      <c r="K361" s="50"/>
    </row>
    <row r="362" spans="2:11" x14ac:dyDescent="0.25">
      <c r="D362" s="41">
        <v>2</v>
      </c>
      <c r="E362" s="50">
        <v>593.4</v>
      </c>
      <c r="F362" s="48" t="s">
        <v>39</v>
      </c>
      <c r="G362" s="48" t="s">
        <v>216</v>
      </c>
      <c r="H362" s="41" t="s">
        <v>168</v>
      </c>
      <c r="J362" s="50"/>
      <c r="K362" s="50"/>
    </row>
    <row r="363" spans="2:11" x14ac:dyDescent="0.25">
      <c r="D363" s="41">
        <v>3</v>
      </c>
      <c r="E363" s="50">
        <v>793.3</v>
      </c>
      <c r="F363" s="48" t="s">
        <v>39</v>
      </c>
      <c r="G363" s="48" t="s">
        <v>216</v>
      </c>
      <c r="H363" s="41" t="s">
        <v>168</v>
      </c>
      <c r="J363" s="50"/>
      <c r="K363" s="50"/>
    </row>
    <row r="364" spans="2:11" x14ac:dyDescent="0.25">
      <c r="B364" s="41" t="s">
        <v>274</v>
      </c>
      <c r="C364" s="41" t="s">
        <v>275</v>
      </c>
      <c r="D364" s="41" t="s">
        <v>102</v>
      </c>
      <c r="E364" s="50">
        <v>89.5</v>
      </c>
      <c r="F364" s="41" t="s">
        <v>30</v>
      </c>
      <c r="G364" s="41" t="s">
        <v>29</v>
      </c>
      <c r="H364" s="41" t="s">
        <v>31</v>
      </c>
      <c r="J364" s="50">
        <f t="shared" si="5"/>
        <v>89.5</v>
      </c>
      <c r="K364" s="50"/>
    </row>
    <row r="365" spans="2:11" x14ac:dyDescent="0.25">
      <c r="D365" s="41" t="s">
        <v>103</v>
      </c>
      <c r="E365" s="50">
        <v>89.5</v>
      </c>
      <c r="F365" s="41" t="s">
        <v>30</v>
      </c>
      <c r="G365" s="41" t="s">
        <v>29</v>
      </c>
      <c r="H365" s="41" t="s">
        <v>31</v>
      </c>
      <c r="J365" s="50">
        <f t="shared" si="5"/>
        <v>89.5</v>
      </c>
      <c r="K365" s="50"/>
    </row>
    <row r="366" spans="2:11" x14ac:dyDescent="0.25">
      <c r="D366" s="41" t="s">
        <v>276</v>
      </c>
      <c r="E366" s="50">
        <v>89.5</v>
      </c>
      <c r="F366" s="41" t="s">
        <v>30</v>
      </c>
      <c r="G366" s="41" t="s">
        <v>29</v>
      </c>
      <c r="H366" s="41" t="s">
        <v>31</v>
      </c>
      <c r="J366" s="50">
        <f t="shared" si="5"/>
        <v>89.5</v>
      </c>
      <c r="K366" s="50"/>
    </row>
    <row r="367" spans="2:11" x14ac:dyDescent="0.25">
      <c r="D367" s="41" t="s">
        <v>277</v>
      </c>
      <c r="E367" s="50">
        <v>89.5</v>
      </c>
      <c r="F367" s="41" t="s">
        <v>30</v>
      </c>
      <c r="G367" s="41" t="s">
        <v>29</v>
      </c>
      <c r="H367" s="41" t="s">
        <v>31</v>
      </c>
      <c r="J367" s="50">
        <f t="shared" si="5"/>
        <v>89.5</v>
      </c>
      <c r="K367" s="50"/>
    </row>
    <row r="368" spans="2:11" x14ac:dyDescent="0.25">
      <c r="D368" s="41" t="s">
        <v>278</v>
      </c>
      <c r="E368" s="50">
        <v>89.5</v>
      </c>
      <c r="F368" s="41" t="s">
        <v>30</v>
      </c>
      <c r="G368" s="41" t="s">
        <v>29</v>
      </c>
      <c r="H368" s="41" t="s">
        <v>31</v>
      </c>
      <c r="J368" s="50">
        <f t="shared" si="5"/>
        <v>89.5</v>
      </c>
      <c r="K368" s="50"/>
    </row>
    <row r="369" spans="2:11" x14ac:dyDescent="0.25">
      <c r="D369" s="41" t="s">
        <v>279</v>
      </c>
      <c r="E369" s="50">
        <v>89.5</v>
      </c>
      <c r="F369" s="41" t="s">
        <v>30</v>
      </c>
      <c r="G369" s="41" t="s">
        <v>29</v>
      </c>
      <c r="H369" s="41" t="s">
        <v>31</v>
      </c>
      <c r="J369" s="50">
        <f t="shared" si="5"/>
        <v>89.5</v>
      </c>
      <c r="K369" s="50"/>
    </row>
    <row r="370" spans="2:11" x14ac:dyDescent="0.25">
      <c r="D370" s="41">
        <v>2</v>
      </c>
      <c r="E370" s="50">
        <v>18.399999999999999</v>
      </c>
      <c r="F370" s="41" t="s">
        <v>39</v>
      </c>
      <c r="G370" s="41" t="s">
        <v>29</v>
      </c>
      <c r="H370" s="41" t="s">
        <v>41</v>
      </c>
      <c r="J370" s="50">
        <f t="shared" si="5"/>
        <v>18.399999999999999</v>
      </c>
      <c r="K370" s="50"/>
    </row>
    <row r="371" spans="2:11" x14ac:dyDescent="0.25">
      <c r="D371" s="41">
        <v>3</v>
      </c>
      <c r="E371" s="50">
        <v>46</v>
      </c>
      <c r="F371" s="41" t="s">
        <v>39</v>
      </c>
      <c r="G371" s="41" t="s">
        <v>29</v>
      </c>
      <c r="H371" s="41" t="s">
        <v>41</v>
      </c>
      <c r="J371" s="50">
        <f t="shared" si="5"/>
        <v>46</v>
      </c>
      <c r="K371" s="50"/>
    </row>
    <row r="372" spans="2:11" x14ac:dyDescent="0.25">
      <c r="D372" s="41">
        <v>4</v>
      </c>
      <c r="E372" s="50">
        <v>75</v>
      </c>
      <c r="F372" s="41" t="s">
        <v>39</v>
      </c>
      <c r="G372" s="41" t="s">
        <v>29</v>
      </c>
      <c r="H372" s="41" t="s">
        <v>41</v>
      </c>
      <c r="J372" s="50">
        <f t="shared" si="5"/>
        <v>75</v>
      </c>
      <c r="K372" s="50"/>
    </row>
    <row r="373" spans="2:11" x14ac:dyDescent="0.25">
      <c r="D373" s="41">
        <v>5</v>
      </c>
      <c r="E373" s="50">
        <v>170.5</v>
      </c>
      <c r="F373" s="41" t="s">
        <v>39</v>
      </c>
      <c r="G373" s="41" t="s">
        <v>29</v>
      </c>
      <c r="H373" s="41" t="s">
        <v>41</v>
      </c>
      <c r="J373" s="50">
        <f t="shared" si="5"/>
        <v>170.5</v>
      </c>
      <c r="K373" s="50"/>
    </row>
    <row r="374" spans="2:11" x14ac:dyDescent="0.25">
      <c r="D374" s="41">
        <v>6</v>
      </c>
      <c r="E374" s="50">
        <v>517.5</v>
      </c>
      <c r="F374" s="41" t="s">
        <v>39</v>
      </c>
      <c r="G374" s="41" t="s">
        <v>29</v>
      </c>
      <c r="H374" s="41" t="s">
        <v>41</v>
      </c>
      <c r="J374" s="50">
        <f t="shared" si="5"/>
        <v>517.5</v>
      </c>
      <c r="K374" s="50"/>
    </row>
    <row r="375" spans="2:11" x14ac:dyDescent="0.25">
      <c r="B375" s="41" t="s">
        <v>280</v>
      </c>
      <c r="C375" s="41" t="s">
        <v>124</v>
      </c>
      <c r="D375" s="41">
        <v>2</v>
      </c>
      <c r="E375" s="50">
        <v>31.2</v>
      </c>
      <c r="F375" s="41" t="s">
        <v>39</v>
      </c>
      <c r="G375" s="41" t="s">
        <v>29</v>
      </c>
      <c r="H375" s="41" t="s">
        <v>41</v>
      </c>
      <c r="J375" s="50">
        <f t="shared" si="5"/>
        <v>31.2</v>
      </c>
      <c r="K375" s="50"/>
    </row>
    <row r="376" spans="2:11" x14ac:dyDescent="0.25">
      <c r="D376" s="41">
        <v>3</v>
      </c>
      <c r="E376" s="50">
        <v>75</v>
      </c>
      <c r="F376" s="41" t="s">
        <v>39</v>
      </c>
      <c r="G376" s="41" t="s">
        <v>29</v>
      </c>
      <c r="H376" s="41" t="s">
        <v>41</v>
      </c>
      <c r="J376" s="50">
        <f t="shared" si="5"/>
        <v>75</v>
      </c>
      <c r="K376" s="50"/>
    </row>
    <row r="377" spans="2:11" x14ac:dyDescent="0.25">
      <c r="D377" s="41">
        <v>6</v>
      </c>
      <c r="E377" s="50">
        <v>135.80000000000001</v>
      </c>
      <c r="F377" s="41" t="s">
        <v>39</v>
      </c>
      <c r="G377" s="41" t="s">
        <v>29</v>
      </c>
      <c r="H377" s="41" t="s">
        <v>41</v>
      </c>
      <c r="J377" s="50">
        <f t="shared" si="5"/>
        <v>135.80000000000001</v>
      </c>
      <c r="K377" s="50"/>
    </row>
    <row r="378" spans="2:11" x14ac:dyDescent="0.25">
      <c r="D378" s="41">
        <v>7</v>
      </c>
      <c r="E378" s="50">
        <v>136</v>
      </c>
      <c r="F378" s="41" t="s">
        <v>39</v>
      </c>
      <c r="G378" s="41" t="s">
        <v>29</v>
      </c>
      <c r="H378" s="41" t="s">
        <v>41</v>
      </c>
      <c r="J378" s="50">
        <f t="shared" si="5"/>
        <v>136</v>
      </c>
      <c r="K378" s="50"/>
    </row>
    <row r="379" spans="2:11" x14ac:dyDescent="0.25">
      <c r="D379" s="41">
        <v>8</v>
      </c>
      <c r="E379" s="50">
        <v>580.5</v>
      </c>
      <c r="F379" s="41" t="s">
        <v>39</v>
      </c>
      <c r="G379" s="41" t="s">
        <v>29</v>
      </c>
      <c r="H379" s="41" t="s">
        <v>41</v>
      </c>
      <c r="J379" s="50">
        <f t="shared" si="5"/>
        <v>580.5</v>
      </c>
      <c r="K379" s="50"/>
    </row>
    <row r="380" spans="2:11" x14ac:dyDescent="0.25">
      <c r="B380" s="41" t="s">
        <v>281</v>
      </c>
      <c r="C380" s="41" t="s">
        <v>124</v>
      </c>
      <c r="D380" s="41">
        <v>1</v>
      </c>
      <c r="E380" s="50">
        <v>176.8</v>
      </c>
      <c r="F380" s="41" t="s">
        <v>39</v>
      </c>
      <c r="G380" s="41" t="s">
        <v>29</v>
      </c>
      <c r="H380" s="41" t="s">
        <v>31</v>
      </c>
      <c r="J380" s="50">
        <f t="shared" si="5"/>
        <v>176.8</v>
      </c>
      <c r="K380" s="50"/>
    </row>
    <row r="381" spans="2:11" x14ac:dyDescent="0.25">
      <c r="D381" s="41">
        <v>2</v>
      </c>
      <c r="E381" s="50">
        <v>170.5</v>
      </c>
      <c r="F381" s="41" t="s">
        <v>39</v>
      </c>
      <c r="G381" s="41" t="s">
        <v>29</v>
      </c>
      <c r="H381" s="41" t="s">
        <v>31</v>
      </c>
      <c r="J381" s="50">
        <f t="shared" si="5"/>
        <v>170.5</v>
      </c>
      <c r="K381" s="50"/>
    </row>
    <row r="382" spans="2:11" x14ac:dyDescent="0.25">
      <c r="D382" s="41">
        <v>3</v>
      </c>
      <c r="E382" s="50">
        <v>361.4</v>
      </c>
      <c r="F382" s="41" t="s">
        <v>39</v>
      </c>
      <c r="G382" s="41" t="s">
        <v>29</v>
      </c>
      <c r="H382" s="41" t="s">
        <v>31</v>
      </c>
      <c r="J382" s="50">
        <f t="shared" si="5"/>
        <v>361.4</v>
      </c>
      <c r="K382" s="50"/>
    </row>
    <row r="383" spans="2:11" x14ac:dyDescent="0.25">
      <c r="B383" s="41" t="s">
        <v>282</v>
      </c>
      <c r="C383" s="41" t="s">
        <v>260</v>
      </c>
      <c r="D383" s="41">
        <v>4</v>
      </c>
      <c r="E383" s="50">
        <v>81.3</v>
      </c>
      <c r="F383" s="41" t="s">
        <v>39</v>
      </c>
      <c r="G383" s="41" t="s">
        <v>29</v>
      </c>
      <c r="H383" s="41" t="s">
        <v>41</v>
      </c>
      <c r="J383" s="50">
        <f t="shared" si="5"/>
        <v>81.3</v>
      </c>
      <c r="K383" s="50"/>
    </row>
    <row r="384" spans="2:11" x14ac:dyDescent="0.25">
      <c r="B384" s="41" t="s">
        <v>283</v>
      </c>
      <c r="C384" s="41" t="s">
        <v>124</v>
      </c>
      <c r="D384" s="41">
        <v>1</v>
      </c>
      <c r="E384" s="50">
        <v>79.599999999999994</v>
      </c>
      <c r="F384" s="41" t="s">
        <v>39</v>
      </c>
      <c r="G384" s="41" t="s">
        <v>29</v>
      </c>
      <c r="H384" s="41" t="s">
        <v>41</v>
      </c>
      <c r="J384" s="50">
        <f t="shared" si="5"/>
        <v>79.599999999999994</v>
      </c>
      <c r="K384" s="50"/>
    </row>
    <row r="385" spans="2:11" x14ac:dyDescent="0.25">
      <c r="D385" s="41">
        <v>2</v>
      </c>
      <c r="E385" s="50">
        <v>125</v>
      </c>
      <c r="F385" s="41" t="s">
        <v>39</v>
      </c>
      <c r="G385" s="41" t="s">
        <v>29</v>
      </c>
      <c r="H385" s="41" t="s">
        <v>41</v>
      </c>
      <c r="J385" s="50">
        <f t="shared" si="5"/>
        <v>125</v>
      </c>
      <c r="K385" s="50"/>
    </row>
    <row r="386" spans="2:11" x14ac:dyDescent="0.25">
      <c r="D386" s="41">
        <v>3</v>
      </c>
      <c r="E386" s="50">
        <v>136</v>
      </c>
      <c r="F386" s="41" t="s">
        <v>39</v>
      </c>
      <c r="G386" s="41" t="s">
        <v>29</v>
      </c>
      <c r="H386" s="41" t="s">
        <v>41</v>
      </c>
      <c r="J386" s="50">
        <f t="shared" si="5"/>
        <v>136</v>
      </c>
      <c r="K386" s="50"/>
    </row>
    <row r="387" spans="2:11" x14ac:dyDescent="0.25">
      <c r="B387" s="41" t="s">
        <v>284</v>
      </c>
      <c r="C387" s="41" t="s">
        <v>285</v>
      </c>
      <c r="D387" s="41" t="s">
        <v>102</v>
      </c>
      <c r="E387" s="50">
        <v>89.5</v>
      </c>
      <c r="F387" s="41" t="s">
        <v>30</v>
      </c>
      <c r="G387" s="41" t="s">
        <v>29</v>
      </c>
      <c r="H387" s="41" t="s">
        <v>41</v>
      </c>
      <c r="J387" s="50">
        <f t="shared" si="5"/>
        <v>89.5</v>
      </c>
      <c r="K387" s="50"/>
    </row>
    <row r="388" spans="2:11" x14ac:dyDescent="0.25">
      <c r="D388" s="41" t="s">
        <v>103</v>
      </c>
      <c r="E388" s="50">
        <v>89.5</v>
      </c>
      <c r="F388" s="41" t="s">
        <v>30</v>
      </c>
      <c r="G388" s="41" t="s">
        <v>29</v>
      </c>
      <c r="H388" s="41" t="s">
        <v>41</v>
      </c>
      <c r="J388" s="50">
        <f t="shared" si="5"/>
        <v>89.5</v>
      </c>
      <c r="K388" s="50"/>
    </row>
    <row r="389" spans="2:11" x14ac:dyDescent="0.25">
      <c r="D389" s="41" t="s">
        <v>276</v>
      </c>
      <c r="E389" s="50">
        <v>89.5</v>
      </c>
      <c r="F389" s="41" t="s">
        <v>30</v>
      </c>
      <c r="G389" s="41" t="s">
        <v>29</v>
      </c>
      <c r="H389" s="41" t="s">
        <v>41</v>
      </c>
      <c r="J389" s="50">
        <f t="shared" ref="J389:J452" si="6">+IF(G389=$J$2,E389,0)</f>
        <v>89.5</v>
      </c>
      <c r="K389" s="50"/>
    </row>
    <row r="390" spans="2:11" x14ac:dyDescent="0.25">
      <c r="D390" s="41" t="s">
        <v>277</v>
      </c>
      <c r="E390" s="50">
        <v>89.5</v>
      </c>
      <c r="F390" s="41" t="s">
        <v>30</v>
      </c>
      <c r="G390" s="41" t="s">
        <v>29</v>
      </c>
      <c r="H390" s="41" t="s">
        <v>41</v>
      </c>
      <c r="J390" s="50">
        <f t="shared" si="6"/>
        <v>89.5</v>
      </c>
      <c r="K390" s="50"/>
    </row>
    <row r="391" spans="2:11" x14ac:dyDescent="0.25">
      <c r="D391" s="41" t="s">
        <v>278</v>
      </c>
      <c r="E391" s="50">
        <v>89.5</v>
      </c>
      <c r="F391" s="41" t="s">
        <v>30</v>
      </c>
      <c r="G391" s="41" t="s">
        <v>29</v>
      </c>
      <c r="H391" s="41" t="s">
        <v>41</v>
      </c>
      <c r="J391" s="50">
        <f t="shared" si="6"/>
        <v>89.5</v>
      </c>
      <c r="K391" s="50"/>
    </row>
    <row r="392" spans="2:11" x14ac:dyDescent="0.25">
      <c r="D392" s="41">
        <v>5</v>
      </c>
      <c r="E392" s="50">
        <v>115</v>
      </c>
      <c r="F392" s="41" t="s">
        <v>39</v>
      </c>
      <c r="G392" s="41" t="s">
        <v>29</v>
      </c>
      <c r="H392" s="41" t="s">
        <v>41</v>
      </c>
      <c r="J392" s="50">
        <f t="shared" si="6"/>
        <v>115</v>
      </c>
      <c r="K392" s="50"/>
    </row>
    <row r="393" spans="2:11" x14ac:dyDescent="0.25">
      <c r="D393" s="41">
        <v>6</v>
      </c>
      <c r="E393" s="50">
        <v>535.5</v>
      </c>
      <c r="F393" s="41" t="s">
        <v>39</v>
      </c>
      <c r="G393" s="41" t="s">
        <v>29</v>
      </c>
      <c r="H393" s="41" t="s">
        <v>41</v>
      </c>
      <c r="J393" s="50">
        <f t="shared" si="6"/>
        <v>535.5</v>
      </c>
      <c r="K393" s="50"/>
    </row>
    <row r="394" spans="2:11" x14ac:dyDescent="0.25">
      <c r="B394" s="41" t="s">
        <v>286</v>
      </c>
      <c r="C394" s="41" t="s">
        <v>287</v>
      </c>
      <c r="D394" s="41">
        <v>1</v>
      </c>
      <c r="E394" s="50">
        <v>112.5</v>
      </c>
      <c r="F394" s="41" t="s">
        <v>39</v>
      </c>
      <c r="G394" s="41" t="s">
        <v>29</v>
      </c>
      <c r="H394" s="41" t="s">
        <v>41</v>
      </c>
      <c r="J394" s="50">
        <f t="shared" si="6"/>
        <v>112.5</v>
      </c>
      <c r="K394" s="50"/>
    </row>
    <row r="395" spans="2:11" x14ac:dyDescent="0.25">
      <c r="B395" s="41" t="s">
        <v>288</v>
      </c>
      <c r="C395" s="41" t="s">
        <v>289</v>
      </c>
      <c r="D395" s="41">
        <v>4</v>
      </c>
      <c r="E395" s="50">
        <v>590.6</v>
      </c>
      <c r="F395" s="41" t="s">
        <v>39</v>
      </c>
      <c r="G395" s="41" t="s">
        <v>216</v>
      </c>
      <c r="H395" s="41" t="s">
        <v>38</v>
      </c>
      <c r="J395" s="50"/>
      <c r="K395" s="50"/>
    </row>
    <row r="396" spans="2:11" x14ac:dyDescent="0.25">
      <c r="B396" s="41" t="s">
        <v>290</v>
      </c>
      <c r="C396" s="41" t="s">
        <v>291</v>
      </c>
      <c r="D396" s="41" t="s">
        <v>267</v>
      </c>
      <c r="E396" s="50">
        <v>2</v>
      </c>
      <c r="F396" s="41" t="s">
        <v>55</v>
      </c>
      <c r="G396" s="41" t="s">
        <v>31</v>
      </c>
      <c r="H396" s="41" t="s">
        <v>38</v>
      </c>
      <c r="J396" s="50"/>
      <c r="K396" s="50"/>
    </row>
    <row r="397" spans="2:11" x14ac:dyDescent="0.25">
      <c r="D397" s="41" t="s">
        <v>268</v>
      </c>
      <c r="E397" s="50">
        <v>2</v>
      </c>
      <c r="F397" s="41" t="s">
        <v>55</v>
      </c>
      <c r="G397" s="41" t="s">
        <v>31</v>
      </c>
      <c r="H397" s="41" t="s">
        <v>38</v>
      </c>
      <c r="J397" s="50"/>
      <c r="K397" s="50"/>
    </row>
    <row r="398" spans="2:11" x14ac:dyDescent="0.25">
      <c r="D398" s="41" t="s">
        <v>269</v>
      </c>
      <c r="E398" s="50">
        <v>2</v>
      </c>
      <c r="F398" s="41" t="s">
        <v>55</v>
      </c>
      <c r="G398" s="41" t="s">
        <v>31</v>
      </c>
      <c r="H398" s="41" t="s">
        <v>38</v>
      </c>
      <c r="J398" s="50"/>
      <c r="K398" s="50"/>
    </row>
    <row r="399" spans="2:11" x14ac:dyDescent="0.25">
      <c r="D399" s="41" t="s">
        <v>292</v>
      </c>
      <c r="E399" s="50">
        <v>2</v>
      </c>
      <c r="F399" s="41" t="s">
        <v>55</v>
      </c>
      <c r="G399" s="41" t="s">
        <v>31</v>
      </c>
      <c r="H399" s="41" t="s">
        <v>38</v>
      </c>
      <c r="J399" s="50"/>
      <c r="K399" s="50"/>
    </row>
    <row r="400" spans="2:11" x14ac:dyDescent="0.25">
      <c r="D400" s="41" t="s">
        <v>293</v>
      </c>
      <c r="E400" s="50">
        <v>2</v>
      </c>
      <c r="F400" s="41" t="s">
        <v>55</v>
      </c>
      <c r="G400" s="41" t="s">
        <v>31</v>
      </c>
      <c r="H400" s="41" t="s">
        <v>38</v>
      </c>
      <c r="J400" s="50"/>
      <c r="K400" s="50"/>
    </row>
    <row r="401" spans="1:11" x14ac:dyDescent="0.25">
      <c r="D401" s="41" t="s">
        <v>133</v>
      </c>
      <c r="E401" s="50">
        <v>176.8</v>
      </c>
      <c r="F401" s="41" t="s">
        <v>39</v>
      </c>
      <c r="G401" s="41" t="s">
        <v>29</v>
      </c>
      <c r="H401" s="41" t="s">
        <v>41</v>
      </c>
      <c r="J401" s="50">
        <f t="shared" si="6"/>
        <v>176.8</v>
      </c>
      <c r="K401" s="50"/>
    </row>
    <row r="402" spans="1:11" x14ac:dyDescent="0.25">
      <c r="D402" s="41" t="s">
        <v>134</v>
      </c>
      <c r="E402" s="50">
        <v>526.70000000000005</v>
      </c>
      <c r="F402" s="41" t="s">
        <v>39</v>
      </c>
      <c r="G402" s="41" t="s">
        <v>29</v>
      </c>
      <c r="H402" s="41" t="s">
        <v>41</v>
      </c>
      <c r="J402" s="50">
        <f t="shared" si="6"/>
        <v>526.70000000000005</v>
      </c>
      <c r="K402" s="50"/>
    </row>
    <row r="403" spans="1:11" x14ac:dyDescent="0.25">
      <c r="B403" s="41" t="s">
        <v>294</v>
      </c>
      <c r="C403" s="41" t="s">
        <v>265</v>
      </c>
      <c r="D403" s="41">
        <v>1</v>
      </c>
      <c r="E403" s="50">
        <v>580.5</v>
      </c>
      <c r="F403" s="41" t="s">
        <v>39</v>
      </c>
      <c r="G403" s="41" t="s">
        <v>29</v>
      </c>
      <c r="H403" s="41" t="s">
        <v>31</v>
      </c>
      <c r="J403" s="50">
        <f t="shared" si="6"/>
        <v>580.5</v>
      </c>
      <c r="K403" s="50"/>
    </row>
    <row r="404" spans="1:11" x14ac:dyDescent="0.25">
      <c r="D404" s="41">
        <v>2</v>
      </c>
      <c r="E404" s="50">
        <v>799.2</v>
      </c>
      <c r="F404" s="41" t="s">
        <v>39</v>
      </c>
      <c r="G404" s="41" t="s">
        <v>29</v>
      </c>
      <c r="H404" s="41" t="s">
        <v>31</v>
      </c>
      <c r="J404" s="50">
        <f t="shared" si="6"/>
        <v>799.2</v>
      </c>
      <c r="K404" s="50"/>
    </row>
    <row r="405" spans="1:11" x14ac:dyDescent="0.25">
      <c r="B405" s="41" t="s">
        <v>295</v>
      </c>
      <c r="C405" s="41" t="s">
        <v>296</v>
      </c>
      <c r="D405" s="41" t="s">
        <v>267</v>
      </c>
      <c r="E405" s="50">
        <v>2</v>
      </c>
      <c r="F405" s="41" t="s">
        <v>55</v>
      </c>
      <c r="G405" s="41" t="s">
        <v>31</v>
      </c>
      <c r="H405" s="41" t="s">
        <v>38</v>
      </c>
      <c r="J405" s="50"/>
      <c r="K405" s="50"/>
    </row>
    <row r="406" spans="1:11" x14ac:dyDescent="0.25">
      <c r="D406" s="41" t="s">
        <v>268</v>
      </c>
      <c r="E406" s="50">
        <v>2</v>
      </c>
      <c r="F406" s="41" t="s">
        <v>55</v>
      </c>
      <c r="G406" s="41" t="s">
        <v>31</v>
      </c>
      <c r="H406" s="41" t="s">
        <v>38</v>
      </c>
      <c r="J406" s="50"/>
      <c r="K406" s="50"/>
    </row>
    <row r="407" spans="1:11" x14ac:dyDescent="0.25">
      <c r="D407" s="41">
        <v>6</v>
      </c>
      <c r="E407" s="50">
        <v>239.4</v>
      </c>
      <c r="F407" s="41" t="s">
        <v>39</v>
      </c>
      <c r="G407" s="41" t="s">
        <v>29</v>
      </c>
      <c r="H407" s="41" t="s">
        <v>41</v>
      </c>
      <c r="J407" s="50">
        <f t="shared" si="6"/>
        <v>239.4</v>
      </c>
      <c r="K407" s="50"/>
    </row>
    <row r="408" spans="1:11" x14ac:dyDescent="0.25">
      <c r="B408" s="41" t="s">
        <v>297</v>
      </c>
      <c r="C408" s="41" t="s">
        <v>298</v>
      </c>
      <c r="D408" s="41">
        <v>1</v>
      </c>
      <c r="E408" s="50">
        <v>199</v>
      </c>
      <c r="F408" s="41" t="s">
        <v>39</v>
      </c>
      <c r="G408" s="41" t="s">
        <v>29</v>
      </c>
      <c r="H408" s="41" t="s">
        <v>31</v>
      </c>
      <c r="J408" s="50">
        <f t="shared" si="6"/>
        <v>199</v>
      </c>
      <c r="K408" s="50"/>
    </row>
    <row r="409" spans="1:11" x14ac:dyDescent="0.25">
      <c r="D409" s="41">
        <v>2</v>
      </c>
      <c r="E409" s="50">
        <v>580.5</v>
      </c>
      <c r="F409" s="41" t="s">
        <v>39</v>
      </c>
      <c r="G409" s="41" t="s">
        <v>29</v>
      </c>
      <c r="H409" s="41" t="s">
        <v>31</v>
      </c>
      <c r="J409" s="50">
        <f t="shared" si="6"/>
        <v>580.5</v>
      </c>
      <c r="K409" s="50"/>
    </row>
    <row r="410" spans="1:11" x14ac:dyDescent="0.25">
      <c r="D410" s="41">
        <v>3</v>
      </c>
      <c r="E410" s="51">
        <v>396</v>
      </c>
      <c r="F410" s="41" t="s">
        <v>39</v>
      </c>
      <c r="G410" s="41" t="s">
        <v>29</v>
      </c>
      <c r="H410" s="41" t="s">
        <v>38</v>
      </c>
      <c r="J410" s="50">
        <f t="shared" si="6"/>
        <v>396</v>
      </c>
      <c r="K410" s="50"/>
    </row>
    <row r="411" spans="1:11" x14ac:dyDescent="0.25">
      <c r="E411" s="50">
        <f>SUBTOTAL(9,E329:E410)</f>
        <v>22234.299999999996</v>
      </c>
      <c r="F411" s="41"/>
      <c r="G411" s="41"/>
      <c r="H411" s="41"/>
      <c r="J411" s="50"/>
      <c r="K411" s="50"/>
    </row>
    <row r="412" spans="1:11" x14ac:dyDescent="0.25">
      <c r="A412" s="41" t="s">
        <v>299</v>
      </c>
      <c r="B412" s="41" t="s">
        <v>300</v>
      </c>
      <c r="C412" s="41" t="s">
        <v>301</v>
      </c>
      <c r="D412" s="41">
        <v>1</v>
      </c>
      <c r="E412" s="50">
        <v>174.6</v>
      </c>
      <c r="F412" s="41" t="s">
        <v>302</v>
      </c>
      <c r="G412" s="41" t="s">
        <v>216</v>
      </c>
      <c r="H412" s="41" t="s">
        <v>29</v>
      </c>
      <c r="J412" s="50"/>
      <c r="K412" s="50">
        <f>IF(H412=$J$2,E412,0)</f>
        <v>174.6</v>
      </c>
    </row>
    <row r="413" spans="1:11" x14ac:dyDescent="0.25">
      <c r="D413" s="41">
        <v>2</v>
      </c>
      <c r="E413" s="51">
        <v>174.6</v>
      </c>
      <c r="F413" s="41" t="s">
        <v>302</v>
      </c>
      <c r="G413" s="41" t="s">
        <v>216</v>
      </c>
      <c r="H413" s="41" t="s">
        <v>29</v>
      </c>
      <c r="J413" s="50"/>
      <c r="K413" s="50">
        <f>IF(H413=$J$2,E413,0)</f>
        <v>174.6</v>
      </c>
    </row>
    <row r="414" spans="1:11" x14ac:dyDescent="0.25">
      <c r="E414" s="50">
        <f>SUBTOTAL(9,E412:E413)</f>
        <v>349.2</v>
      </c>
      <c r="F414" s="41"/>
      <c r="G414" s="41"/>
      <c r="H414" s="41"/>
      <c r="J414" s="50"/>
      <c r="K414" s="50"/>
    </row>
    <row r="415" spans="1:11" x14ac:dyDescent="0.25">
      <c r="A415" s="41" t="s">
        <v>303</v>
      </c>
      <c r="B415" s="41" t="s">
        <v>304</v>
      </c>
      <c r="C415" s="41" t="s">
        <v>305</v>
      </c>
      <c r="D415" s="41">
        <v>2</v>
      </c>
      <c r="E415" s="50">
        <v>0.4</v>
      </c>
      <c r="F415" s="41" t="s">
        <v>55</v>
      </c>
      <c r="G415" s="41" t="s">
        <v>29</v>
      </c>
      <c r="H415" s="41" t="s">
        <v>31</v>
      </c>
      <c r="J415" s="50">
        <f t="shared" si="6"/>
        <v>0.4</v>
      </c>
      <c r="K415" s="50"/>
    </row>
    <row r="416" spans="1:11" x14ac:dyDescent="0.25">
      <c r="D416" s="41">
        <v>5</v>
      </c>
      <c r="E416" s="50">
        <v>1</v>
      </c>
      <c r="F416" s="41" t="s">
        <v>55</v>
      </c>
      <c r="G416" s="41" t="s">
        <v>29</v>
      </c>
      <c r="H416" s="41" t="s">
        <v>31</v>
      </c>
      <c r="J416" s="50">
        <f t="shared" si="6"/>
        <v>1</v>
      </c>
      <c r="K416" s="50"/>
    </row>
    <row r="417" spans="1:11" x14ac:dyDescent="0.25">
      <c r="D417" s="41">
        <v>6</v>
      </c>
      <c r="E417" s="50">
        <v>1.1000000000000001</v>
      </c>
      <c r="F417" s="41" t="s">
        <v>55</v>
      </c>
      <c r="G417" s="41" t="s">
        <v>29</v>
      </c>
      <c r="H417" s="41" t="s">
        <v>31</v>
      </c>
      <c r="J417" s="50">
        <f t="shared" si="6"/>
        <v>1.1000000000000001</v>
      </c>
      <c r="K417" s="50"/>
    </row>
    <row r="418" spans="1:11" x14ac:dyDescent="0.25">
      <c r="D418" s="41">
        <v>7</v>
      </c>
      <c r="E418" s="50">
        <v>1.1000000000000001</v>
      </c>
      <c r="F418" s="41" t="s">
        <v>55</v>
      </c>
      <c r="G418" s="41" t="s">
        <v>29</v>
      </c>
      <c r="H418" s="41" t="s">
        <v>31</v>
      </c>
      <c r="J418" s="50">
        <f t="shared" si="6"/>
        <v>1.1000000000000001</v>
      </c>
      <c r="K418" s="50"/>
    </row>
    <row r="419" spans="1:11" x14ac:dyDescent="0.25">
      <c r="D419" s="41">
        <v>8</v>
      </c>
      <c r="E419" s="50">
        <v>1.8</v>
      </c>
      <c r="F419" s="41" t="s">
        <v>55</v>
      </c>
      <c r="G419" s="41" t="s">
        <v>29</v>
      </c>
      <c r="H419" s="41" t="s">
        <v>31</v>
      </c>
      <c r="J419" s="50">
        <f t="shared" si="6"/>
        <v>1.8</v>
      </c>
      <c r="K419" s="50"/>
    </row>
    <row r="420" spans="1:11" x14ac:dyDescent="0.25">
      <c r="D420" s="41">
        <v>9</v>
      </c>
      <c r="E420" s="50">
        <v>1.8</v>
      </c>
      <c r="F420" s="41" t="s">
        <v>55</v>
      </c>
      <c r="G420" s="41" t="s">
        <v>29</v>
      </c>
      <c r="H420" s="41" t="s">
        <v>31</v>
      </c>
      <c r="J420" s="50">
        <f t="shared" si="6"/>
        <v>1.8</v>
      </c>
      <c r="K420" s="50"/>
    </row>
    <row r="421" spans="1:11" x14ac:dyDescent="0.25">
      <c r="D421" s="41">
        <v>10</v>
      </c>
      <c r="E421" s="50">
        <v>1.7</v>
      </c>
      <c r="F421" s="41" t="s">
        <v>55</v>
      </c>
      <c r="G421" s="41" t="s">
        <v>29</v>
      </c>
      <c r="H421" s="41" t="s">
        <v>31</v>
      </c>
      <c r="J421" s="50">
        <f t="shared" si="6"/>
        <v>1.7</v>
      </c>
      <c r="K421" s="50"/>
    </row>
    <row r="422" spans="1:11" x14ac:dyDescent="0.25">
      <c r="D422" s="41">
        <v>11</v>
      </c>
      <c r="E422" s="50">
        <v>4.8</v>
      </c>
      <c r="F422" s="41" t="s">
        <v>55</v>
      </c>
      <c r="G422" s="41" t="s">
        <v>29</v>
      </c>
      <c r="H422" s="41" t="s">
        <v>31</v>
      </c>
      <c r="J422" s="50">
        <f t="shared" si="6"/>
        <v>4.8</v>
      </c>
      <c r="K422" s="50"/>
    </row>
    <row r="423" spans="1:11" x14ac:dyDescent="0.25">
      <c r="D423" s="41">
        <v>12</v>
      </c>
      <c r="E423" s="51">
        <v>3</v>
      </c>
      <c r="F423" s="41" t="s">
        <v>55</v>
      </c>
      <c r="G423" s="41" t="s">
        <v>29</v>
      </c>
      <c r="H423" s="41" t="s">
        <v>38</v>
      </c>
      <c r="J423" s="50">
        <f t="shared" si="6"/>
        <v>3</v>
      </c>
      <c r="K423" s="50"/>
    </row>
    <row r="424" spans="1:11" x14ac:dyDescent="0.25">
      <c r="E424" s="50">
        <f>SUBTOTAL(9,E415:E423)</f>
        <v>16.7</v>
      </c>
      <c r="F424" s="41"/>
      <c r="G424" s="41"/>
      <c r="H424" s="41"/>
      <c r="J424" s="50"/>
      <c r="K424" s="50"/>
    </row>
    <row r="425" spans="1:11" x14ac:dyDescent="0.25">
      <c r="A425" s="41" t="s">
        <v>306</v>
      </c>
      <c r="B425" s="41" t="s">
        <v>307</v>
      </c>
      <c r="C425" s="41" t="s">
        <v>308</v>
      </c>
      <c r="D425" s="41">
        <v>1</v>
      </c>
      <c r="E425" s="50">
        <v>3.6</v>
      </c>
      <c r="F425" s="41" t="s">
        <v>50</v>
      </c>
      <c r="G425" s="41" t="s">
        <v>51</v>
      </c>
      <c r="H425" s="41" t="s">
        <v>38</v>
      </c>
      <c r="J425" s="50"/>
      <c r="K425" s="50"/>
    </row>
    <row r="426" spans="1:11" x14ac:dyDescent="0.25">
      <c r="D426" s="41">
        <v>2</v>
      </c>
      <c r="E426" s="50">
        <v>3.6</v>
      </c>
      <c r="F426" s="41" t="s">
        <v>50</v>
      </c>
      <c r="G426" s="41" t="s">
        <v>51</v>
      </c>
      <c r="H426" s="41" t="s">
        <v>38</v>
      </c>
      <c r="J426" s="50"/>
      <c r="K426" s="50"/>
    </row>
    <row r="427" spans="1:11" x14ac:dyDescent="0.25">
      <c r="B427" s="41" t="s">
        <v>220</v>
      </c>
      <c r="C427" s="41" t="s">
        <v>308</v>
      </c>
      <c r="D427" s="41">
        <v>1</v>
      </c>
      <c r="E427" s="50">
        <v>26</v>
      </c>
      <c r="F427" s="41" t="s">
        <v>50</v>
      </c>
      <c r="G427" s="41" t="s">
        <v>51</v>
      </c>
      <c r="H427" s="41" t="s">
        <v>38</v>
      </c>
      <c r="J427" s="50"/>
      <c r="K427" s="50"/>
    </row>
    <row r="428" spans="1:11" x14ac:dyDescent="0.25">
      <c r="D428" s="41">
        <v>2</v>
      </c>
      <c r="E428" s="50">
        <v>26</v>
      </c>
      <c r="F428" s="41" t="s">
        <v>50</v>
      </c>
      <c r="G428" s="41" t="s">
        <v>51</v>
      </c>
      <c r="H428" s="41" t="s">
        <v>38</v>
      </c>
      <c r="J428" s="50"/>
      <c r="K428" s="50"/>
    </row>
    <row r="429" spans="1:11" x14ac:dyDescent="0.25">
      <c r="B429" s="41" t="s">
        <v>309</v>
      </c>
      <c r="C429" s="41" t="s">
        <v>310</v>
      </c>
      <c r="D429" s="41">
        <v>1</v>
      </c>
      <c r="E429" s="50">
        <v>15</v>
      </c>
      <c r="F429" s="41" t="s">
        <v>50</v>
      </c>
      <c r="G429" s="41" t="s">
        <v>51</v>
      </c>
      <c r="H429" s="41" t="s">
        <v>38</v>
      </c>
      <c r="J429" s="50"/>
      <c r="K429" s="50"/>
    </row>
    <row r="430" spans="1:11" x14ac:dyDescent="0.25">
      <c r="D430" s="41">
        <v>2</v>
      </c>
      <c r="E430" s="51">
        <v>15</v>
      </c>
      <c r="F430" s="41" t="s">
        <v>50</v>
      </c>
      <c r="G430" s="41" t="s">
        <v>51</v>
      </c>
      <c r="H430" s="41" t="s">
        <v>38</v>
      </c>
      <c r="J430" s="50"/>
      <c r="K430" s="50"/>
    </row>
    <row r="431" spans="1:11" x14ac:dyDescent="0.25">
      <c r="E431" s="50">
        <f>SUBTOTAL(9,E425:E430)</f>
        <v>89.2</v>
      </c>
      <c r="F431" s="41"/>
      <c r="G431" s="41"/>
      <c r="H431" s="41"/>
      <c r="J431" s="50"/>
      <c r="K431" s="50"/>
    </row>
    <row r="432" spans="1:11" x14ac:dyDescent="0.25">
      <c r="A432" s="41" t="s">
        <v>311</v>
      </c>
      <c r="B432" s="41" t="s">
        <v>312</v>
      </c>
      <c r="C432" s="41" t="s">
        <v>313</v>
      </c>
      <c r="D432" s="41">
        <v>1</v>
      </c>
      <c r="E432" s="50">
        <v>35</v>
      </c>
      <c r="F432" s="41" t="s">
        <v>50</v>
      </c>
      <c r="G432" s="41" t="s">
        <v>51</v>
      </c>
      <c r="H432" s="41" t="s">
        <v>38</v>
      </c>
      <c r="J432" s="50"/>
      <c r="K432" s="50"/>
    </row>
    <row r="433" spans="1:11" x14ac:dyDescent="0.25">
      <c r="D433" s="41">
        <v>2</v>
      </c>
      <c r="E433" s="51">
        <v>35</v>
      </c>
      <c r="F433" s="41" t="s">
        <v>50</v>
      </c>
      <c r="G433" s="41" t="s">
        <v>51</v>
      </c>
      <c r="H433" s="41" t="s">
        <v>38</v>
      </c>
      <c r="J433" s="50"/>
      <c r="K433" s="50"/>
    </row>
    <row r="434" spans="1:11" x14ac:dyDescent="0.25">
      <c r="E434" s="50">
        <f>SUBTOTAL(9,E432:E433)</f>
        <v>70</v>
      </c>
      <c r="F434" s="41"/>
      <c r="G434" s="41"/>
      <c r="H434" s="41"/>
      <c r="J434" s="50"/>
      <c r="K434" s="50"/>
    </row>
    <row r="435" spans="1:11" x14ac:dyDescent="0.25">
      <c r="A435" s="41" t="s">
        <v>314</v>
      </c>
      <c r="B435" s="41" t="s">
        <v>315</v>
      </c>
      <c r="C435" s="41" t="s">
        <v>44</v>
      </c>
      <c r="D435" s="41">
        <v>1</v>
      </c>
      <c r="E435" s="50">
        <v>0.3</v>
      </c>
      <c r="F435" s="41" t="s">
        <v>55</v>
      </c>
      <c r="G435" s="41" t="s">
        <v>31</v>
      </c>
      <c r="H435" s="41" t="s">
        <v>38</v>
      </c>
      <c r="J435" s="50"/>
      <c r="K435" s="50"/>
    </row>
    <row r="436" spans="1:11" x14ac:dyDescent="0.25">
      <c r="D436" s="41">
        <v>2</v>
      </c>
      <c r="E436" s="50">
        <v>0.3</v>
      </c>
      <c r="F436" s="41" t="s">
        <v>55</v>
      </c>
      <c r="G436" s="41" t="s">
        <v>31</v>
      </c>
      <c r="H436" s="41" t="s">
        <v>38</v>
      </c>
      <c r="J436" s="50"/>
      <c r="K436" s="50"/>
    </row>
    <row r="437" spans="1:11" x14ac:dyDescent="0.25">
      <c r="D437" s="41">
        <v>3</v>
      </c>
      <c r="E437" s="50">
        <v>0.3</v>
      </c>
      <c r="F437" s="41" t="s">
        <v>55</v>
      </c>
      <c r="G437" s="41" t="s">
        <v>31</v>
      </c>
      <c r="H437" s="41" t="s">
        <v>38</v>
      </c>
      <c r="J437" s="50"/>
      <c r="K437" s="50"/>
    </row>
    <row r="438" spans="1:11" x14ac:dyDescent="0.25">
      <c r="D438" s="41">
        <v>4</v>
      </c>
      <c r="E438" s="50">
        <v>0.8</v>
      </c>
      <c r="F438" s="41" t="s">
        <v>55</v>
      </c>
      <c r="G438" s="41" t="s">
        <v>31</v>
      </c>
      <c r="H438" s="41" t="s">
        <v>38</v>
      </c>
      <c r="J438" s="50"/>
      <c r="K438" s="50"/>
    </row>
    <row r="439" spans="1:11" x14ac:dyDescent="0.25">
      <c r="D439" s="41">
        <v>6</v>
      </c>
      <c r="E439" s="50">
        <v>1.4</v>
      </c>
      <c r="F439" s="41" t="s">
        <v>55</v>
      </c>
      <c r="G439" s="41" t="s">
        <v>31</v>
      </c>
      <c r="H439" s="41" t="s">
        <v>29</v>
      </c>
      <c r="J439" s="50"/>
      <c r="K439" s="50">
        <f>IF(H439=$J$2,E439,0)</f>
        <v>1.4</v>
      </c>
    </row>
    <row r="440" spans="1:11" x14ac:dyDescent="0.25">
      <c r="D440" s="41">
        <v>7</v>
      </c>
      <c r="E440" s="50">
        <v>1.4</v>
      </c>
      <c r="F440" s="41" t="s">
        <v>55</v>
      </c>
      <c r="G440" s="41" t="s">
        <v>29</v>
      </c>
      <c r="H440" s="41" t="s">
        <v>31</v>
      </c>
      <c r="J440" s="50">
        <f t="shared" si="6"/>
        <v>1.4</v>
      </c>
      <c r="K440" s="50"/>
    </row>
    <row r="441" spans="1:11" x14ac:dyDescent="0.25">
      <c r="D441" s="41">
        <v>8</v>
      </c>
      <c r="E441" s="51">
        <v>1.4</v>
      </c>
      <c r="F441" s="41" t="s">
        <v>55</v>
      </c>
      <c r="G441" s="41" t="s">
        <v>29</v>
      </c>
      <c r="H441" s="41" t="s">
        <v>31</v>
      </c>
      <c r="J441" s="50">
        <f t="shared" si="6"/>
        <v>1.4</v>
      </c>
      <c r="K441" s="50"/>
    </row>
    <row r="442" spans="1:11" x14ac:dyDescent="0.25">
      <c r="E442" s="50">
        <f>SUBTOTAL(9,E435:E441)</f>
        <v>5.9</v>
      </c>
      <c r="F442" s="41"/>
      <c r="G442" s="41"/>
      <c r="H442" s="41"/>
      <c r="J442" s="50"/>
      <c r="K442" s="50"/>
    </row>
    <row r="443" spans="1:11" x14ac:dyDescent="0.25">
      <c r="A443" s="41" t="s">
        <v>316</v>
      </c>
      <c r="B443" s="41" t="s">
        <v>317</v>
      </c>
      <c r="C443" s="41" t="s">
        <v>318</v>
      </c>
      <c r="D443" s="41">
        <v>4</v>
      </c>
      <c r="E443" s="50">
        <v>15</v>
      </c>
      <c r="F443" s="41" t="s">
        <v>39</v>
      </c>
      <c r="G443" s="41" t="s">
        <v>29</v>
      </c>
      <c r="H443" s="41" t="s">
        <v>66</v>
      </c>
      <c r="J443" s="50">
        <f t="shared" si="6"/>
        <v>15</v>
      </c>
      <c r="K443" s="50"/>
    </row>
    <row r="444" spans="1:11" x14ac:dyDescent="0.25">
      <c r="B444" s="41" t="s">
        <v>319</v>
      </c>
      <c r="C444" s="41" t="s">
        <v>237</v>
      </c>
      <c r="D444" s="41">
        <v>1</v>
      </c>
      <c r="E444" s="50">
        <v>146.5</v>
      </c>
      <c r="F444" s="41" t="s">
        <v>39</v>
      </c>
      <c r="G444" s="41" t="s">
        <v>29</v>
      </c>
      <c r="H444" s="41" t="s">
        <v>66</v>
      </c>
      <c r="J444" s="50">
        <f t="shared" si="6"/>
        <v>146.5</v>
      </c>
      <c r="K444" s="50"/>
    </row>
    <row r="445" spans="1:11" x14ac:dyDescent="0.25">
      <c r="D445" s="41">
        <v>2</v>
      </c>
      <c r="E445" s="50">
        <v>190.9</v>
      </c>
      <c r="F445" s="41" t="s">
        <v>39</v>
      </c>
      <c r="G445" s="41" t="s">
        <v>29</v>
      </c>
      <c r="H445" s="41" t="s">
        <v>66</v>
      </c>
      <c r="J445" s="50">
        <f t="shared" si="6"/>
        <v>190.9</v>
      </c>
      <c r="K445" s="50"/>
    </row>
    <row r="446" spans="1:11" x14ac:dyDescent="0.25">
      <c r="B446" s="41" t="s">
        <v>320</v>
      </c>
      <c r="C446" s="41" t="s">
        <v>321</v>
      </c>
      <c r="D446" s="41">
        <v>2</v>
      </c>
      <c r="E446" s="50">
        <v>5</v>
      </c>
      <c r="F446" s="41" t="s">
        <v>30</v>
      </c>
      <c r="G446" s="41" t="s">
        <v>29</v>
      </c>
      <c r="H446" s="41" t="s">
        <v>38</v>
      </c>
      <c r="J446" s="50">
        <f t="shared" si="6"/>
        <v>5</v>
      </c>
      <c r="K446" s="50"/>
    </row>
    <row r="447" spans="1:11" x14ac:dyDescent="0.25">
      <c r="B447" s="41" t="s">
        <v>322</v>
      </c>
      <c r="C447" s="41" t="s">
        <v>323</v>
      </c>
      <c r="D447" s="41">
        <v>1</v>
      </c>
      <c r="E447" s="50">
        <v>1</v>
      </c>
      <c r="F447" s="41" t="s">
        <v>36</v>
      </c>
      <c r="G447" s="41" t="s">
        <v>37</v>
      </c>
      <c r="H447" s="41" t="s">
        <v>38</v>
      </c>
      <c r="J447" s="50"/>
      <c r="K447" s="50"/>
    </row>
    <row r="448" spans="1:11" x14ac:dyDescent="0.25">
      <c r="B448" s="41" t="s">
        <v>324</v>
      </c>
      <c r="C448" s="41" t="s">
        <v>325</v>
      </c>
      <c r="D448" s="41">
        <v>1</v>
      </c>
      <c r="E448" s="50">
        <v>20</v>
      </c>
      <c r="F448" s="41" t="s">
        <v>39</v>
      </c>
      <c r="G448" s="41" t="s">
        <v>29</v>
      </c>
      <c r="H448" s="41" t="s">
        <v>66</v>
      </c>
      <c r="J448" s="50">
        <f t="shared" si="6"/>
        <v>20</v>
      </c>
      <c r="K448" s="50"/>
    </row>
    <row r="449" spans="2:11" x14ac:dyDescent="0.25">
      <c r="D449" s="41">
        <v>2</v>
      </c>
      <c r="E449" s="50">
        <v>20</v>
      </c>
      <c r="F449" s="41" t="s">
        <v>39</v>
      </c>
      <c r="G449" s="41" t="s">
        <v>29</v>
      </c>
      <c r="H449" s="41" t="s">
        <v>66</v>
      </c>
      <c r="J449" s="50">
        <f t="shared" si="6"/>
        <v>20</v>
      </c>
      <c r="K449" s="50"/>
    </row>
    <row r="450" spans="2:11" x14ac:dyDescent="0.25">
      <c r="B450" s="41" t="s">
        <v>326</v>
      </c>
      <c r="C450" s="41" t="s">
        <v>327</v>
      </c>
      <c r="D450" s="41">
        <v>1</v>
      </c>
      <c r="E450" s="50">
        <v>75</v>
      </c>
      <c r="F450" s="41" t="s">
        <v>39</v>
      </c>
      <c r="G450" s="41" t="s">
        <v>29</v>
      </c>
      <c r="H450" s="41" t="s">
        <v>29</v>
      </c>
      <c r="J450" s="50">
        <f t="shared" si="6"/>
        <v>75</v>
      </c>
      <c r="K450" s="50">
        <f>IF(H450=$J$2,E450,0)</f>
        <v>75</v>
      </c>
    </row>
    <row r="451" spans="2:11" x14ac:dyDescent="0.25">
      <c r="B451" s="41" t="s">
        <v>328</v>
      </c>
      <c r="C451" s="41" t="s">
        <v>329</v>
      </c>
      <c r="D451" s="41">
        <v>1</v>
      </c>
      <c r="E451" s="50">
        <v>663.9</v>
      </c>
      <c r="F451" s="41" t="s">
        <v>39</v>
      </c>
      <c r="G451" s="41" t="s">
        <v>190</v>
      </c>
      <c r="H451" s="41" t="s">
        <v>38</v>
      </c>
      <c r="J451" s="50"/>
      <c r="K451" s="50"/>
    </row>
    <row r="452" spans="2:11" x14ac:dyDescent="0.25">
      <c r="B452" s="41" t="s">
        <v>330</v>
      </c>
      <c r="C452" s="41" t="s">
        <v>331</v>
      </c>
      <c r="D452" s="41">
        <v>1</v>
      </c>
      <c r="E452" s="50">
        <v>30</v>
      </c>
      <c r="F452" s="41" t="s">
        <v>39</v>
      </c>
      <c r="G452" s="41" t="s">
        <v>29</v>
      </c>
      <c r="H452" s="41" t="s">
        <v>66</v>
      </c>
      <c r="J452" s="50">
        <f t="shared" si="6"/>
        <v>30</v>
      </c>
      <c r="K452" s="50"/>
    </row>
    <row r="453" spans="2:11" x14ac:dyDescent="0.25">
      <c r="D453" s="41">
        <v>2</v>
      </c>
      <c r="E453" s="50">
        <v>33</v>
      </c>
      <c r="F453" s="41" t="s">
        <v>39</v>
      </c>
      <c r="G453" s="41" t="s">
        <v>29</v>
      </c>
      <c r="H453" s="41" t="s">
        <v>66</v>
      </c>
      <c r="J453" s="50">
        <f t="shared" ref="J453:J472" si="7">+IF(G453=$J$2,E453,0)</f>
        <v>33</v>
      </c>
      <c r="K453" s="50"/>
    </row>
    <row r="454" spans="2:11" x14ac:dyDescent="0.25">
      <c r="D454" s="41">
        <v>3</v>
      </c>
      <c r="E454" s="50">
        <v>50</v>
      </c>
      <c r="F454" s="41" t="s">
        <v>39</v>
      </c>
      <c r="G454" s="41" t="s">
        <v>29</v>
      </c>
      <c r="H454" s="41" t="s">
        <v>66</v>
      </c>
      <c r="J454" s="50">
        <f t="shared" si="7"/>
        <v>50</v>
      </c>
      <c r="K454" s="50"/>
    </row>
    <row r="455" spans="2:11" x14ac:dyDescent="0.25">
      <c r="D455" s="41">
        <v>4</v>
      </c>
      <c r="E455" s="50">
        <v>105.1</v>
      </c>
      <c r="F455" s="41" t="s">
        <v>39</v>
      </c>
      <c r="G455" s="41" t="s">
        <v>29</v>
      </c>
      <c r="H455" s="41" t="s">
        <v>66</v>
      </c>
      <c r="J455" s="50">
        <f t="shared" si="7"/>
        <v>105.1</v>
      </c>
      <c r="K455" s="50"/>
    </row>
    <row r="456" spans="2:11" x14ac:dyDescent="0.25">
      <c r="B456" s="41" t="s">
        <v>332</v>
      </c>
      <c r="C456" s="41" t="s">
        <v>332</v>
      </c>
      <c r="D456" s="41">
        <v>5</v>
      </c>
      <c r="E456" s="50">
        <v>1.1000000000000001</v>
      </c>
      <c r="F456" s="41" t="s">
        <v>55</v>
      </c>
      <c r="G456" s="41" t="s">
        <v>31</v>
      </c>
      <c r="H456" s="41" t="s">
        <v>38</v>
      </c>
      <c r="J456" s="50"/>
      <c r="K456" s="50"/>
    </row>
    <row r="457" spans="2:11" x14ac:dyDescent="0.25">
      <c r="D457" s="41">
        <v>6</v>
      </c>
      <c r="E457" s="50">
        <v>1.1000000000000001</v>
      </c>
      <c r="F457" s="41" t="s">
        <v>55</v>
      </c>
      <c r="G457" s="41" t="s">
        <v>31</v>
      </c>
      <c r="H457" s="41" t="s">
        <v>38</v>
      </c>
      <c r="J457" s="50"/>
      <c r="K457" s="50"/>
    </row>
    <row r="458" spans="2:11" x14ac:dyDescent="0.25">
      <c r="B458" s="41" t="s">
        <v>333</v>
      </c>
      <c r="C458" s="41" t="s">
        <v>334</v>
      </c>
      <c r="D458" s="41">
        <v>4</v>
      </c>
      <c r="E458" s="50">
        <v>5</v>
      </c>
      <c r="F458" s="41" t="s">
        <v>104</v>
      </c>
      <c r="G458" s="41" t="s">
        <v>29</v>
      </c>
      <c r="H458" s="41" t="s">
        <v>38</v>
      </c>
      <c r="J458" s="50">
        <f t="shared" si="7"/>
        <v>5</v>
      </c>
      <c r="K458" s="50"/>
    </row>
    <row r="459" spans="2:11" x14ac:dyDescent="0.25">
      <c r="D459" s="41">
        <v>5</v>
      </c>
      <c r="E459" s="50">
        <v>33</v>
      </c>
      <c r="F459" s="41" t="s">
        <v>335</v>
      </c>
      <c r="G459" s="41" t="s">
        <v>29</v>
      </c>
      <c r="H459" s="41" t="s">
        <v>31</v>
      </c>
      <c r="J459" s="50">
        <f t="shared" si="7"/>
        <v>33</v>
      </c>
      <c r="K459" s="50"/>
    </row>
    <row r="460" spans="2:11" x14ac:dyDescent="0.25">
      <c r="D460" s="41">
        <v>6</v>
      </c>
      <c r="E460" s="50">
        <v>89</v>
      </c>
      <c r="F460" s="41" t="s">
        <v>39</v>
      </c>
      <c r="G460" s="41" t="s">
        <v>29</v>
      </c>
      <c r="H460" s="41" t="s">
        <v>31</v>
      </c>
      <c r="J460" s="50">
        <f t="shared" si="7"/>
        <v>89</v>
      </c>
      <c r="K460" s="50"/>
    </row>
    <row r="461" spans="2:11" x14ac:dyDescent="0.25">
      <c r="B461" s="41" t="s">
        <v>336</v>
      </c>
      <c r="C461" s="41" t="s">
        <v>337</v>
      </c>
      <c r="D461" s="41">
        <v>1</v>
      </c>
      <c r="E461" s="50">
        <v>25</v>
      </c>
      <c r="F461" s="41" t="s">
        <v>104</v>
      </c>
      <c r="G461" s="41" t="s">
        <v>29</v>
      </c>
      <c r="H461" s="41" t="s">
        <v>38</v>
      </c>
      <c r="J461" s="50">
        <f t="shared" si="7"/>
        <v>25</v>
      </c>
      <c r="K461" s="50"/>
    </row>
    <row r="462" spans="2:11" x14ac:dyDescent="0.25">
      <c r="D462" s="41">
        <v>2</v>
      </c>
      <c r="E462" s="50">
        <v>85</v>
      </c>
      <c r="F462" s="41" t="s">
        <v>335</v>
      </c>
      <c r="G462" s="41" t="s">
        <v>29</v>
      </c>
      <c r="H462" s="41" t="s">
        <v>31</v>
      </c>
      <c r="J462" s="50">
        <f t="shared" si="7"/>
        <v>85</v>
      </c>
      <c r="K462" s="50"/>
    </row>
    <row r="463" spans="2:11" x14ac:dyDescent="0.25">
      <c r="B463" s="41" t="s">
        <v>338</v>
      </c>
      <c r="C463" s="41" t="s">
        <v>329</v>
      </c>
      <c r="D463" s="41">
        <v>1</v>
      </c>
      <c r="E463" s="50">
        <v>2.5</v>
      </c>
      <c r="F463" s="41" t="s">
        <v>55</v>
      </c>
      <c r="G463" s="41" t="s">
        <v>31</v>
      </c>
      <c r="H463" s="41" t="s">
        <v>38</v>
      </c>
      <c r="J463" s="50"/>
      <c r="K463" s="50"/>
    </row>
    <row r="464" spans="2:11" x14ac:dyDescent="0.25">
      <c r="D464" s="41">
        <v>2</v>
      </c>
      <c r="E464" s="50">
        <v>1.4</v>
      </c>
      <c r="F464" s="41" t="s">
        <v>55</v>
      </c>
      <c r="G464" s="41" t="s">
        <v>31</v>
      </c>
      <c r="H464" s="41" t="s">
        <v>38</v>
      </c>
      <c r="J464" s="50"/>
      <c r="K464" s="50"/>
    </row>
    <row r="465" spans="1:11" x14ac:dyDescent="0.25">
      <c r="D465" s="41">
        <v>3</v>
      </c>
      <c r="E465" s="50">
        <v>2</v>
      </c>
      <c r="F465" s="41" t="s">
        <v>55</v>
      </c>
      <c r="G465" s="41" t="s">
        <v>31</v>
      </c>
      <c r="H465" s="41" t="s">
        <v>38</v>
      </c>
      <c r="J465" s="50"/>
      <c r="K465" s="50"/>
    </row>
    <row r="466" spans="1:11" x14ac:dyDescent="0.25">
      <c r="D466" s="41">
        <v>4</v>
      </c>
      <c r="E466" s="50">
        <v>4.0999999999999996</v>
      </c>
      <c r="F466" s="41" t="s">
        <v>55</v>
      </c>
      <c r="G466" s="41" t="s">
        <v>31</v>
      </c>
      <c r="H466" s="41" t="s">
        <v>38</v>
      </c>
      <c r="J466" s="50"/>
      <c r="K466" s="50"/>
    </row>
    <row r="467" spans="1:11" x14ac:dyDescent="0.25">
      <c r="D467" s="41">
        <v>7</v>
      </c>
      <c r="E467" s="51">
        <v>1.4</v>
      </c>
      <c r="F467" s="41" t="s">
        <v>55</v>
      </c>
      <c r="G467" s="41" t="s">
        <v>31</v>
      </c>
      <c r="H467" s="41" t="s">
        <v>38</v>
      </c>
      <c r="J467" s="50"/>
      <c r="K467" s="50"/>
    </row>
    <row r="468" spans="1:11" x14ac:dyDescent="0.25">
      <c r="E468" s="50">
        <f>SUBTOTAL(9,E443:E467)</f>
        <v>1605.9999999999998</v>
      </c>
      <c r="F468" s="41"/>
      <c r="G468" s="41"/>
      <c r="H468" s="41"/>
      <c r="J468" s="50"/>
      <c r="K468" s="50"/>
    </row>
    <row r="469" spans="1:11" x14ac:dyDescent="0.25">
      <c r="A469" s="41" t="s">
        <v>339</v>
      </c>
      <c r="B469" s="41" t="s">
        <v>340</v>
      </c>
      <c r="C469" s="41" t="s">
        <v>313</v>
      </c>
      <c r="D469" s="41">
        <v>1</v>
      </c>
      <c r="E469" s="50">
        <v>1.3</v>
      </c>
      <c r="F469" s="41" t="s">
        <v>55</v>
      </c>
      <c r="G469" s="41" t="s">
        <v>29</v>
      </c>
      <c r="H469" s="41" t="s">
        <v>31</v>
      </c>
      <c r="J469" s="50">
        <f t="shared" si="7"/>
        <v>1.3</v>
      </c>
      <c r="K469" s="50"/>
    </row>
    <row r="470" spans="1:11" x14ac:dyDescent="0.25">
      <c r="D470" s="41">
        <v>2</v>
      </c>
      <c r="E470" s="50">
        <v>0.9</v>
      </c>
      <c r="F470" s="41" t="s">
        <v>55</v>
      </c>
      <c r="G470" s="41" t="s">
        <v>29</v>
      </c>
      <c r="H470" s="41" t="s">
        <v>31</v>
      </c>
      <c r="J470" s="50">
        <f t="shared" si="7"/>
        <v>0.9</v>
      </c>
      <c r="K470" s="50"/>
    </row>
    <row r="471" spans="1:11" x14ac:dyDescent="0.25">
      <c r="D471" s="41">
        <v>3</v>
      </c>
      <c r="E471" s="50">
        <v>0.5</v>
      </c>
      <c r="F471" s="41" t="s">
        <v>55</v>
      </c>
      <c r="G471" s="41" t="s">
        <v>29</v>
      </c>
      <c r="H471" s="41" t="s">
        <v>31</v>
      </c>
      <c r="J471" s="50">
        <f t="shared" si="7"/>
        <v>0.5</v>
      </c>
      <c r="K471" s="50"/>
    </row>
    <row r="472" spans="1:11" x14ac:dyDescent="0.25">
      <c r="D472" s="41">
        <v>4</v>
      </c>
      <c r="E472" s="51">
        <v>1.3</v>
      </c>
      <c r="F472" s="41" t="s">
        <v>55</v>
      </c>
      <c r="G472" s="41" t="s">
        <v>29</v>
      </c>
      <c r="H472" s="41" t="s">
        <v>31</v>
      </c>
      <c r="J472" s="51">
        <f t="shared" si="7"/>
        <v>1.3</v>
      </c>
      <c r="K472" s="51"/>
    </row>
    <row r="473" spans="1:11" x14ac:dyDescent="0.25">
      <c r="E473" s="50">
        <f>SUBTOTAL(9,E469:E472)</f>
        <v>4</v>
      </c>
      <c r="F473" s="41"/>
      <c r="G473" s="41"/>
      <c r="H473" s="41"/>
      <c r="J473" s="50"/>
    </row>
    <row r="474" spans="1:11" x14ac:dyDescent="0.25">
      <c r="E474" s="50"/>
      <c r="F474" s="41"/>
      <c r="G474" s="41"/>
      <c r="H474" s="41"/>
      <c r="J474" s="54"/>
    </row>
    <row r="475" spans="1:11" x14ac:dyDescent="0.25">
      <c r="E475" s="50">
        <f>SUBTOTAL(9,E4:E473)</f>
        <v>67413.900000000023</v>
      </c>
      <c r="F475" s="41"/>
      <c r="G475" s="41"/>
      <c r="H475" s="41"/>
      <c r="J475" s="50">
        <f>SUM(J4:J472)</f>
        <v>40807.000000000007</v>
      </c>
      <c r="K475" s="50">
        <f>SUM(K4:K472)</f>
        <v>4590</v>
      </c>
    </row>
    <row r="476" spans="1:11" x14ac:dyDescent="0.25">
      <c r="E476" s="41"/>
      <c r="F476" s="41"/>
      <c r="G476" s="41"/>
      <c r="H476" s="41"/>
    </row>
    <row r="477" spans="1:11" x14ac:dyDescent="0.25">
      <c r="A477" s="55" t="s">
        <v>341</v>
      </c>
      <c r="B477" s="56" t="s">
        <v>342</v>
      </c>
      <c r="C477" s="56"/>
      <c r="D477" s="57" t="s">
        <v>350</v>
      </c>
      <c r="E477" s="56"/>
      <c r="F477" s="56"/>
      <c r="G477" s="56"/>
      <c r="H477" s="58"/>
    </row>
    <row r="478" spans="1:11" x14ac:dyDescent="0.25">
      <c r="A478" s="59"/>
      <c r="B478" s="60" t="s">
        <v>343</v>
      </c>
      <c r="C478" s="60"/>
      <c r="D478" s="61" t="s">
        <v>351</v>
      </c>
      <c r="E478" s="60"/>
      <c r="F478" s="60"/>
      <c r="G478" s="60"/>
      <c r="H478" s="62"/>
    </row>
    <row r="479" spans="1:11" x14ac:dyDescent="0.25">
      <c r="A479" s="59"/>
      <c r="B479" s="60" t="s">
        <v>344</v>
      </c>
      <c r="C479" s="60"/>
      <c r="D479" s="61" t="s">
        <v>352</v>
      </c>
      <c r="E479" s="60"/>
      <c r="F479" s="60"/>
      <c r="G479" s="60"/>
      <c r="H479" s="62"/>
    </row>
    <row r="480" spans="1:11" x14ac:dyDescent="0.25">
      <c r="A480" s="59"/>
      <c r="B480" s="60" t="s">
        <v>345</v>
      </c>
      <c r="C480" s="60"/>
      <c r="D480" s="61" t="s">
        <v>353</v>
      </c>
      <c r="E480" s="60"/>
      <c r="F480" s="60"/>
      <c r="G480" s="60"/>
      <c r="H480" s="62"/>
    </row>
    <row r="481" spans="1:8" x14ac:dyDescent="0.25">
      <c r="A481" s="59"/>
      <c r="B481" s="60" t="s">
        <v>346</v>
      </c>
      <c r="C481" s="60"/>
      <c r="D481" s="61" t="s">
        <v>354</v>
      </c>
      <c r="E481" s="60"/>
      <c r="F481" s="60"/>
      <c r="G481" s="60"/>
      <c r="H481" s="62"/>
    </row>
    <row r="482" spans="1:8" x14ac:dyDescent="0.25">
      <c r="A482" s="59"/>
      <c r="B482" s="60" t="s">
        <v>347</v>
      </c>
      <c r="C482" s="60"/>
      <c r="D482" s="61" t="s">
        <v>355</v>
      </c>
      <c r="E482" s="60"/>
      <c r="F482" s="60"/>
      <c r="G482" s="60"/>
      <c r="H482" s="62"/>
    </row>
    <row r="483" spans="1:8" x14ac:dyDescent="0.25">
      <c r="A483" s="59"/>
      <c r="B483" s="60" t="s">
        <v>348</v>
      </c>
      <c r="C483" s="60"/>
      <c r="D483" s="61" t="s">
        <v>356</v>
      </c>
      <c r="E483" s="60"/>
      <c r="F483" s="60"/>
      <c r="G483" s="60"/>
      <c r="H483" s="62"/>
    </row>
    <row r="484" spans="1:8" x14ac:dyDescent="0.25">
      <c r="A484" s="59"/>
      <c r="B484" s="60" t="s">
        <v>349</v>
      </c>
      <c r="C484" s="60"/>
      <c r="D484" s="61" t="s">
        <v>357</v>
      </c>
      <c r="E484" s="60"/>
      <c r="F484" s="60"/>
      <c r="G484" s="60"/>
      <c r="H484" s="62"/>
    </row>
    <row r="485" spans="1:8" x14ac:dyDescent="0.25">
      <c r="A485" s="63"/>
      <c r="B485" s="64"/>
      <c r="C485" s="64"/>
      <c r="D485" s="65" t="s">
        <v>358</v>
      </c>
      <c r="E485" s="64"/>
      <c r="F485" s="64"/>
      <c r="G485" s="64"/>
      <c r="H485" s="66"/>
    </row>
    <row r="486" spans="1:8" x14ac:dyDescent="0.25">
      <c r="D486" s="49"/>
      <c r="E486" s="41"/>
      <c r="F486" s="41"/>
      <c r="G486" s="41"/>
      <c r="H486" s="41"/>
    </row>
    <row r="487" spans="1:8" x14ac:dyDescent="0.25">
      <c r="D487" s="49"/>
      <c r="E487" s="41"/>
      <c r="F487" s="41"/>
      <c r="G487" s="41"/>
      <c r="H487" s="41"/>
    </row>
    <row r="488" spans="1:8" x14ac:dyDescent="0.25">
      <c r="D488" s="49"/>
      <c r="E488" s="41"/>
      <c r="F488" s="41"/>
      <c r="G488" s="41"/>
      <c r="H488" s="41"/>
    </row>
    <row r="489" spans="1:8" x14ac:dyDescent="0.25">
      <c r="E489" s="41"/>
      <c r="F489" s="41"/>
      <c r="G489" s="41"/>
      <c r="H489" s="41"/>
    </row>
    <row r="490" spans="1:8" x14ac:dyDescent="0.25">
      <c r="E490" s="41"/>
      <c r="F490" s="41"/>
      <c r="G490" s="41"/>
      <c r="H490" s="41"/>
    </row>
    <row r="491" spans="1:8" x14ac:dyDescent="0.25">
      <c r="E491" s="41"/>
      <c r="F491" s="41"/>
      <c r="G491" s="41"/>
      <c r="H491" s="41"/>
    </row>
    <row r="492" spans="1:8" x14ac:dyDescent="0.25">
      <c r="E492" s="41"/>
      <c r="F492" s="41"/>
      <c r="G492" s="41"/>
      <c r="H492" s="41"/>
    </row>
    <row r="493" spans="1:8" x14ac:dyDescent="0.25">
      <c r="E493" s="41"/>
      <c r="F493" s="41"/>
      <c r="G493" s="41"/>
      <c r="H493" s="41"/>
    </row>
    <row r="494" spans="1:8" x14ac:dyDescent="0.25">
      <c r="E494" s="41"/>
      <c r="F494" s="41"/>
      <c r="G494" s="41"/>
      <c r="H494" s="41"/>
    </row>
    <row r="495" spans="1:8" x14ac:dyDescent="0.25">
      <c r="E495" s="41"/>
      <c r="F495" s="41"/>
      <c r="G495" s="41"/>
      <c r="H495" s="41"/>
    </row>
    <row r="496" spans="1:8" x14ac:dyDescent="0.25">
      <c r="E496" s="41"/>
      <c r="F496" s="41"/>
      <c r="G496" s="41"/>
      <c r="H496" s="41"/>
    </row>
    <row r="497" spans="5:8" x14ac:dyDescent="0.25">
      <c r="E497" s="41"/>
      <c r="F497" s="41"/>
      <c r="G497" s="41"/>
      <c r="H497" s="41"/>
    </row>
    <row r="498" spans="5:8" x14ac:dyDescent="0.25">
      <c r="E498" s="41"/>
      <c r="F498" s="41"/>
      <c r="G498" s="41"/>
      <c r="H498" s="41"/>
    </row>
    <row r="499" spans="5:8" x14ac:dyDescent="0.25">
      <c r="E499" s="41"/>
      <c r="F499" s="41"/>
      <c r="G499" s="41"/>
      <c r="H499" s="41"/>
    </row>
    <row r="500" spans="5:8" x14ac:dyDescent="0.25">
      <c r="E500" s="41"/>
      <c r="F500" s="41"/>
      <c r="G500" s="41"/>
      <c r="H500" s="41"/>
    </row>
    <row r="501" spans="5:8" x14ac:dyDescent="0.25">
      <c r="E501" s="41"/>
      <c r="F501" s="41"/>
      <c r="G501" s="41"/>
      <c r="H501" s="41"/>
    </row>
    <row r="502" spans="5:8" x14ac:dyDescent="0.25">
      <c r="E502" s="41"/>
      <c r="F502" s="41"/>
      <c r="G502" s="41"/>
      <c r="H502" s="41"/>
    </row>
    <row r="503" spans="5:8" x14ac:dyDescent="0.25">
      <c r="E503" s="41"/>
      <c r="F503" s="41"/>
      <c r="G503" s="41"/>
      <c r="H503" s="41"/>
    </row>
    <row r="504" spans="5:8" x14ac:dyDescent="0.25">
      <c r="E504" s="41"/>
      <c r="F504" s="41"/>
      <c r="G504" s="41"/>
      <c r="H504" s="41"/>
    </row>
    <row r="505" spans="5:8" x14ac:dyDescent="0.25">
      <c r="E505" s="41"/>
      <c r="F505" s="41"/>
      <c r="G505" s="41"/>
      <c r="H505" s="41"/>
    </row>
    <row r="506" spans="5:8" x14ac:dyDescent="0.25">
      <c r="E506" s="41"/>
      <c r="F506" s="41"/>
      <c r="G506" s="41"/>
      <c r="H506" s="41"/>
    </row>
    <row r="507" spans="5:8" x14ac:dyDescent="0.25">
      <c r="E507" s="41"/>
      <c r="F507" s="41"/>
      <c r="G507" s="41"/>
      <c r="H507" s="41"/>
    </row>
    <row r="508" spans="5:8" x14ac:dyDescent="0.25">
      <c r="E508" s="41"/>
      <c r="F508" s="41"/>
      <c r="G508" s="41"/>
      <c r="H508" s="41"/>
    </row>
    <row r="509" spans="5:8" x14ac:dyDescent="0.25">
      <c r="E509" s="41"/>
      <c r="F509" s="41"/>
      <c r="G509" s="41"/>
      <c r="H509" s="41"/>
    </row>
    <row r="510" spans="5:8" x14ac:dyDescent="0.25">
      <c r="E510" s="41"/>
      <c r="F510" s="41"/>
      <c r="G510" s="41"/>
      <c r="H510" s="41"/>
    </row>
    <row r="511" spans="5:8" x14ac:dyDescent="0.25">
      <c r="E511" s="41"/>
      <c r="F511" s="41"/>
      <c r="G511" s="41"/>
      <c r="H511" s="41"/>
    </row>
    <row r="512" spans="5:8" x14ac:dyDescent="0.25">
      <c r="E512" s="41"/>
      <c r="F512" s="41"/>
      <c r="G512" s="41"/>
      <c r="H512" s="41"/>
    </row>
    <row r="513" spans="5:8" x14ac:dyDescent="0.25">
      <c r="E513" s="41"/>
      <c r="F513" s="41"/>
      <c r="G513" s="41"/>
      <c r="H513" s="41"/>
    </row>
    <row r="514" spans="5:8" x14ac:dyDescent="0.25">
      <c r="E514" s="41"/>
      <c r="F514" s="41"/>
      <c r="G514" s="41"/>
      <c r="H514" s="41"/>
    </row>
    <row r="515" spans="5:8" x14ac:dyDescent="0.25">
      <c r="E515" s="41"/>
      <c r="F515" s="41"/>
      <c r="G515" s="41"/>
      <c r="H515" s="41"/>
    </row>
    <row r="516" spans="5:8" x14ac:dyDescent="0.25">
      <c r="E516" s="41"/>
      <c r="F516" s="41"/>
      <c r="G516" s="41"/>
      <c r="H516" s="41"/>
    </row>
    <row r="517" spans="5:8" x14ac:dyDescent="0.25">
      <c r="E517" s="41"/>
      <c r="F517" s="41"/>
      <c r="G517" s="41"/>
      <c r="H517" s="41"/>
    </row>
    <row r="518" spans="5:8" x14ac:dyDescent="0.25">
      <c r="E518" s="41"/>
      <c r="F518" s="41"/>
      <c r="G518" s="41"/>
      <c r="H518" s="41"/>
    </row>
    <row r="519" spans="5:8" x14ac:dyDescent="0.25">
      <c r="E519" s="41"/>
      <c r="F519" s="41"/>
      <c r="G519" s="41"/>
      <c r="H519" s="41"/>
    </row>
    <row r="520" spans="5:8" x14ac:dyDescent="0.25">
      <c r="E520" s="41"/>
      <c r="F520" s="41"/>
      <c r="G520" s="41"/>
      <c r="H520" s="41"/>
    </row>
    <row r="521" spans="5:8" x14ac:dyDescent="0.25">
      <c r="E521" s="41"/>
      <c r="F521" s="41"/>
      <c r="G521" s="41"/>
      <c r="H521" s="41"/>
    </row>
    <row r="522" spans="5:8" x14ac:dyDescent="0.25">
      <c r="E522" s="41"/>
      <c r="F522" s="41"/>
      <c r="G522" s="41"/>
      <c r="H522" s="41"/>
    </row>
    <row r="523" spans="5:8" x14ac:dyDescent="0.25">
      <c r="E523" s="41"/>
      <c r="F523" s="41"/>
      <c r="G523" s="41"/>
      <c r="H523" s="41"/>
    </row>
    <row r="524" spans="5:8" x14ac:dyDescent="0.25">
      <c r="E524" s="41"/>
      <c r="F524" s="41"/>
      <c r="G524" s="41"/>
      <c r="H524" s="41"/>
    </row>
    <row r="525" spans="5:8" x14ac:dyDescent="0.25">
      <c r="E525" s="41"/>
      <c r="F525" s="41"/>
      <c r="G525" s="41"/>
      <c r="H525" s="41"/>
    </row>
    <row r="526" spans="5:8" x14ac:dyDescent="0.25">
      <c r="E526" s="41"/>
      <c r="F526" s="41"/>
      <c r="G526" s="41"/>
      <c r="H526" s="41"/>
    </row>
    <row r="527" spans="5:8" x14ac:dyDescent="0.25">
      <c r="E527" s="41"/>
      <c r="F527" s="41"/>
      <c r="G527" s="41"/>
      <c r="H527" s="41"/>
    </row>
    <row r="528" spans="5:8" x14ac:dyDescent="0.25">
      <c r="E528" s="41"/>
      <c r="F528" s="41"/>
      <c r="G528" s="41"/>
      <c r="H528" s="41"/>
    </row>
    <row r="529" spans="5:8" x14ac:dyDescent="0.25">
      <c r="E529" s="41"/>
      <c r="F529" s="41"/>
      <c r="G529" s="41"/>
      <c r="H529" s="41"/>
    </row>
    <row r="530" spans="5:8" x14ac:dyDescent="0.25">
      <c r="E530" s="41"/>
      <c r="F530" s="41"/>
      <c r="G530" s="41"/>
      <c r="H530" s="41"/>
    </row>
    <row r="531" spans="5:8" x14ac:dyDescent="0.25">
      <c r="E531" s="41"/>
      <c r="F531" s="41"/>
      <c r="G531" s="41"/>
      <c r="H531" s="41"/>
    </row>
    <row r="532" spans="5:8" x14ac:dyDescent="0.25">
      <c r="E532" s="41"/>
      <c r="F532" s="41"/>
      <c r="G532" s="41"/>
      <c r="H532" s="41"/>
    </row>
    <row r="533" spans="5:8" x14ac:dyDescent="0.25">
      <c r="E533" s="41"/>
      <c r="F533" s="41"/>
      <c r="G533" s="41"/>
      <c r="H533" s="41"/>
    </row>
    <row r="534" spans="5:8" x14ac:dyDescent="0.25">
      <c r="E534" s="41"/>
      <c r="F534" s="41"/>
      <c r="G534" s="41"/>
      <c r="H534" s="41"/>
    </row>
    <row r="535" spans="5:8" x14ac:dyDescent="0.25">
      <c r="E535" s="41"/>
      <c r="F535" s="41"/>
      <c r="G535" s="41"/>
      <c r="H535" s="41"/>
    </row>
    <row r="536" spans="5:8" x14ac:dyDescent="0.25">
      <c r="E536" s="41"/>
      <c r="F536" s="41"/>
      <c r="G536" s="41"/>
      <c r="H536" s="41"/>
    </row>
    <row r="537" spans="5:8" x14ac:dyDescent="0.25">
      <c r="E537" s="41"/>
      <c r="F537" s="41"/>
      <c r="G537" s="41"/>
      <c r="H537" s="41"/>
    </row>
    <row r="538" spans="5:8" x14ac:dyDescent="0.25">
      <c r="E538" s="41"/>
      <c r="F538" s="41"/>
      <c r="G538" s="41"/>
      <c r="H538" s="41"/>
    </row>
    <row r="539" spans="5:8" x14ac:dyDescent="0.25">
      <c r="E539" s="41"/>
      <c r="F539" s="41"/>
      <c r="G539" s="41"/>
      <c r="H539" s="41"/>
    </row>
    <row r="540" spans="5:8" x14ac:dyDescent="0.25">
      <c r="E540" s="41"/>
      <c r="F540" s="41"/>
      <c r="G540" s="41"/>
      <c r="H540" s="41"/>
    </row>
    <row r="541" spans="5:8" x14ac:dyDescent="0.25">
      <c r="E541" s="41"/>
      <c r="F541" s="41"/>
      <c r="G541" s="41"/>
      <c r="H541" s="41"/>
    </row>
    <row r="542" spans="5:8" x14ac:dyDescent="0.25">
      <c r="E542" s="41"/>
      <c r="F542" s="41"/>
      <c r="G542" s="41"/>
      <c r="H542" s="41"/>
    </row>
    <row r="543" spans="5:8" x14ac:dyDescent="0.25">
      <c r="E543" s="41"/>
      <c r="F543" s="41"/>
      <c r="G543" s="41"/>
      <c r="H543" s="41"/>
    </row>
    <row r="544" spans="5:8" x14ac:dyDescent="0.25">
      <c r="E544" s="41"/>
      <c r="F544" s="41"/>
      <c r="G544" s="41"/>
      <c r="H544" s="41"/>
    </row>
    <row r="545" spans="5:8" x14ac:dyDescent="0.25">
      <c r="E545" s="41"/>
      <c r="F545" s="41"/>
      <c r="G545" s="41"/>
      <c r="H545" s="41"/>
    </row>
    <row r="546" spans="5:8" x14ac:dyDescent="0.25">
      <c r="E546" s="41"/>
      <c r="F546" s="41"/>
      <c r="G546" s="41"/>
      <c r="H546" s="41"/>
    </row>
    <row r="547" spans="5:8" x14ac:dyDescent="0.25">
      <c r="E547" s="41"/>
      <c r="F547" s="41"/>
      <c r="G547" s="41"/>
      <c r="H547" s="41"/>
    </row>
    <row r="548" spans="5:8" x14ac:dyDescent="0.25">
      <c r="E548" s="41"/>
      <c r="F548" s="41"/>
      <c r="G548" s="41"/>
      <c r="H548" s="41"/>
    </row>
    <row r="549" spans="5:8" x14ac:dyDescent="0.25">
      <c r="E549" s="41"/>
      <c r="F549" s="41"/>
      <c r="G549" s="41"/>
      <c r="H549" s="41"/>
    </row>
    <row r="550" spans="5:8" x14ac:dyDescent="0.25">
      <c r="E550" s="41"/>
      <c r="F550" s="41"/>
      <c r="G550" s="41"/>
      <c r="H550" s="41"/>
    </row>
    <row r="551" spans="5:8" x14ac:dyDescent="0.25">
      <c r="E551" s="41"/>
      <c r="F551" s="41"/>
      <c r="G551" s="41"/>
      <c r="H551" s="41"/>
    </row>
    <row r="552" spans="5:8" x14ac:dyDescent="0.25">
      <c r="E552" s="41"/>
      <c r="F552" s="41"/>
      <c r="G552" s="41"/>
      <c r="H552" s="41"/>
    </row>
    <row r="553" spans="5:8" x14ac:dyDescent="0.25">
      <c r="E553" s="41"/>
      <c r="F553" s="41"/>
      <c r="G553" s="41"/>
      <c r="H553" s="41"/>
    </row>
    <row r="554" spans="5:8" x14ac:dyDescent="0.25">
      <c r="E554" s="41"/>
      <c r="F554" s="41"/>
      <c r="G554" s="41"/>
      <c r="H554" s="41"/>
    </row>
    <row r="555" spans="5:8" x14ac:dyDescent="0.25">
      <c r="E555" s="41"/>
      <c r="F555" s="41"/>
      <c r="G555" s="41"/>
      <c r="H555" s="41"/>
    </row>
    <row r="556" spans="5:8" x14ac:dyDescent="0.25">
      <c r="E556" s="41"/>
      <c r="F556" s="41"/>
      <c r="G556" s="41"/>
      <c r="H556" s="41"/>
    </row>
    <row r="557" spans="5:8" x14ac:dyDescent="0.25">
      <c r="E557" s="41"/>
      <c r="F557" s="41"/>
      <c r="G557" s="41"/>
      <c r="H557" s="41"/>
    </row>
    <row r="558" spans="5:8" x14ac:dyDescent="0.25">
      <c r="E558" s="41"/>
      <c r="F558" s="41"/>
      <c r="G558" s="41"/>
      <c r="H558" s="41"/>
    </row>
    <row r="559" spans="5:8" x14ac:dyDescent="0.25">
      <c r="E559" s="41"/>
      <c r="F559" s="41"/>
      <c r="G559" s="41"/>
      <c r="H559" s="41"/>
    </row>
    <row r="560" spans="5:8" x14ac:dyDescent="0.25">
      <c r="E560" s="41"/>
      <c r="F560" s="41"/>
      <c r="G560" s="41"/>
      <c r="H560" s="41"/>
    </row>
    <row r="561" spans="5:8" x14ac:dyDescent="0.25">
      <c r="E561" s="41"/>
      <c r="F561" s="41"/>
      <c r="G561" s="41"/>
      <c r="H561" s="41"/>
    </row>
    <row r="562" spans="5:8" x14ac:dyDescent="0.25">
      <c r="E562" s="41"/>
      <c r="F562" s="41"/>
      <c r="G562" s="41"/>
      <c r="H562" s="41"/>
    </row>
    <row r="563" spans="5:8" x14ac:dyDescent="0.25">
      <c r="E563" s="41"/>
      <c r="F563" s="41"/>
      <c r="G563" s="41"/>
      <c r="H563" s="41"/>
    </row>
    <row r="564" spans="5:8" x14ac:dyDescent="0.25">
      <c r="E564" s="41"/>
    </row>
    <row r="565" spans="5:8" x14ac:dyDescent="0.25">
      <c r="E565" s="41"/>
    </row>
    <row r="566" spans="5:8" x14ac:dyDescent="0.25">
      <c r="E566" s="41"/>
    </row>
    <row r="567" spans="5:8" x14ac:dyDescent="0.25">
      <c r="E567" s="41"/>
    </row>
    <row r="568" spans="5:8" x14ac:dyDescent="0.25">
      <c r="E568" s="41"/>
    </row>
    <row r="569" spans="5:8" x14ac:dyDescent="0.25">
      <c r="E569" s="41"/>
    </row>
    <row r="570" spans="5:8" x14ac:dyDescent="0.25">
      <c r="E570" s="41"/>
    </row>
    <row r="65536" spans="8:8" x14ac:dyDescent="0.25">
      <c r="H65536" s="41"/>
    </row>
  </sheetData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abSelected="1" zoomScale="75" workbookViewId="0">
      <selection activeCell="D8" sqref="D8"/>
    </sheetView>
  </sheetViews>
  <sheetFormatPr defaultColWidth="9.109375" defaultRowHeight="13.2" x14ac:dyDescent="0.25"/>
  <cols>
    <col min="1" max="1" width="28.6640625" style="29" bestFit="1" customWidth="1"/>
    <col min="2" max="2" width="28.109375" style="29" bestFit="1" customWidth="1"/>
    <col min="3" max="3" width="11.109375" style="29" bestFit="1" customWidth="1"/>
    <col min="4" max="4" width="28.44140625" style="29" bestFit="1" customWidth="1"/>
    <col min="5" max="5" width="9.109375" style="29"/>
    <col min="6" max="6" width="9.88671875" style="29" customWidth="1"/>
    <col min="7" max="7" width="12.33203125" style="29" customWidth="1"/>
    <col min="8" max="8" width="8" style="29" customWidth="1"/>
    <col min="9" max="9" width="10.6640625" style="29" bestFit="1" customWidth="1"/>
    <col min="10" max="15" width="9.109375" style="29"/>
    <col min="16" max="16" width="8.6640625" style="29" bestFit="1" customWidth="1"/>
    <col min="17" max="16384" width="9.109375" style="29"/>
  </cols>
  <sheetData>
    <row r="1" spans="1:27" x14ac:dyDescent="0.25">
      <c r="F1" s="100"/>
      <c r="G1" s="101"/>
      <c r="H1" s="101"/>
      <c r="I1" s="102" t="s">
        <v>29</v>
      </c>
      <c r="J1" s="103"/>
      <c r="P1" s="110" t="s">
        <v>575</v>
      </c>
      <c r="Q1" s="111"/>
      <c r="R1" s="111"/>
      <c r="S1" s="111"/>
      <c r="T1" s="111"/>
      <c r="U1" s="112"/>
    </row>
    <row r="2" spans="1:27" x14ac:dyDescent="0.25">
      <c r="F2" s="113" t="s">
        <v>574</v>
      </c>
      <c r="G2" s="114"/>
      <c r="H2" s="114"/>
      <c r="I2" s="104">
        <f>SUM(I4:I200)</f>
        <v>13743214.273200002</v>
      </c>
      <c r="J2" s="105" t="s">
        <v>576</v>
      </c>
      <c r="P2" s="96">
        <f t="shared" ref="P2:U2" si="0">SUM(P4:P200)</f>
        <v>54073.05</v>
      </c>
      <c r="Q2" s="97">
        <f t="shared" si="0"/>
        <v>505.74</v>
      </c>
      <c r="R2" s="98">
        <f t="shared" si="0"/>
        <v>1</v>
      </c>
      <c r="S2" s="97">
        <f t="shared" si="0"/>
        <v>13053</v>
      </c>
      <c r="T2" s="98">
        <f t="shared" si="0"/>
        <v>4800</v>
      </c>
      <c r="U2" s="97">
        <f t="shared" si="0"/>
        <v>4</v>
      </c>
    </row>
    <row r="3" spans="1:27" ht="39.6" x14ac:dyDescent="0.25">
      <c r="A3" s="30" t="s">
        <v>445</v>
      </c>
      <c r="B3" s="90" t="s">
        <v>446</v>
      </c>
      <c r="C3" s="91" t="s">
        <v>557</v>
      </c>
      <c r="D3" s="90" t="s">
        <v>549</v>
      </c>
      <c r="E3" s="91" t="s">
        <v>18</v>
      </c>
      <c r="F3" s="90" t="s">
        <v>365</v>
      </c>
      <c r="G3" s="91" t="s">
        <v>566</v>
      </c>
      <c r="H3" s="90" t="s">
        <v>567</v>
      </c>
      <c r="I3" s="90" t="s">
        <v>573</v>
      </c>
      <c r="J3" s="90" t="s">
        <v>568</v>
      </c>
      <c r="K3" s="90" t="s">
        <v>571</v>
      </c>
      <c r="P3" s="30" t="s">
        <v>29</v>
      </c>
      <c r="Q3" s="32" t="s">
        <v>12</v>
      </c>
      <c r="R3" s="31" t="s">
        <v>37</v>
      </c>
      <c r="S3" s="32" t="s">
        <v>216</v>
      </c>
      <c r="T3" s="31" t="s">
        <v>560</v>
      </c>
      <c r="U3" s="32" t="s">
        <v>6</v>
      </c>
      <c r="W3" s="99">
        <v>36892</v>
      </c>
      <c r="X3" s="99">
        <v>37257</v>
      </c>
      <c r="Y3" s="99">
        <v>37622</v>
      </c>
      <c r="Z3" s="99">
        <v>37987</v>
      </c>
      <c r="AA3" s="99">
        <v>38353</v>
      </c>
    </row>
    <row r="4" spans="1:27" x14ac:dyDescent="0.25">
      <c r="A4" s="93" t="s">
        <v>384</v>
      </c>
      <c r="B4" s="93" t="s">
        <v>40</v>
      </c>
      <c r="C4" s="94" t="s">
        <v>558</v>
      </c>
      <c r="D4" s="94" t="s">
        <v>384</v>
      </c>
      <c r="E4" s="94" t="s">
        <v>29</v>
      </c>
      <c r="F4" s="94" t="s">
        <v>562</v>
      </c>
      <c r="G4" s="75">
        <v>628</v>
      </c>
      <c r="H4" s="75">
        <v>10605</v>
      </c>
      <c r="I4" s="75">
        <f t="shared" ref="I4:I35" si="1">IF(E4=$I$1,IF(K4=0,24*G4*H4/1000,0),0)</f>
        <v>159838.56</v>
      </c>
      <c r="J4" s="94" t="s">
        <v>570</v>
      </c>
      <c r="K4" s="94"/>
      <c r="P4" s="89">
        <f t="shared" ref="P4:U4" si="2">IF($K4=0,IF($E4=P$3,$G4,0),0)</f>
        <v>628</v>
      </c>
      <c r="Q4" s="89">
        <f t="shared" si="2"/>
        <v>0</v>
      </c>
      <c r="R4" s="89">
        <f t="shared" si="2"/>
        <v>0</v>
      </c>
      <c r="S4" s="89">
        <f t="shared" si="2"/>
        <v>0</v>
      </c>
      <c r="T4" s="89">
        <f t="shared" si="2"/>
        <v>0</v>
      </c>
      <c r="U4" s="89">
        <f t="shared" si="2"/>
        <v>0</v>
      </c>
    </row>
    <row r="5" spans="1:27" x14ac:dyDescent="0.25">
      <c r="A5" s="29" t="s">
        <v>384</v>
      </c>
      <c r="B5" s="29" t="s">
        <v>24</v>
      </c>
      <c r="C5" s="41" t="s">
        <v>558</v>
      </c>
      <c r="D5" s="41" t="s">
        <v>384</v>
      </c>
      <c r="E5" s="41" t="s">
        <v>29</v>
      </c>
      <c r="F5" s="41" t="s">
        <v>104</v>
      </c>
      <c r="G5" s="89">
        <v>988</v>
      </c>
      <c r="H5" s="89">
        <v>10656</v>
      </c>
      <c r="I5" s="75">
        <f t="shared" si="1"/>
        <v>252675.07199999999</v>
      </c>
      <c r="J5" s="41" t="s">
        <v>570</v>
      </c>
      <c r="K5" s="41"/>
      <c r="P5" s="89">
        <f t="shared" ref="P5:U68" si="3">IF($K5=0,IF($E5=P$3,$G5,0),0)</f>
        <v>988</v>
      </c>
      <c r="Q5" s="89">
        <f t="shared" si="3"/>
        <v>0</v>
      </c>
      <c r="R5" s="89">
        <f t="shared" si="3"/>
        <v>0</v>
      </c>
      <c r="S5" s="89">
        <f t="shared" si="3"/>
        <v>0</v>
      </c>
      <c r="T5" s="89">
        <f t="shared" si="3"/>
        <v>0</v>
      </c>
      <c r="U5" s="89">
        <f t="shared" si="3"/>
        <v>0</v>
      </c>
    </row>
    <row r="6" spans="1:27" x14ac:dyDescent="0.25">
      <c r="A6" s="93" t="s">
        <v>383</v>
      </c>
      <c r="B6" s="93" t="s">
        <v>447</v>
      </c>
      <c r="C6" s="94" t="s">
        <v>558</v>
      </c>
      <c r="D6" s="94" t="s">
        <v>384</v>
      </c>
      <c r="E6" s="94" t="s">
        <v>29</v>
      </c>
      <c r="F6" s="94" t="s">
        <v>561</v>
      </c>
      <c r="G6" s="75">
        <v>550</v>
      </c>
      <c r="H6" s="75">
        <v>7250</v>
      </c>
      <c r="I6" s="75">
        <f t="shared" si="1"/>
        <v>0</v>
      </c>
      <c r="J6" s="94" t="s">
        <v>569</v>
      </c>
      <c r="K6" s="95">
        <v>37226</v>
      </c>
      <c r="P6" s="89">
        <f t="shared" si="3"/>
        <v>0</v>
      </c>
      <c r="Q6" s="89">
        <f t="shared" si="3"/>
        <v>0</v>
      </c>
      <c r="R6" s="89">
        <f t="shared" si="3"/>
        <v>0</v>
      </c>
      <c r="S6" s="89">
        <f t="shared" si="3"/>
        <v>0</v>
      </c>
      <c r="T6" s="89">
        <f t="shared" si="3"/>
        <v>0</v>
      </c>
      <c r="U6" s="89">
        <f t="shared" si="3"/>
        <v>0</v>
      </c>
    </row>
    <row r="7" spans="1:27" x14ac:dyDescent="0.25">
      <c r="A7" s="29" t="s">
        <v>63</v>
      </c>
      <c r="B7" s="29" t="s">
        <v>72</v>
      </c>
      <c r="C7" s="41" t="s">
        <v>558</v>
      </c>
      <c r="D7" s="41" t="s">
        <v>550</v>
      </c>
      <c r="E7" s="41" t="s">
        <v>12</v>
      </c>
      <c r="F7" s="41"/>
      <c r="G7" s="89">
        <v>16</v>
      </c>
      <c r="H7" s="89">
        <v>0</v>
      </c>
      <c r="I7" s="75">
        <f t="shared" si="1"/>
        <v>0</v>
      </c>
      <c r="J7" s="41" t="s">
        <v>570</v>
      </c>
      <c r="K7" s="41"/>
      <c r="P7" s="89">
        <f t="shared" si="3"/>
        <v>0</v>
      </c>
      <c r="Q7" s="89">
        <f t="shared" si="3"/>
        <v>16</v>
      </c>
      <c r="R7" s="89">
        <f t="shared" si="3"/>
        <v>0</v>
      </c>
      <c r="S7" s="89">
        <f t="shared" si="3"/>
        <v>0</v>
      </c>
      <c r="T7" s="89">
        <f t="shared" si="3"/>
        <v>0</v>
      </c>
      <c r="U7" s="89">
        <f t="shared" si="3"/>
        <v>0</v>
      </c>
    </row>
    <row r="8" spans="1:27" x14ac:dyDescent="0.25">
      <c r="A8" s="29" t="s">
        <v>63</v>
      </c>
      <c r="B8" s="29" t="s">
        <v>451</v>
      </c>
      <c r="C8" s="41" t="s">
        <v>558</v>
      </c>
      <c r="D8" s="41" t="s">
        <v>550</v>
      </c>
      <c r="E8" s="41" t="s">
        <v>29</v>
      </c>
      <c r="F8" s="41" t="s">
        <v>562</v>
      </c>
      <c r="G8" s="89">
        <v>647</v>
      </c>
      <c r="H8" s="89">
        <v>9691</v>
      </c>
      <c r="I8" s="75">
        <f t="shared" si="1"/>
        <v>150481.848</v>
      </c>
      <c r="J8" s="41" t="s">
        <v>570</v>
      </c>
      <c r="K8" s="41"/>
      <c r="P8" s="89">
        <f t="shared" si="3"/>
        <v>647</v>
      </c>
      <c r="Q8" s="89">
        <f t="shared" si="3"/>
        <v>0</v>
      </c>
      <c r="R8" s="89">
        <f t="shared" si="3"/>
        <v>0</v>
      </c>
      <c r="S8" s="89">
        <f t="shared" si="3"/>
        <v>0</v>
      </c>
      <c r="T8" s="89">
        <f t="shared" si="3"/>
        <v>0</v>
      </c>
      <c r="U8" s="89">
        <f t="shared" si="3"/>
        <v>0</v>
      </c>
    </row>
    <row r="9" spans="1:27" x14ac:dyDescent="0.25">
      <c r="A9" s="93" t="s">
        <v>63</v>
      </c>
      <c r="B9" s="93" t="s">
        <v>67</v>
      </c>
      <c r="C9" s="94" t="s">
        <v>558</v>
      </c>
      <c r="D9" s="94" t="s">
        <v>550</v>
      </c>
      <c r="E9" s="94" t="s">
        <v>29</v>
      </c>
      <c r="F9" s="94" t="s">
        <v>562</v>
      </c>
      <c r="G9" s="75">
        <v>600</v>
      </c>
      <c r="H9" s="75">
        <v>9861</v>
      </c>
      <c r="I9" s="75">
        <f t="shared" si="1"/>
        <v>141998.39999999999</v>
      </c>
      <c r="J9" s="94" t="s">
        <v>570</v>
      </c>
      <c r="K9" s="94"/>
      <c r="P9" s="89">
        <f t="shared" si="3"/>
        <v>600</v>
      </c>
      <c r="Q9" s="89">
        <f t="shared" si="3"/>
        <v>0</v>
      </c>
      <c r="R9" s="89">
        <f t="shared" si="3"/>
        <v>0</v>
      </c>
      <c r="S9" s="89">
        <f t="shared" si="3"/>
        <v>0</v>
      </c>
      <c r="T9" s="89">
        <f t="shared" si="3"/>
        <v>0</v>
      </c>
      <c r="U9" s="89">
        <f t="shared" si="3"/>
        <v>0</v>
      </c>
    </row>
    <row r="10" spans="1:27" x14ac:dyDescent="0.25">
      <c r="A10" s="93" t="s">
        <v>63</v>
      </c>
      <c r="B10" s="93" t="s">
        <v>80</v>
      </c>
      <c r="C10" s="94" t="s">
        <v>558</v>
      </c>
      <c r="D10" s="94" t="s">
        <v>550</v>
      </c>
      <c r="E10" s="94" t="s">
        <v>29</v>
      </c>
      <c r="F10" s="94" t="s">
        <v>562</v>
      </c>
      <c r="G10" s="75">
        <v>514</v>
      </c>
      <c r="H10" s="75">
        <v>9962</v>
      </c>
      <c r="I10" s="75">
        <f t="shared" si="1"/>
        <v>122891.232</v>
      </c>
      <c r="J10" s="94" t="s">
        <v>570</v>
      </c>
      <c r="K10" s="94"/>
      <c r="P10" s="89">
        <f t="shared" si="3"/>
        <v>514</v>
      </c>
      <c r="Q10" s="89">
        <f t="shared" si="3"/>
        <v>0</v>
      </c>
      <c r="R10" s="89">
        <f t="shared" si="3"/>
        <v>0</v>
      </c>
      <c r="S10" s="89">
        <f t="shared" si="3"/>
        <v>0</v>
      </c>
      <c r="T10" s="89">
        <f t="shared" si="3"/>
        <v>0</v>
      </c>
      <c r="U10" s="89">
        <f t="shared" si="3"/>
        <v>0</v>
      </c>
    </row>
    <row r="11" spans="1:27" x14ac:dyDescent="0.25">
      <c r="A11" s="29" t="s">
        <v>63</v>
      </c>
      <c r="B11" s="29" t="s">
        <v>454</v>
      </c>
      <c r="C11" s="41" t="s">
        <v>558</v>
      </c>
      <c r="D11" s="41" t="s">
        <v>550</v>
      </c>
      <c r="E11" s="41" t="s">
        <v>29</v>
      </c>
      <c r="F11" s="41" t="s">
        <v>562</v>
      </c>
      <c r="G11" s="89">
        <v>261</v>
      </c>
      <c r="H11" s="89">
        <v>10346</v>
      </c>
      <c r="I11" s="75">
        <f t="shared" si="1"/>
        <v>64807.343999999997</v>
      </c>
      <c r="J11" s="41" t="s">
        <v>570</v>
      </c>
      <c r="K11" s="41"/>
      <c r="P11" s="89">
        <f t="shared" si="3"/>
        <v>261</v>
      </c>
      <c r="Q11" s="89">
        <f t="shared" si="3"/>
        <v>0</v>
      </c>
      <c r="R11" s="89">
        <f t="shared" si="3"/>
        <v>0</v>
      </c>
      <c r="S11" s="89">
        <f t="shared" si="3"/>
        <v>0</v>
      </c>
      <c r="T11" s="89">
        <f t="shared" si="3"/>
        <v>0</v>
      </c>
      <c r="U11" s="89">
        <f t="shared" si="3"/>
        <v>0</v>
      </c>
    </row>
    <row r="12" spans="1:27" x14ac:dyDescent="0.25">
      <c r="A12" s="29" t="s">
        <v>63</v>
      </c>
      <c r="B12" s="29" t="s">
        <v>455</v>
      </c>
      <c r="C12" s="41" t="s">
        <v>558</v>
      </c>
      <c r="D12" s="41" t="s">
        <v>550</v>
      </c>
      <c r="E12" s="41" t="s">
        <v>29</v>
      </c>
      <c r="F12" s="41" t="s">
        <v>562</v>
      </c>
      <c r="G12" s="89">
        <v>511</v>
      </c>
      <c r="H12" s="89">
        <v>10649</v>
      </c>
      <c r="I12" s="75">
        <f t="shared" si="1"/>
        <v>130599.336</v>
      </c>
      <c r="J12" s="41" t="s">
        <v>570</v>
      </c>
      <c r="K12" s="41"/>
      <c r="P12" s="89">
        <f t="shared" si="3"/>
        <v>511</v>
      </c>
      <c r="Q12" s="89">
        <f t="shared" si="3"/>
        <v>0</v>
      </c>
      <c r="R12" s="89">
        <f t="shared" si="3"/>
        <v>0</v>
      </c>
      <c r="S12" s="89">
        <f t="shared" si="3"/>
        <v>0</v>
      </c>
      <c r="T12" s="89">
        <f t="shared" si="3"/>
        <v>0</v>
      </c>
      <c r="U12" s="89">
        <f t="shared" si="3"/>
        <v>0</v>
      </c>
    </row>
    <row r="13" spans="1:27" x14ac:dyDescent="0.25">
      <c r="A13" s="29" t="s">
        <v>63</v>
      </c>
      <c r="B13" s="29" t="s">
        <v>81</v>
      </c>
      <c r="C13" s="41" t="s">
        <v>558</v>
      </c>
      <c r="D13" s="41" t="s">
        <v>550</v>
      </c>
      <c r="E13" s="41" t="s">
        <v>29</v>
      </c>
      <c r="F13" s="41" t="s">
        <v>562</v>
      </c>
      <c r="G13" s="89">
        <v>461</v>
      </c>
      <c r="H13" s="89">
        <v>10702</v>
      </c>
      <c r="I13" s="75">
        <f t="shared" si="1"/>
        <v>118406.928</v>
      </c>
      <c r="J13" s="41" t="s">
        <v>570</v>
      </c>
      <c r="K13" s="41"/>
      <c r="P13" s="89">
        <f t="shared" si="3"/>
        <v>461</v>
      </c>
      <c r="Q13" s="89">
        <f t="shared" si="3"/>
        <v>0</v>
      </c>
      <c r="R13" s="89">
        <f t="shared" si="3"/>
        <v>0</v>
      </c>
      <c r="S13" s="89">
        <f t="shared" si="3"/>
        <v>0</v>
      </c>
      <c r="T13" s="89">
        <f t="shared" si="3"/>
        <v>0</v>
      </c>
      <c r="U13" s="89">
        <f t="shared" si="3"/>
        <v>0</v>
      </c>
    </row>
    <row r="14" spans="1:27" x14ac:dyDescent="0.25">
      <c r="A14" s="29" t="s">
        <v>63</v>
      </c>
      <c r="B14" s="29" t="s">
        <v>456</v>
      </c>
      <c r="C14" s="41" t="s">
        <v>558</v>
      </c>
      <c r="D14" s="41" t="s">
        <v>550</v>
      </c>
      <c r="E14" s="41" t="s">
        <v>29</v>
      </c>
      <c r="F14" s="41" t="s">
        <v>562</v>
      </c>
      <c r="G14" s="89">
        <v>166</v>
      </c>
      <c r="H14" s="89">
        <v>10932</v>
      </c>
      <c r="I14" s="75">
        <f t="shared" si="1"/>
        <v>43553.088000000003</v>
      </c>
      <c r="J14" s="41" t="s">
        <v>570</v>
      </c>
      <c r="K14" s="41"/>
      <c r="P14" s="89">
        <f t="shared" si="3"/>
        <v>166</v>
      </c>
      <c r="Q14" s="89">
        <f t="shared" si="3"/>
        <v>0</v>
      </c>
      <c r="R14" s="89">
        <f t="shared" si="3"/>
        <v>0</v>
      </c>
      <c r="S14" s="89">
        <f t="shared" si="3"/>
        <v>0</v>
      </c>
      <c r="T14" s="89">
        <f t="shared" si="3"/>
        <v>0</v>
      </c>
      <c r="U14" s="89">
        <f t="shared" si="3"/>
        <v>0</v>
      </c>
    </row>
    <row r="15" spans="1:27" x14ac:dyDescent="0.25">
      <c r="A15" s="29" t="s">
        <v>63</v>
      </c>
      <c r="B15" s="29" t="s">
        <v>77</v>
      </c>
      <c r="C15" s="41" t="s">
        <v>558</v>
      </c>
      <c r="D15" s="41" t="s">
        <v>550</v>
      </c>
      <c r="E15" s="41" t="s">
        <v>29</v>
      </c>
      <c r="F15" s="41" t="s">
        <v>561</v>
      </c>
      <c r="G15" s="89">
        <v>168</v>
      </c>
      <c r="H15" s="89">
        <v>11122</v>
      </c>
      <c r="I15" s="75">
        <f t="shared" si="1"/>
        <v>44843.904000000002</v>
      </c>
      <c r="J15" s="41" t="s">
        <v>570</v>
      </c>
      <c r="K15" s="41"/>
      <c r="P15" s="89">
        <f t="shared" si="3"/>
        <v>168</v>
      </c>
      <c r="Q15" s="89">
        <f t="shared" si="3"/>
        <v>0</v>
      </c>
      <c r="R15" s="89">
        <f t="shared" si="3"/>
        <v>0</v>
      </c>
      <c r="S15" s="89">
        <f t="shared" si="3"/>
        <v>0</v>
      </c>
      <c r="T15" s="89">
        <f t="shared" si="3"/>
        <v>0</v>
      </c>
      <c r="U15" s="89">
        <f t="shared" si="3"/>
        <v>0</v>
      </c>
    </row>
    <row r="16" spans="1:27" x14ac:dyDescent="0.25">
      <c r="A16" s="29" t="s">
        <v>63</v>
      </c>
      <c r="B16" s="29" t="s">
        <v>76</v>
      </c>
      <c r="C16" s="41" t="s">
        <v>558</v>
      </c>
      <c r="D16" s="41" t="s">
        <v>550</v>
      </c>
      <c r="E16" s="41" t="s">
        <v>29</v>
      </c>
      <c r="F16" s="41" t="s">
        <v>563</v>
      </c>
      <c r="G16" s="89">
        <v>257</v>
      </c>
      <c r="H16" s="89">
        <v>11638</v>
      </c>
      <c r="I16" s="75">
        <f t="shared" si="1"/>
        <v>71783.183999999994</v>
      </c>
      <c r="J16" s="41" t="s">
        <v>570</v>
      </c>
      <c r="K16" s="41"/>
      <c r="P16" s="89">
        <f t="shared" si="3"/>
        <v>257</v>
      </c>
      <c r="Q16" s="89">
        <f t="shared" si="3"/>
        <v>0</v>
      </c>
      <c r="R16" s="89">
        <f t="shared" si="3"/>
        <v>0</v>
      </c>
      <c r="S16" s="89">
        <f t="shared" si="3"/>
        <v>0</v>
      </c>
      <c r="T16" s="89">
        <f t="shared" si="3"/>
        <v>0</v>
      </c>
      <c r="U16" s="89">
        <f t="shared" si="3"/>
        <v>0</v>
      </c>
    </row>
    <row r="17" spans="1:21" x14ac:dyDescent="0.25">
      <c r="A17" s="93" t="s">
        <v>391</v>
      </c>
      <c r="B17" s="93" t="s">
        <v>83</v>
      </c>
      <c r="C17" s="94" t="s">
        <v>558</v>
      </c>
      <c r="D17" s="94" t="s">
        <v>550</v>
      </c>
      <c r="E17" s="94" t="s">
        <v>29</v>
      </c>
      <c r="F17" s="94" t="s">
        <v>104</v>
      </c>
      <c r="G17" s="75">
        <v>17</v>
      </c>
      <c r="H17" s="75">
        <v>10465</v>
      </c>
      <c r="I17" s="75">
        <f t="shared" si="1"/>
        <v>4269.72</v>
      </c>
      <c r="J17" s="94" t="s">
        <v>570</v>
      </c>
      <c r="K17" s="94"/>
      <c r="P17" s="89">
        <f t="shared" si="3"/>
        <v>17</v>
      </c>
      <c r="Q17" s="89">
        <f t="shared" si="3"/>
        <v>0</v>
      </c>
      <c r="R17" s="89">
        <f t="shared" si="3"/>
        <v>0</v>
      </c>
      <c r="S17" s="89">
        <f t="shared" si="3"/>
        <v>0</v>
      </c>
      <c r="T17" s="89">
        <f t="shared" si="3"/>
        <v>0</v>
      </c>
      <c r="U17" s="89">
        <f t="shared" si="3"/>
        <v>0</v>
      </c>
    </row>
    <row r="18" spans="1:21" x14ac:dyDescent="0.25">
      <c r="A18" s="29" t="s">
        <v>389</v>
      </c>
      <c r="B18" s="29" t="s">
        <v>452</v>
      </c>
      <c r="C18" s="41" t="s">
        <v>558</v>
      </c>
      <c r="D18" s="41" t="s">
        <v>550</v>
      </c>
      <c r="E18" s="41" t="s">
        <v>29</v>
      </c>
      <c r="F18" s="41" t="s">
        <v>104</v>
      </c>
      <c r="G18" s="89">
        <v>440</v>
      </c>
      <c r="H18" s="89">
        <v>1000</v>
      </c>
      <c r="I18" s="75">
        <f t="shared" si="1"/>
        <v>10560</v>
      </c>
      <c r="J18" s="41" t="s">
        <v>569</v>
      </c>
      <c r="K18" s="41"/>
      <c r="P18" s="89">
        <f t="shared" si="3"/>
        <v>440</v>
      </c>
      <c r="Q18" s="89">
        <f t="shared" si="3"/>
        <v>0</v>
      </c>
      <c r="R18" s="89">
        <f t="shared" si="3"/>
        <v>0</v>
      </c>
      <c r="S18" s="89">
        <f t="shared" si="3"/>
        <v>0</v>
      </c>
      <c r="T18" s="89">
        <f t="shared" si="3"/>
        <v>0</v>
      </c>
      <c r="U18" s="89">
        <f t="shared" si="3"/>
        <v>0</v>
      </c>
    </row>
    <row r="19" spans="1:21" x14ac:dyDescent="0.25">
      <c r="A19" s="93" t="s">
        <v>392</v>
      </c>
      <c r="B19" s="93" t="s">
        <v>108</v>
      </c>
      <c r="C19" s="94" t="s">
        <v>558</v>
      </c>
      <c r="D19" s="94" t="s">
        <v>550</v>
      </c>
      <c r="E19" s="94" t="s">
        <v>29</v>
      </c>
      <c r="F19" s="94" t="s">
        <v>104</v>
      </c>
      <c r="G19" s="75">
        <v>4</v>
      </c>
      <c r="H19" s="75">
        <v>15932</v>
      </c>
      <c r="I19" s="75">
        <f t="shared" si="1"/>
        <v>1529.472</v>
      </c>
      <c r="J19" s="94" t="s">
        <v>570</v>
      </c>
      <c r="K19" s="94"/>
      <c r="P19" s="89">
        <f t="shared" si="3"/>
        <v>4</v>
      </c>
      <c r="Q19" s="89">
        <f t="shared" si="3"/>
        <v>0</v>
      </c>
      <c r="R19" s="89">
        <f t="shared" si="3"/>
        <v>0</v>
      </c>
      <c r="S19" s="89">
        <f t="shared" si="3"/>
        <v>0</v>
      </c>
      <c r="T19" s="89">
        <f t="shared" si="3"/>
        <v>0</v>
      </c>
      <c r="U19" s="89">
        <f t="shared" si="3"/>
        <v>0</v>
      </c>
    </row>
    <row r="20" spans="1:21" x14ac:dyDescent="0.25">
      <c r="A20" s="93" t="s">
        <v>386</v>
      </c>
      <c r="B20" s="93" t="s">
        <v>449</v>
      </c>
      <c r="C20" s="94" t="s">
        <v>558</v>
      </c>
      <c r="D20" s="94" t="s">
        <v>550</v>
      </c>
      <c r="E20" s="94" t="s">
        <v>29</v>
      </c>
      <c r="F20" s="94" t="s">
        <v>561</v>
      </c>
      <c r="G20" s="75">
        <v>265.97000000000003</v>
      </c>
      <c r="H20" s="75">
        <v>9679</v>
      </c>
      <c r="I20" s="75">
        <f t="shared" si="1"/>
        <v>61783.767120000004</v>
      </c>
      <c r="J20" s="94" t="s">
        <v>569</v>
      </c>
      <c r="K20" s="94"/>
      <c r="P20" s="89">
        <f t="shared" si="3"/>
        <v>265.97000000000003</v>
      </c>
      <c r="Q20" s="89">
        <f t="shared" si="3"/>
        <v>0</v>
      </c>
      <c r="R20" s="89">
        <f t="shared" si="3"/>
        <v>0</v>
      </c>
      <c r="S20" s="89">
        <f t="shared" si="3"/>
        <v>0</v>
      </c>
      <c r="T20" s="89">
        <f t="shared" si="3"/>
        <v>0</v>
      </c>
      <c r="U20" s="89">
        <f t="shared" si="3"/>
        <v>0</v>
      </c>
    </row>
    <row r="21" spans="1:21" x14ac:dyDescent="0.25">
      <c r="A21" s="93" t="s">
        <v>388</v>
      </c>
      <c r="B21" s="93" t="s">
        <v>201</v>
      </c>
      <c r="C21" s="94" t="s">
        <v>558</v>
      </c>
      <c r="D21" s="94" t="s">
        <v>550</v>
      </c>
      <c r="E21" s="94" t="s">
        <v>29</v>
      </c>
      <c r="F21" s="94" t="s">
        <v>104</v>
      </c>
      <c r="G21" s="75">
        <v>21</v>
      </c>
      <c r="H21" s="75">
        <v>9722</v>
      </c>
      <c r="I21" s="75">
        <f t="shared" si="1"/>
        <v>4899.8879999999999</v>
      </c>
      <c r="J21" s="94" t="s">
        <v>570</v>
      </c>
      <c r="K21" s="94"/>
      <c r="P21" s="89">
        <f t="shared" si="3"/>
        <v>21</v>
      </c>
      <c r="Q21" s="89">
        <f t="shared" si="3"/>
        <v>0</v>
      </c>
      <c r="R21" s="89">
        <f t="shared" si="3"/>
        <v>0</v>
      </c>
      <c r="S21" s="89">
        <f t="shared" si="3"/>
        <v>0</v>
      </c>
      <c r="T21" s="89">
        <f t="shared" si="3"/>
        <v>0</v>
      </c>
      <c r="U21" s="89">
        <f t="shared" si="3"/>
        <v>0</v>
      </c>
    </row>
    <row r="22" spans="1:21" x14ac:dyDescent="0.25">
      <c r="A22" s="93" t="s">
        <v>385</v>
      </c>
      <c r="B22" s="93" t="s">
        <v>448</v>
      </c>
      <c r="C22" s="94" t="s">
        <v>558</v>
      </c>
      <c r="D22" s="94" t="s">
        <v>550</v>
      </c>
      <c r="E22" s="94" t="s">
        <v>29</v>
      </c>
      <c r="F22" s="94" t="s">
        <v>561</v>
      </c>
      <c r="G22" s="75">
        <v>1000</v>
      </c>
      <c r="H22" s="75">
        <v>7250</v>
      </c>
      <c r="I22" s="75">
        <f t="shared" si="1"/>
        <v>0</v>
      </c>
      <c r="J22" s="94" t="s">
        <v>569</v>
      </c>
      <c r="K22" s="95">
        <v>37408</v>
      </c>
      <c r="P22" s="89">
        <f t="shared" si="3"/>
        <v>0</v>
      </c>
      <c r="Q22" s="89">
        <f t="shared" si="3"/>
        <v>0</v>
      </c>
      <c r="R22" s="89">
        <f t="shared" si="3"/>
        <v>0</v>
      </c>
      <c r="S22" s="89">
        <f t="shared" si="3"/>
        <v>0</v>
      </c>
      <c r="T22" s="89">
        <f t="shared" si="3"/>
        <v>0</v>
      </c>
      <c r="U22" s="89">
        <f t="shared" si="3"/>
        <v>0</v>
      </c>
    </row>
    <row r="23" spans="1:21" x14ac:dyDescent="0.25">
      <c r="A23" s="93" t="s">
        <v>252</v>
      </c>
      <c r="B23" s="93" t="s">
        <v>453</v>
      </c>
      <c r="C23" s="94" t="s">
        <v>558</v>
      </c>
      <c r="D23" s="94" t="s">
        <v>550</v>
      </c>
      <c r="E23" s="94" t="s">
        <v>29</v>
      </c>
      <c r="F23" s="94" t="s">
        <v>104</v>
      </c>
      <c r="G23" s="75">
        <v>60</v>
      </c>
      <c r="H23" s="75">
        <v>1000</v>
      </c>
      <c r="I23" s="75">
        <f t="shared" si="1"/>
        <v>1440</v>
      </c>
      <c r="J23" s="94" t="s">
        <v>569</v>
      </c>
      <c r="K23" s="94"/>
      <c r="P23" s="89">
        <f t="shared" si="3"/>
        <v>60</v>
      </c>
      <c r="Q23" s="89">
        <f t="shared" si="3"/>
        <v>0</v>
      </c>
      <c r="R23" s="89">
        <f t="shared" si="3"/>
        <v>0</v>
      </c>
      <c r="S23" s="89">
        <f t="shared" si="3"/>
        <v>0</v>
      </c>
      <c r="T23" s="89">
        <f t="shared" si="3"/>
        <v>0</v>
      </c>
      <c r="U23" s="89">
        <f t="shared" si="3"/>
        <v>0</v>
      </c>
    </row>
    <row r="24" spans="1:21" x14ac:dyDescent="0.25">
      <c r="A24" s="93" t="s">
        <v>387</v>
      </c>
      <c r="B24" s="93" t="s">
        <v>450</v>
      </c>
      <c r="C24" s="94" t="s">
        <v>558</v>
      </c>
      <c r="D24" s="94" t="s">
        <v>550</v>
      </c>
      <c r="E24" s="94" t="s">
        <v>29</v>
      </c>
      <c r="F24" s="94" t="s">
        <v>561</v>
      </c>
      <c r="G24" s="75">
        <v>118</v>
      </c>
      <c r="H24" s="75">
        <v>8203</v>
      </c>
      <c r="I24" s="75">
        <f t="shared" si="1"/>
        <v>23230.896000000001</v>
      </c>
      <c r="J24" s="94" t="s">
        <v>569</v>
      </c>
      <c r="K24" s="94"/>
      <c r="P24" s="89">
        <f t="shared" si="3"/>
        <v>118</v>
      </c>
      <c r="Q24" s="89">
        <f t="shared" si="3"/>
        <v>0</v>
      </c>
      <c r="R24" s="89">
        <f t="shared" si="3"/>
        <v>0</v>
      </c>
      <c r="S24" s="89">
        <f t="shared" si="3"/>
        <v>0</v>
      </c>
      <c r="T24" s="89">
        <f t="shared" si="3"/>
        <v>0</v>
      </c>
      <c r="U24" s="89">
        <f t="shared" si="3"/>
        <v>0</v>
      </c>
    </row>
    <row r="25" spans="1:21" x14ac:dyDescent="0.25">
      <c r="A25" s="93" t="s">
        <v>390</v>
      </c>
      <c r="B25" s="93" t="s">
        <v>336</v>
      </c>
      <c r="C25" s="94" t="s">
        <v>558</v>
      </c>
      <c r="D25" s="94" t="s">
        <v>550</v>
      </c>
      <c r="E25" s="94" t="s">
        <v>29</v>
      </c>
      <c r="F25" s="94" t="s">
        <v>561</v>
      </c>
      <c r="G25" s="75">
        <v>110</v>
      </c>
      <c r="H25" s="75">
        <v>10016</v>
      </c>
      <c r="I25" s="75">
        <f t="shared" si="1"/>
        <v>26442.240000000002</v>
      </c>
      <c r="J25" s="94" t="s">
        <v>570</v>
      </c>
      <c r="K25" s="94"/>
      <c r="P25" s="89">
        <f t="shared" si="3"/>
        <v>110</v>
      </c>
      <c r="Q25" s="89">
        <f t="shared" si="3"/>
        <v>0</v>
      </c>
      <c r="R25" s="89">
        <f t="shared" si="3"/>
        <v>0</v>
      </c>
      <c r="S25" s="89">
        <f t="shared" si="3"/>
        <v>0</v>
      </c>
      <c r="T25" s="89">
        <f t="shared" si="3"/>
        <v>0</v>
      </c>
      <c r="U25" s="89">
        <f t="shared" si="3"/>
        <v>0</v>
      </c>
    </row>
    <row r="26" spans="1:21" x14ac:dyDescent="0.25">
      <c r="A26" s="93" t="s">
        <v>390</v>
      </c>
      <c r="B26" s="93" t="s">
        <v>326</v>
      </c>
      <c r="C26" s="94" t="s">
        <v>558</v>
      </c>
      <c r="D26" s="94" t="s">
        <v>550</v>
      </c>
      <c r="E26" s="94" t="s">
        <v>29</v>
      </c>
      <c r="F26" s="94" t="s">
        <v>562</v>
      </c>
      <c r="G26" s="75">
        <v>75</v>
      </c>
      <c r="H26" s="75">
        <v>10015</v>
      </c>
      <c r="I26" s="75">
        <f t="shared" si="1"/>
        <v>18027</v>
      </c>
      <c r="J26" s="94" t="s">
        <v>570</v>
      </c>
      <c r="K26" s="94"/>
      <c r="P26" s="89">
        <f t="shared" si="3"/>
        <v>75</v>
      </c>
      <c r="Q26" s="89">
        <f t="shared" si="3"/>
        <v>0</v>
      </c>
      <c r="R26" s="89">
        <f t="shared" si="3"/>
        <v>0</v>
      </c>
      <c r="S26" s="89">
        <f t="shared" si="3"/>
        <v>0</v>
      </c>
      <c r="T26" s="89">
        <f t="shared" si="3"/>
        <v>0</v>
      </c>
      <c r="U26" s="89">
        <f t="shared" si="3"/>
        <v>0</v>
      </c>
    </row>
    <row r="27" spans="1:21" x14ac:dyDescent="0.25">
      <c r="A27" s="29" t="s">
        <v>390</v>
      </c>
      <c r="B27" s="29" t="s">
        <v>333</v>
      </c>
      <c r="C27" s="41" t="s">
        <v>558</v>
      </c>
      <c r="D27" s="41" t="s">
        <v>550</v>
      </c>
      <c r="E27" s="41" t="s">
        <v>29</v>
      </c>
      <c r="F27" s="41" t="s">
        <v>561</v>
      </c>
      <c r="G27" s="89">
        <v>127</v>
      </c>
      <c r="H27" s="89">
        <v>10489</v>
      </c>
      <c r="I27" s="75">
        <f t="shared" si="1"/>
        <v>31970.472000000002</v>
      </c>
      <c r="J27" s="41" t="s">
        <v>570</v>
      </c>
      <c r="K27" s="41"/>
      <c r="P27" s="89">
        <f t="shared" si="3"/>
        <v>127</v>
      </c>
      <c r="Q27" s="89">
        <f t="shared" si="3"/>
        <v>0</v>
      </c>
      <c r="R27" s="89">
        <f t="shared" si="3"/>
        <v>0</v>
      </c>
      <c r="S27" s="89">
        <f t="shared" si="3"/>
        <v>0</v>
      </c>
      <c r="T27" s="89">
        <f t="shared" si="3"/>
        <v>0</v>
      </c>
      <c r="U27" s="89">
        <f t="shared" si="3"/>
        <v>0</v>
      </c>
    </row>
    <row r="28" spans="1:21" x14ac:dyDescent="0.25">
      <c r="A28" s="29" t="s">
        <v>390</v>
      </c>
      <c r="B28" s="29" t="s">
        <v>330</v>
      </c>
      <c r="C28" s="41" t="s">
        <v>558</v>
      </c>
      <c r="D28" s="41" t="s">
        <v>550</v>
      </c>
      <c r="E28" s="41" t="s">
        <v>29</v>
      </c>
      <c r="F28" s="41" t="s">
        <v>562</v>
      </c>
      <c r="G28" s="89">
        <v>218</v>
      </c>
      <c r="H28" s="89">
        <v>10952</v>
      </c>
      <c r="I28" s="75">
        <f t="shared" si="1"/>
        <v>57300.864000000001</v>
      </c>
      <c r="J28" s="41" t="s">
        <v>570</v>
      </c>
      <c r="K28" s="41"/>
      <c r="P28" s="89">
        <f t="shared" si="3"/>
        <v>218</v>
      </c>
      <c r="Q28" s="89">
        <f t="shared" si="3"/>
        <v>0</v>
      </c>
      <c r="R28" s="89">
        <f t="shared" si="3"/>
        <v>0</v>
      </c>
      <c r="S28" s="89">
        <f t="shared" si="3"/>
        <v>0</v>
      </c>
      <c r="T28" s="89">
        <f t="shared" si="3"/>
        <v>0</v>
      </c>
      <c r="U28" s="89">
        <f t="shared" si="3"/>
        <v>0</v>
      </c>
    </row>
    <row r="29" spans="1:21" x14ac:dyDescent="0.25">
      <c r="A29" s="93" t="s">
        <v>390</v>
      </c>
      <c r="B29" s="93" t="s">
        <v>457</v>
      </c>
      <c r="C29" s="94" t="s">
        <v>558</v>
      </c>
      <c r="D29" s="94" t="s">
        <v>550</v>
      </c>
      <c r="E29" s="94" t="s">
        <v>29</v>
      </c>
      <c r="F29" s="94" t="s">
        <v>104</v>
      </c>
      <c r="G29" s="75">
        <v>5</v>
      </c>
      <c r="H29" s="75">
        <v>21818</v>
      </c>
      <c r="I29" s="75">
        <f t="shared" si="1"/>
        <v>2618.16</v>
      </c>
      <c r="J29" s="94" t="s">
        <v>570</v>
      </c>
      <c r="K29" s="94"/>
      <c r="P29" s="89">
        <f t="shared" si="3"/>
        <v>5</v>
      </c>
      <c r="Q29" s="89">
        <f t="shared" si="3"/>
        <v>0</v>
      </c>
      <c r="R29" s="89">
        <f t="shared" si="3"/>
        <v>0</v>
      </c>
      <c r="S29" s="89">
        <f t="shared" si="3"/>
        <v>0</v>
      </c>
      <c r="T29" s="89">
        <f t="shared" si="3"/>
        <v>0</v>
      </c>
      <c r="U29" s="89">
        <f t="shared" si="3"/>
        <v>0</v>
      </c>
    </row>
    <row r="30" spans="1:21" x14ac:dyDescent="0.25">
      <c r="A30" s="29" t="s">
        <v>390</v>
      </c>
      <c r="B30" s="29" t="s">
        <v>332</v>
      </c>
      <c r="C30" s="41" t="s">
        <v>558</v>
      </c>
      <c r="D30" s="41" t="s">
        <v>550</v>
      </c>
      <c r="E30" s="41" t="s">
        <v>29</v>
      </c>
      <c r="F30" s="41" t="s">
        <v>104</v>
      </c>
      <c r="G30" s="89">
        <v>2</v>
      </c>
      <c r="H30" s="89">
        <v>25000</v>
      </c>
      <c r="I30" s="75">
        <f t="shared" si="1"/>
        <v>1200</v>
      </c>
      <c r="J30" s="41" t="s">
        <v>570</v>
      </c>
      <c r="K30" s="41"/>
      <c r="P30" s="89">
        <f t="shared" si="3"/>
        <v>2</v>
      </c>
      <c r="Q30" s="89">
        <f t="shared" si="3"/>
        <v>0</v>
      </c>
      <c r="R30" s="89">
        <f t="shared" si="3"/>
        <v>0</v>
      </c>
      <c r="S30" s="89">
        <f t="shared" si="3"/>
        <v>0</v>
      </c>
      <c r="T30" s="89">
        <f t="shared" si="3"/>
        <v>0</v>
      </c>
      <c r="U30" s="89">
        <f t="shared" si="3"/>
        <v>0</v>
      </c>
    </row>
    <row r="31" spans="1:21" x14ac:dyDescent="0.25">
      <c r="A31" s="29" t="s">
        <v>390</v>
      </c>
      <c r="B31" s="29" t="s">
        <v>328</v>
      </c>
      <c r="C31" s="41" t="s">
        <v>558</v>
      </c>
      <c r="D31" s="41" t="s">
        <v>550</v>
      </c>
      <c r="E31" s="41" t="s">
        <v>216</v>
      </c>
      <c r="F31" s="41" t="s">
        <v>562</v>
      </c>
      <c r="G31" s="89">
        <v>664</v>
      </c>
      <c r="H31" s="89">
        <v>10072</v>
      </c>
      <c r="I31" s="75">
        <f t="shared" si="1"/>
        <v>0</v>
      </c>
      <c r="J31" s="41" t="s">
        <v>570</v>
      </c>
      <c r="K31" s="41"/>
      <c r="P31" s="89">
        <f t="shared" si="3"/>
        <v>0</v>
      </c>
      <c r="Q31" s="89">
        <f t="shared" si="3"/>
        <v>0</v>
      </c>
      <c r="R31" s="89">
        <f t="shared" si="3"/>
        <v>0</v>
      </c>
      <c r="S31" s="89">
        <f t="shared" si="3"/>
        <v>664</v>
      </c>
      <c r="T31" s="89">
        <f t="shared" si="3"/>
        <v>0</v>
      </c>
      <c r="U31" s="89">
        <f t="shared" si="3"/>
        <v>0</v>
      </c>
    </row>
    <row r="32" spans="1:21" x14ac:dyDescent="0.25">
      <c r="A32" s="29" t="s">
        <v>390</v>
      </c>
      <c r="B32" s="29" t="s">
        <v>322</v>
      </c>
      <c r="C32" s="41" t="s">
        <v>558</v>
      </c>
      <c r="D32" s="41" t="s">
        <v>550</v>
      </c>
      <c r="E32" s="41" t="s">
        <v>37</v>
      </c>
      <c r="F32" s="41"/>
      <c r="G32" s="89">
        <v>1</v>
      </c>
      <c r="H32" s="89">
        <v>0</v>
      </c>
      <c r="I32" s="75">
        <f t="shared" si="1"/>
        <v>0</v>
      </c>
      <c r="J32" s="41" t="s">
        <v>570</v>
      </c>
      <c r="K32" s="41"/>
      <c r="P32" s="89">
        <f t="shared" si="3"/>
        <v>0</v>
      </c>
      <c r="Q32" s="89">
        <f t="shared" si="3"/>
        <v>0</v>
      </c>
      <c r="R32" s="89">
        <f t="shared" si="3"/>
        <v>1</v>
      </c>
      <c r="S32" s="89">
        <f t="shared" si="3"/>
        <v>0</v>
      </c>
      <c r="T32" s="89">
        <f t="shared" si="3"/>
        <v>0</v>
      </c>
      <c r="U32" s="89">
        <f t="shared" si="3"/>
        <v>0</v>
      </c>
    </row>
    <row r="33" spans="1:21" x14ac:dyDescent="0.25">
      <c r="A33" s="29" t="s">
        <v>393</v>
      </c>
      <c r="B33" s="29" t="s">
        <v>129</v>
      </c>
      <c r="C33" s="41" t="s">
        <v>558</v>
      </c>
      <c r="D33" s="41" t="s">
        <v>551</v>
      </c>
      <c r="E33" s="41" t="s">
        <v>12</v>
      </c>
      <c r="F33" s="41"/>
      <c r="G33" s="89">
        <v>1.5</v>
      </c>
      <c r="H33" s="89">
        <v>0</v>
      </c>
      <c r="I33" s="75">
        <f t="shared" si="1"/>
        <v>0</v>
      </c>
      <c r="J33" s="41" t="s">
        <v>570</v>
      </c>
      <c r="K33" s="41"/>
      <c r="P33" s="89">
        <f t="shared" si="3"/>
        <v>0</v>
      </c>
      <c r="Q33" s="89">
        <f t="shared" si="3"/>
        <v>1.5</v>
      </c>
      <c r="R33" s="89">
        <f t="shared" si="3"/>
        <v>0</v>
      </c>
      <c r="S33" s="89">
        <f t="shared" si="3"/>
        <v>0</v>
      </c>
      <c r="T33" s="89">
        <f t="shared" si="3"/>
        <v>0</v>
      </c>
      <c r="U33" s="89">
        <f t="shared" si="3"/>
        <v>0</v>
      </c>
    </row>
    <row r="34" spans="1:21" x14ac:dyDescent="0.25">
      <c r="A34" s="93" t="s">
        <v>395</v>
      </c>
      <c r="B34" s="93" t="s">
        <v>462</v>
      </c>
      <c r="C34" s="94" t="s">
        <v>558</v>
      </c>
      <c r="D34" s="94" t="s">
        <v>551</v>
      </c>
      <c r="E34" s="94" t="s">
        <v>29</v>
      </c>
      <c r="F34" s="94" t="s">
        <v>561</v>
      </c>
      <c r="G34" s="75">
        <v>750</v>
      </c>
      <c r="H34" s="75">
        <v>7250</v>
      </c>
      <c r="I34" s="75">
        <f t="shared" si="1"/>
        <v>0</v>
      </c>
      <c r="J34" s="94" t="s">
        <v>569</v>
      </c>
      <c r="K34" s="95">
        <v>37408</v>
      </c>
      <c r="P34" s="89">
        <f t="shared" si="3"/>
        <v>0</v>
      </c>
      <c r="Q34" s="89">
        <f t="shared" si="3"/>
        <v>0</v>
      </c>
      <c r="R34" s="89">
        <f t="shared" si="3"/>
        <v>0</v>
      </c>
      <c r="S34" s="89">
        <f t="shared" si="3"/>
        <v>0</v>
      </c>
      <c r="T34" s="89">
        <f t="shared" si="3"/>
        <v>0</v>
      </c>
      <c r="U34" s="89">
        <f t="shared" si="3"/>
        <v>0</v>
      </c>
    </row>
    <row r="35" spans="1:21" x14ac:dyDescent="0.25">
      <c r="A35" s="29" t="s">
        <v>394</v>
      </c>
      <c r="B35" s="29" t="s">
        <v>137</v>
      </c>
      <c r="C35" s="41" t="s">
        <v>558</v>
      </c>
      <c r="D35" s="41" t="s">
        <v>551</v>
      </c>
      <c r="E35" s="41" t="s">
        <v>12</v>
      </c>
      <c r="F35" s="41"/>
      <c r="G35" s="89">
        <v>2.8</v>
      </c>
      <c r="H35" s="89">
        <v>0</v>
      </c>
      <c r="I35" s="75">
        <f t="shared" si="1"/>
        <v>0</v>
      </c>
      <c r="J35" s="41" t="s">
        <v>570</v>
      </c>
      <c r="K35" s="41"/>
      <c r="P35" s="89">
        <f t="shared" si="3"/>
        <v>0</v>
      </c>
      <c r="Q35" s="89">
        <f t="shared" si="3"/>
        <v>2.8</v>
      </c>
      <c r="R35" s="89">
        <f t="shared" si="3"/>
        <v>0</v>
      </c>
      <c r="S35" s="89">
        <f t="shared" si="3"/>
        <v>0</v>
      </c>
      <c r="T35" s="89">
        <f t="shared" si="3"/>
        <v>0</v>
      </c>
      <c r="U35" s="89">
        <f t="shared" si="3"/>
        <v>0</v>
      </c>
    </row>
    <row r="36" spans="1:21" x14ac:dyDescent="0.25">
      <c r="A36" s="29" t="s">
        <v>394</v>
      </c>
      <c r="B36" s="29" t="s">
        <v>139</v>
      </c>
      <c r="C36" s="41" t="s">
        <v>558</v>
      </c>
      <c r="D36" s="41" t="s">
        <v>551</v>
      </c>
      <c r="E36" s="41" t="s">
        <v>12</v>
      </c>
      <c r="F36" s="41"/>
      <c r="G36" s="89">
        <v>6</v>
      </c>
      <c r="H36" s="89">
        <v>0</v>
      </c>
      <c r="I36" s="75">
        <f t="shared" ref="I36:I67" si="4">IF(E36=$I$1,IF(K36=0,24*G36*H36/1000,0),0)</f>
        <v>0</v>
      </c>
      <c r="J36" s="41" t="s">
        <v>570</v>
      </c>
      <c r="K36" s="41"/>
      <c r="P36" s="89">
        <f t="shared" si="3"/>
        <v>0</v>
      </c>
      <c r="Q36" s="89">
        <f t="shared" si="3"/>
        <v>6</v>
      </c>
      <c r="R36" s="89">
        <f t="shared" si="3"/>
        <v>0</v>
      </c>
      <c r="S36" s="89">
        <f t="shared" si="3"/>
        <v>0</v>
      </c>
      <c r="T36" s="89">
        <f t="shared" si="3"/>
        <v>0</v>
      </c>
      <c r="U36" s="89">
        <f t="shared" si="3"/>
        <v>0</v>
      </c>
    </row>
    <row r="37" spans="1:21" x14ac:dyDescent="0.25">
      <c r="A37" s="29" t="s">
        <v>394</v>
      </c>
      <c r="B37" s="29" t="s">
        <v>141</v>
      </c>
      <c r="C37" s="41" t="s">
        <v>558</v>
      </c>
      <c r="D37" s="41" t="s">
        <v>551</v>
      </c>
      <c r="E37" s="41" t="s">
        <v>12</v>
      </c>
      <c r="F37" s="41"/>
      <c r="G37" s="89">
        <v>3.6</v>
      </c>
      <c r="H37" s="89">
        <v>0</v>
      </c>
      <c r="I37" s="75">
        <f t="shared" si="4"/>
        <v>0</v>
      </c>
      <c r="J37" s="41" t="s">
        <v>570</v>
      </c>
      <c r="K37" s="41"/>
      <c r="P37" s="89">
        <f t="shared" si="3"/>
        <v>0</v>
      </c>
      <c r="Q37" s="89">
        <f t="shared" si="3"/>
        <v>3.6</v>
      </c>
      <c r="R37" s="89">
        <f t="shared" si="3"/>
        <v>0</v>
      </c>
      <c r="S37" s="89">
        <f t="shared" si="3"/>
        <v>0</v>
      </c>
      <c r="T37" s="89">
        <f t="shared" si="3"/>
        <v>0</v>
      </c>
      <c r="U37" s="89">
        <f t="shared" si="3"/>
        <v>0</v>
      </c>
    </row>
    <row r="38" spans="1:21" x14ac:dyDescent="0.25">
      <c r="A38" s="93" t="s">
        <v>394</v>
      </c>
      <c r="B38" s="93" t="s">
        <v>458</v>
      </c>
      <c r="C38" s="94" t="s">
        <v>558</v>
      </c>
      <c r="D38" s="94" t="s">
        <v>551</v>
      </c>
      <c r="E38" s="94" t="s">
        <v>12</v>
      </c>
      <c r="F38" s="94"/>
      <c r="G38" s="75">
        <v>2.4</v>
      </c>
      <c r="H38" s="75">
        <v>0</v>
      </c>
      <c r="I38" s="75">
        <f t="shared" si="4"/>
        <v>0</v>
      </c>
      <c r="J38" s="94" t="s">
        <v>570</v>
      </c>
      <c r="K38" s="94"/>
      <c r="P38" s="89">
        <f t="shared" si="3"/>
        <v>0</v>
      </c>
      <c r="Q38" s="89">
        <f t="shared" si="3"/>
        <v>2.4</v>
      </c>
      <c r="R38" s="89">
        <f t="shared" si="3"/>
        <v>0</v>
      </c>
      <c r="S38" s="89">
        <f t="shared" si="3"/>
        <v>0</v>
      </c>
      <c r="T38" s="89">
        <f t="shared" si="3"/>
        <v>0</v>
      </c>
      <c r="U38" s="89">
        <f t="shared" si="3"/>
        <v>0</v>
      </c>
    </row>
    <row r="39" spans="1:21" x14ac:dyDescent="0.25">
      <c r="A39" s="29" t="s">
        <v>394</v>
      </c>
      <c r="B39" s="29" t="s">
        <v>143</v>
      </c>
      <c r="C39" s="41" t="s">
        <v>558</v>
      </c>
      <c r="D39" s="41" t="s">
        <v>551</v>
      </c>
      <c r="E39" s="41" t="s">
        <v>12</v>
      </c>
      <c r="F39" s="41"/>
      <c r="G39" s="89">
        <v>2.4</v>
      </c>
      <c r="H39" s="89">
        <v>0</v>
      </c>
      <c r="I39" s="75">
        <f t="shared" si="4"/>
        <v>0</v>
      </c>
      <c r="J39" s="41" t="s">
        <v>570</v>
      </c>
      <c r="K39" s="41"/>
      <c r="P39" s="89">
        <f t="shared" si="3"/>
        <v>0</v>
      </c>
      <c r="Q39" s="89">
        <f t="shared" si="3"/>
        <v>2.4</v>
      </c>
      <c r="R39" s="89">
        <f t="shared" si="3"/>
        <v>0</v>
      </c>
      <c r="S39" s="89">
        <f t="shared" si="3"/>
        <v>0</v>
      </c>
      <c r="T39" s="89">
        <f t="shared" si="3"/>
        <v>0</v>
      </c>
      <c r="U39" s="89">
        <f t="shared" si="3"/>
        <v>0</v>
      </c>
    </row>
    <row r="40" spans="1:21" x14ac:dyDescent="0.25">
      <c r="A40" s="29" t="s">
        <v>394</v>
      </c>
      <c r="B40" s="29" t="s">
        <v>144</v>
      </c>
      <c r="C40" s="41" t="s">
        <v>558</v>
      </c>
      <c r="D40" s="41" t="s">
        <v>551</v>
      </c>
      <c r="E40" s="41" t="s">
        <v>12</v>
      </c>
      <c r="F40" s="41"/>
      <c r="G40" s="89">
        <v>2.4</v>
      </c>
      <c r="H40" s="89">
        <v>0</v>
      </c>
      <c r="I40" s="75">
        <f t="shared" si="4"/>
        <v>0</v>
      </c>
      <c r="J40" s="41" t="s">
        <v>570</v>
      </c>
      <c r="K40" s="41"/>
      <c r="P40" s="89">
        <f t="shared" si="3"/>
        <v>0</v>
      </c>
      <c r="Q40" s="89">
        <f t="shared" si="3"/>
        <v>2.4</v>
      </c>
      <c r="R40" s="89">
        <f t="shared" si="3"/>
        <v>0</v>
      </c>
      <c r="S40" s="89">
        <f t="shared" si="3"/>
        <v>0</v>
      </c>
      <c r="T40" s="89">
        <f t="shared" si="3"/>
        <v>0</v>
      </c>
      <c r="U40" s="89">
        <f t="shared" si="3"/>
        <v>0</v>
      </c>
    </row>
    <row r="41" spans="1:21" x14ac:dyDescent="0.25">
      <c r="A41" s="93" t="s">
        <v>394</v>
      </c>
      <c r="B41" s="93" t="s">
        <v>145</v>
      </c>
      <c r="C41" s="94" t="s">
        <v>558</v>
      </c>
      <c r="D41" s="94" t="s">
        <v>551</v>
      </c>
      <c r="E41" s="94" t="s">
        <v>12</v>
      </c>
      <c r="F41" s="94"/>
      <c r="G41" s="75">
        <v>2.4</v>
      </c>
      <c r="H41" s="75">
        <v>0</v>
      </c>
      <c r="I41" s="75">
        <f t="shared" si="4"/>
        <v>0</v>
      </c>
      <c r="J41" s="94" t="s">
        <v>570</v>
      </c>
      <c r="K41" s="94"/>
      <c r="P41" s="89">
        <f t="shared" si="3"/>
        <v>0</v>
      </c>
      <c r="Q41" s="89">
        <f t="shared" si="3"/>
        <v>2.4</v>
      </c>
      <c r="R41" s="89">
        <f t="shared" si="3"/>
        <v>0</v>
      </c>
      <c r="S41" s="89">
        <f t="shared" si="3"/>
        <v>0</v>
      </c>
      <c r="T41" s="89">
        <f t="shared" si="3"/>
        <v>0</v>
      </c>
      <c r="U41" s="89">
        <f t="shared" si="3"/>
        <v>0</v>
      </c>
    </row>
    <row r="42" spans="1:21" x14ac:dyDescent="0.25">
      <c r="A42" s="29" t="s">
        <v>202</v>
      </c>
      <c r="B42" s="29" t="s">
        <v>459</v>
      </c>
      <c r="C42" s="41" t="s">
        <v>558</v>
      </c>
      <c r="D42" s="41" t="s">
        <v>551</v>
      </c>
      <c r="E42" s="41" t="s">
        <v>216</v>
      </c>
      <c r="F42" s="41" t="s">
        <v>562</v>
      </c>
      <c r="G42" s="89">
        <v>530</v>
      </c>
      <c r="H42" s="89">
        <v>9603</v>
      </c>
      <c r="I42" s="75">
        <f t="shared" si="4"/>
        <v>0</v>
      </c>
      <c r="J42" s="41" t="s">
        <v>570</v>
      </c>
      <c r="K42" s="41"/>
      <c r="P42" s="89">
        <f t="shared" si="3"/>
        <v>0</v>
      </c>
      <c r="Q42" s="89">
        <f t="shared" si="3"/>
        <v>0</v>
      </c>
      <c r="R42" s="89">
        <f t="shared" si="3"/>
        <v>0</v>
      </c>
      <c r="S42" s="89">
        <f t="shared" si="3"/>
        <v>530</v>
      </c>
      <c r="T42" s="89">
        <f t="shared" si="3"/>
        <v>0</v>
      </c>
      <c r="U42" s="89">
        <f t="shared" si="3"/>
        <v>0</v>
      </c>
    </row>
    <row r="43" spans="1:21" x14ac:dyDescent="0.25">
      <c r="A43" s="93" t="s">
        <v>202</v>
      </c>
      <c r="B43" s="93" t="s">
        <v>460</v>
      </c>
      <c r="C43" s="94" t="s">
        <v>558</v>
      </c>
      <c r="D43" s="94" t="s">
        <v>551</v>
      </c>
      <c r="E43" s="94" t="s">
        <v>216</v>
      </c>
      <c r="F43" s="94" t="s">
        <v>562</v>
      </c>
      <c r="G43" s="75">
        <v>810</v>
      </c>
      <c r="H43" s="75">
        <v>10189</v>
      </c>
      <c r="I43" s="75">
        <f t="shared" si="4"/>
        <v>0</v>
      </c>
      <c r="J43" s="94" t="s">
        <v>570</v>
      </c>
      <c r="K43" s="94"/>
      <c r="P43" s="89">
        <f t="shared" si="3"/>
        <v>0</v>
      </c>
      <c r="Q43" s="89">
        <f t="shared" si="3"/>
        <v>0</v>
      </c>
      <c r="R43" s="89">
        <f t="shared" ref="Q43:U58" si="5">IF($K43=0,IF($E43=R$3,$G43,0),0)</f>
        <v>0</v>
      </c>
      <c r="S43" s="89">
        <f t="shared" si="5"/>
        <v>810</v>
      </c>
      <c r="T43" s="89">
        <f t="shared" si="5"/>
        <v>0</v>
      </c>
      <c r="U43" s="89">
        <f t="shared" si="5"/>
        <v>0</v>
      </c>
    </row>
    <row r="44" spans="1:21" x14ac:dyDescent="0.25">
      <c r="A44" s="29" t="s">
        <v>202</v>
      </c>
      <c r="B44" s="29" t="s">
        <v>461</v>
      </c>
      <c r="C44" s="41" t="s">
        <v>558</v>
      </c>
      <c r="D44" s="41" t="s">
        <v>551</v>
      </c>
      <c r="E44" s="41" t="s">
        <v>29</v>
      </c>
      <c r="F44" s="41" t="s">
        <v>561</v>
      </c>
      <c r="G44" s="89">
        <v>539</v>
      </c>
      <c r="H44" s="89">
        <v>7250</v>
      </c>
      <c r="I44" s="75">
        <f t="shared" si="4"/>
        <v>93786</v>
      </c>
      <c r="J44" s="41" t="s">
        <v>569</v>
      </c>
      <c r="K44" s="41"/>
      <c r="P44" s="89">
        <f t="shared" si="3"/>
        <v>539</v>
      </c>
      <c r="Q44" s="89">
        <f t="shared" si="5"/>
        <v>0</v>
      </c>
      <c r="R44" s="89">
        <f t="shared" si="5"/>
        <v>0</v>
      </c>
      <c r="S44" s="89">
        <f t="shared" si="5"/>
        <v>0</v>
      </c>
      <c r="T44" s="89">
        <f t="shared" si="5"/>
        <v>0</v>
      </c>
      <c r="U44" s="89">
        <f t="shared" si="5"/>
        <v>0</v>
      </c>
    </row>
    <row r="45" spans="1:21" x14ac:dyDescent="0.25">
      <c r="A45" s="29" t="s">
        <v>202</v>
      </c>
      <c r="B45" s="29" t="s">
        <v>463</v>
      </c>
      <c r="C45" s="41" t="s">
        <v>558</v>
      </c>
      <c r="D45" s="41" t="s">
        <v>551</v>
      </c>
      <c r="E45" s="41" t="s">
        <v>29</v>
      </c>
      <c r="F45" s="41" t="s">
        <v>562</v>
      </c>
      <c r="G45" s="89">
        <v>881</v>
      </c>
      <c r="H45" s="89">
        <v>9957</v>
      </c>
      <c r="I45" s="75">
        <f t="shared" si="4"/>
        <v>210530.80799999999</v>
      </c>
      <c r="J45" s="41" t="s">
        <v>570</v>
      </c>
      <c r="K45" s="41"/>
      <c r="P45" s="89">
        <f t="shared" si="3"/>
        <v>881</v>
      </c>
      <c r="Q45" s="89">
        <f t="shared" si="5"/>
        <v>0</v>
      </c>
      <c r="R45" s="89">
        <f t="shared" si="5"/>
        <v>0</v>
      </c>
      <c r="S45" s="89">
        <f t="shared" si="5"/>
        <v>0</v>
      </c>
      <c r="T45" s="89">
        <f t="shared" si="5"/>
        <v>0</v>
      </c>
      <c r="U45" s="89">
        <f t="shared" si="5"/>
        <v>0</v>
      </c>
    </row>
    <row r="46" spans="1:21" x14ac:dyDescent="0.25">
      <c r="A46" s="29" t="s">
        <v>202</v>
      </c>
      <c r="B46" s="29" t="s">
        <v>464</v>
      </c>
      <c r="C46" s="41" t="s">
        <v>558</v>
      </c>
      <c r="D46" s="41" t="s">
        <v>551</v>
      </c>
      <c r="E46" s="41" t="s">
        <v>29</v>
      </c>
      <c r="F46" s="41" t="s">
        <v>562</v>
      </c>
      <c r="G46" s="89">
        <v>992</v>
      </c>
      <c r="H46" s="89">
        <v>10052</v>
      </c>
      <c r="I46" s="75">
        <f t="shared" si="4"/>
        <v>239318.016</v>
      </c>
      <c r="J46" s="41" t="s">
        <v>570</v>
      </c>
      <c r="K46" s="41"/>
      <c r="P46" s="89">
        <f t="shared" si="3"/>
        <v>992</v>
      </c>
      <c r="Q46" s="89">
        <f t="shared" si="5"/>
        <v>0</v>
      </c>
      <c r="R46" s="89">
        <f t="shared" si="5"/>
        <v>0</v>
      </c>
      <c r="S46" s="89">
        <f t="shared" si="5"/>
        <v>0</v>
      </c>
      <c r="T46" s="89">
        <f t="shared" si="5"/>
        <v>0</v>
      </c>
      <c r="U46" s="89">
        <f t="shared" si="5"/>
        <v>0</v>
      </c>
    </row>
    <row r="47" spans="1:21" x14ac:dyDescent="0.25">
      <c r="A47" s="93" t="s">
        <v>202</v>
      </c>
      <c r="B47" s="93" t="s">
        <v>207</v>
      </c>
      <c r="C47" s="94" t="s">
        <v>558</v>
      </c>
      <c r="D47" s="94" t="s">
        <v>551</v>
      </c>
      <c r="E47" s="94" t="s">
        <v>29</v>
      </c>
      <c r="F47" s="94" t="s">
        <v>562</v>
      </c>
      <c r="G47" s="75">
        <v>100</v>
      </c>
      <c r="H47" s="75">
        <v>10650</v>
      </c>
      <c r="I47" s="75">
        <f t="shared" si="4"/>
        <v>25560</v>
      </c>
      <c r="J47" s="94" t="s">
        <v>570</v>
      </c>
      <c r="K47" s="94"/>
      <c r="P47" s="89">
        <f t="shared" si="3"/>
        <v>100</v>
      </c>
      <c r="Q47" s="89">
        <f t="shared" si="5"/>
        <v>0</v>
      </c>
      <c r="R47" s="89">
        <f t="shared" si="5"/>
        <v>0</v>
      </c>
      <c r="S47" s="89">
        <f t="shared" si="5"/>
        <v>0</v>
      </c>
      <c r="T47" s="89">
        <f t="shared" si="5"/>
        <v>0</v>
      </c>
      <c r="U47" s="89">
        <f t="shared" si="5"/>
        <v>0</v>
      </c>
    </row>
    <row r="48" spans="1:21" x14ac:dyDescent="0.25">
      <c r="A48" s="93" t="s">
        <v>202</v>
      </c>
      <c r="B48" s="93" t="s">
        <v>465</v>
      </c>
      <c r="C48" s="94" t="s">
        <v>558</v>
      </c>
      <c r="D48" s="94" t="s">
        <v>551</v>
      </c>
      <c r="E48" s="94" t="s">
        <v>29</v>
      </c>
      <c r="F48" s="94" t="s">
        <v>562</v>
      </c>
      <c r="G48" s="75">
        <v>561</v>
      </c>
      <c r="H48" s="75">
        <v>10804</v>
      </c>
      <c r="I48" s="75">
        <f t="shared" si="4"/>
        <v>145465.05600000001</v>
      </c>
      <c r="J48" s="94" t="s">
        <v>570</v>
      </c>
      <c r="K48" s="94"/>
      <c r="P48" s="89">
        <f t="shared" si="3"/>
        <v>561</v>
      </c>
      <c r="Q48" s="89">
        <f t="shared" si="5"/>
        <v>0</v>
      </c>
      <c r="R48" s="89">
        <f t="shared" si="5"/>
        <v>0</v>
      </c>
      <c r="S48" s="89">
        <f t="shared" si="5"/>
        <v>0</v>
      </c>
      <c r="T48" s="89">
        <f t="shared" si="5"/>
        <v>0</v>
      </c>
      <c r="U48" s="89">
        <f t="shared" si="5"/>
        <v>0</v>
      </c>
    </row>
    <row r="49" spans="1:21" x14ac:dyDescent="0.25">
      <c r="A49" s="29" t="s">
        <v>202</v>
      </c>
      <c r="B49" s="29" t="s">
        <v>206</v>
      </c>
      <c r="C49" s="41" t="s">
        <v>558</v>
      </c>
      <c r="D49" s="41" t="s">
        <v>551</v>
      </c>
      <c r="E49" s="41" t="s">
        <v>29</v>
      </c>
      <c r="F49" s="41" t="s">
        <v>562</v>
      </c>
      <c r="G49" s="89">
        <v>222</v>
      </c>
      <c r="H49" s="89">
        <v>11101</v>
      </c>
      <c r="I49" s="75">
        <f t="shared" si="4"/>
        <v>59146.127999999997</v>
      </c>
      <c r="J49" s="41" t="s">
        <v>570</v>
      </c>
      <c r="K49" s="41"/>
      <c r="P49" s="89">
        <f t="shared" si="3"/>
        <v>222</v>
      </c>
      <c r="Q49" s="89">
        <f t="shared" si="5"/>
        <v>0</v>
      </c>
      <c r="R49" s="89">
        <f t="shared" si="5"/>
        <v>0</v>
      </c>
      <c r="S49" s="89">
        <f t="shared" si="5"/>
        <v>0</v>
      </c>
      <c r="T49" s="89">
        <f t="shared" si="5"/>
        <v>0</v>
      </c>
      <c r="U49" s="89">
        <f t="shared" si="5"/>
        <v>0</v>
      </c>
    </row>
    <row r="50" spans="1:21" x14ac:dyDescent="0.25">
      <c r="A50" s="93" t="s">
        <v>211</v>
      </c>
      <c r="B50" s="93" t="s">
        <v>212</v>
      </c>
      <c r="C50" s="94" t="s">
        <v>558</v>
      </c>
      <c r="D50" s="94" t="s">
        <v>551</v>
      </c>
      <c r="E50" s="94" t="s">
        <v>216</v>
      </c>
      <c r="F50" s="94" t="s">
        <v>562</v>
      </c>
      <c r="G50" s="75">
        <v>860</v>
      </c>
      <c r="H50" s="75">
        <v>11400</v>
      </c>
      <c r="I50" s="75">
        <f t="shared" si="4"/>
        <v>0</v>
      </c>
      <c r="J50" s="94" t="s">
        <v>570</v>
      </c>
      <c r="K50" s="94"/>
      <c r="P50" s="89">
        <f t="shared" si="3"/>
        <v>0</v>
      </c>
      <c r="Q50" s="89">
        <f t="shared" si="5"/>
        <v>0</v>
      </c>
      <c r="R50" s="89">
        <f t="shared" si="5"/>
        <v>0</v>
      </c>
      <c r="S50" s="89">
        <f t="shared" si="5"/>
        <v>860</v>
      </c>
      <c r="T50" s="89">
        <f t="shared" si="5"/>
        <v>0</v>
      </c>
      <c r="U50" s="89">
        <f t="shared" si="5"/>
        <v>0</v>
      </c>
    </row>
    <row r="51" spans="1:21" x14ac:dyDescent="0.25">
      <c r="A51" s="29" t="s">
        <v>402</v>
      </c>
      <c r="B51" s="29" t="s">
        <v>472</v>
      </c>
      <c r="C51" s="41" t="s">
        <v>558</v>
      </c>
      <c r="D51" s="41" t="s">
        <v>552</v>
      </c>
      <c r="E51" s="41" t="s">
        <v>29</v>
      </c>
      <c r="F51" s="41" t="s">
        <v>562</v>
      </c>
      <c r="G51" s="89">
        <v>143</v>
      </c>
      <c r="H51" s="89">
        <v>12339</v>
      </c>
      <c r="I51" s="75">
        <f t="shared" si="4"/>
        <v>42347.447999999997</v>
      </c>
      <c r="J51" s="41" t="s">
        <v>569</v>
      </c>
      <c r="K51" s="41"/>
      <c r="P51" s="89">
        <f t="shared" si="3"/>
        <v>143</v>
      </c>
      <c r="Q51" s="89">
        <f t="shared" si="5"/>
        <v>0</v>
      </c>
      <c r="R51" s="89">
        <f t="shared" si="5"/>
        <v>0</v>
      </c>
      <c r="S51" s="89">
        <f t="shared" si="5"/>
        <v>0</v>
      </c>
      <c r="T51" s="89">
        <f t="shared" si="5"/>
        <v>0</v>
      </c>
      <c r="U51" s="89">
        <f t="shared" si="5"/>
        <v>0</v>
      </c>
    </row>
    <row r="52" spans="1:21" x14ac:dyDescent="0.25">
      <c r="A52" s="93" t="s">
        <v>412</v>
      </c>
      <c r="B52" s="93" t="s">
        <v>482</v>
      </c>
      <c r="C52" s="94" t="s">
        <v>558</v>
      </c>
      <c r="D52" s="94" t="s">
        <v>552</v>
      </c>
      <c r="E52" s="94" t="s">
        <v>29</v>
      </c>
      <c r="F52" s="94"/>
      <c r="G52" s="75">
        <v>300</v>
      </c>
      <c r="H52" s="75">
        <v>11861</v>
      </c>
      <c r="I52" s="75">
        <f t="shared" si="4"/>
        <v>85399.2</v>
      </c>
      <c r="J52" s="94" t="s">
        <v>569</v>
      </c>
      <c r="K52" s="94"/>
      <c r="P52" s="89">
        <f t="shared" si="3"/>
        <v>300</v>
      </c>
      <c r="Q52" s="89">
        <f t="shared" si="5"/>
        <v>0</v>
      </c>
      <c r="R52" s="89">
        <f t="shared" si="5"/>
        <v>0</v>
      </c>
      <c r="S52" s="89">
        <f t="shared" si="5"/>
        <v>0</v>
      </c>
      <c r="T52" s="89">
        <f t="shared" si="5"/>
        <v>0</v>
      </c>
      <c r="U52" s="89">
        <f t="shared" si="5"/>
        <v>0</v>
      </c>
    </row>
    <row r="53" spans="1:21" x14ac:dyDescent="0.25">
      <c r="A53" s="93" t="s">
        <v>398</v>
      </c>
      <c r="B53" s="93" t="s">
        <v>467</v>
      </c>
      <c r="C53" s="94" t="s">
        <v>558</v>
      </c>
      <c r="D53" s="94" t="s">
        <v>552</v>
      </c>
      <c r="E53" s="94" t="s">
        <v>29</v>
      </c>
      <c r="F53" s="94"/>
      <c r="G53" s="75">
        <v>1100</v>
      </c>
      <c r="H53" s="75">
        <v>8000</v>
      </c>
      <c r="I53" s="75">
        <f t="shared" si="4"/>
        <v>0</v>
      </c>
      <c r="J53" s="94" t="s">
        <v>569</v>
      </c>
      <c r="K53" s="95">
        <v>37226</v>
      </c>
      <c r="P53" s="89">
        <f t="shared" si="3"/>
        <v>0</v>
      </c>
      <c r="Q53" s="89">
        <f t="shared" si="5"/>
        <v>0</v>
      </c>
      <c r="R53" s="89">
        <f t="shared" si="5"/>
        <v>0</v>
      </c>
      <c r="S53" s="89">
        <f t="shared" si="5"/>
        <v>0</v>
      </c>
      <c r="T53" s="89">
        <f t="shared" si="5"/>
        <v>0</v>
      </c>
      <c r="U53" s="89">
        <f t="shared" si="5"/>
        <v>0</v>
      </c>
    </row>
    <row r="54" spans="1:21" x14ac:dyDescent="0.25">
      <c r="A54" s="93" t="s">
        <v>398</v>
      </c>
      <c r="B54" s="93" t="s">
        <v>471</v>
      </c>
      <c r="C54" s="94" t="s">
        <v>558</v>
      </c>
      <c r="D54" s="94" t="s">
        <v>552</v>
      </c>
      <c r="E54" s="94" t="s">
        <v>29</v>
      </c>
      <c r="F54" s="94" t="s">
        <v>561</v>
      </c>
      <c r="G54" s="75">
        <v>2200</v>
      </c>
      <c r="H54" s="75">
        <v>7250</v>
      </c>
      <c r="I54" s="75">
        <f t="shared" si="4"/>
        <v>0</v>
      </c>
      <c r="J54" s="94" t="s">
        <v>569</v>
      </c>
      <c r="K54" s="95">
        <v>37773</v>
      </c>
      <c r="P54" s="89">
        <f t="shared" si="3"/>
        <v>0</v>
      </c>
      <c r="Q54" s="89">
        <f t="shared" si="5"/>
        <v>0</v>
      </c>
      <c r="R54" s="89">
        <f t="shared" si="5"/>
        <v>0</v>
      </c>
      <c r="S54" s="89">
        <f t="shared" si="5"/>
        <v>0</v>
      </c>
      <c r="T54" s="89">
        <f t="shared" si="5"/>
        <v>0</v>
      </c>
      <c r="U54" s="89">
        <f t="shared" si="5"/>
        <v>0</v>
      </c>
    </row>
    <row r="55" spans="1:21" x14ac:dyDescent="0.25">
      <c r="A55" s="93" t="s">
        <v>407</v>
      </c>
      <c r="B55" s="93" t="s">
        <v>479</v>
      </c>
      <c r="C55" s="94" t="s">
        <v>558</v>
      </c>
      <c r="D55" s="94" t="s">
        <v>552</v>
      </c>
      <c r="E55" s="94" t="s">
        <v>29</v>
      </c>
      <c r="F55" s="94" t="s">
        <v>563</v>
      </c>
      <c r="G55" s="75">
        <v>92</v>
      </c>
      <c r="H55" s="75">
        <v>8000</v>
      </c>
      <c r="I55" s="75">
        <f t="shared" si="4"/>
        <v>17664</v>
      </c>
      <c r="J55" s="94" t="s">
        <v>569</v>
      </c>
      <c r="K55" s="94"/>
      <c r="P55" s="89">
        <f t="shared" si="3"/>
        <v>92</v>
      </c>
      <c r="Q55" s="89">
        <f t="shared" si="5"/>
        <v>0</v>
      </c>
      <c r="R55" s="89">
        <f t="shared" si="5"/>
        <v>0</v>
      </c>
      <c r="S55" s="89">
        <f t="shared" si="5"/>
        <v>0</v>
      </c>
      <c r="T55" s="89">
        <f t="shared" si="5"/>
        <v>0</v>
      </c>
      <c r="U55" s="89">
        <f t="shared" si="5"/>
        <v>0</v>
      </c>
    </row>
    <row r="56" spans="1:21" x14ac:dyDescent="0.25">
      <c r="A56" s="29" t="s">
        <v>399</v>
      </c>
      <c r="B56" s="29" t="s">
        <v>468</v>
      </c>
      <c r="C56" s="41" t="s">
        <v>558</v>
      </c>
      <c r="D56" s="41" t="s">
        <v>552</v>
      </c>
      <c r="E56" s="41" t="s">
        <v>29</v>
      </c>
      <c r="F56" s="41" t="s">
        <v>561</v>
      </c>
      <c r="G56" s="89">
        <v>240</v>
      </c>
      <c r="H56" s="89">
        <v>7250</v>
      </c>
      <c r="I56" s="75">
        <f t="shared" si="4"/>
        <v>41760</v>
      </c>
      <c r="J56" s="41" t="s">
        <v>569</v>
      </c>
      <c r="K56" s="41"/>
      <c r="P56" s="89">
        <f t="shared" si="3"/>
        <v>240</v>
      </c>
      <c r="Q56" s="89">
        <f t="shared" si="5"/>
        <v>0</v>
      </c>
      <c r="R56" s="89">
        <f t="shared" si="5"/>
        <v>0</v>
      </c>
      <c r="S56" s="89">
        <f t="shared" si="5"/>
        <v>0</v>
      </c>
      <c r="T56" s="89">
        <f t="shared" si="5"/>
        <v>0</v>
      </c>
      <c r="U56" s="89">
        <f t="shared" si="5"/>
        <v>0</v>
      </c>
    </row>
    <row r="57" spans="1:21" x14ac:dyDescent="0.25">
      <c r="A57" s="93" t="s">
        <v>399</v>
      </c>
      <c r="B57" s="93" t="s">
        <v>470</v>
      </c>
      <c r="C57" s="94" t="s">
        <v>558</v>
      </c>
      <c r="D57" s="94" t="s">
        <v>552</v>
      </c>
      <c r="E57" s="94" t="s">
        <v>29</v>
      </c>
      <c r="F57" s="94" t="s">
        <v>561</v>
      </c>
      <c r="G57" s="75">
        <v>800</v>
      </c>
      <c r="H57" s="75">
        <v>7250</v>
      </c>
      <c r="I57" s="75">
        <f t="shared" si="4"/>
        <v>0</v>
      </c>
      <c r="J57" s="94" t="s">
        <v>569</v>
      </c>
      <c r="K57" s="95">
        <v>36892</v>
      </c>
      <c r="P57" s="89">
        <f t="shared" si="3"/>
        <v>0</v>
      </c>
      <c r="Q57" s="89">
        <f t="shared" si="5"/>
        <v>0</v>
      </c>
      <c r="R57" s="89">
        <f t="shared" si="5"/>
        <v>0</v>
      </c>
      <c r="S57" s="89">
        <f t="shared" si="5"/>
        <v>0</v>
      </c>
      <c r="T57" s="89">
        <f t="shared" si="5"/>
        <v>0</v>
      </c>
      <c r="U57" s="89">
        <f t="shared" si="5"/>
        <v>0</v>
      </c>
    </row>
    <row r="58" spans="1:21" x14ac:dyDescent="0.25">
      <c r="A58" s="29" t="s">
        <v>399</v>
      </c>
      <c r="B58" s="29" t="s">
        <v>564</v>
      </c>
      <c r="C58" s="41" t="s">
        <v>558</v>
      </c>
      <c r="D58" s="41" t="s">
        <v>552</v>
      </c>
      <c r="E58" s="41" t="s">
        <v>29</v>
      </c>
      <c r="F58" s="41" t="s">
        <v>561</v>
      </c>
      <c r="G58" s="89">
        <v>560</v>
      </c>
      <c r="H58" s="89">
        <v>7250</v>
      </c>
      <c r="I58" s="75">
        <f t="shared" si="4"/>
        <v>0</v>
      </c>
      <c r="J58" s="41" t="s">
        <v>569</v>
      </c>
      <c r="K58" s="92">
        <v>37104</v>
      </c>
      <c r="P58" s="89">
        <f t="shared" si="3"/>
        <v>0</v>
      </c>
      <c r="Q58" s="89">
        <f t="shared" si="5"/>
        <v>0</v>
      </c>
      <c r="R58" s="89">
        <f t="shared" si="5"/>
        <v>0</v>
      </c>
      <c r="S58" s="89">
        <f t="shared" si="5"/>
        <v>0</v>
      </c>
      <c r="T58" s="89">
        <f t="shared" si="5"/>
        <v>0</v>
      </c>
      <c r="U58" s="89">
        <f t="shared" si="5"/>
        <v>0</v>
      </c>
    </row>
    <row r="59" spans="1:21" x14ac:dyDescent="0.25">
      <c r="A59" s="29" t="s">
        <v>399</v>
      </c>
      <c r="B59" s="29" t="s">
        <v>478</v>
      </c>
      <c r="C59" s="41" t="s">
        <v>558</v>
      </c>
      <c r="D59" s="41" t="s">
        <v>552</v>
      </c>
      <c r="E59" s="41" t="s">
        <v>29</v>
      </c>
      <c r="F59" s="41" t="s">
        <v>563</v>
      </c>
      <c r="G59" s="89">
        <v>545</v>
      </c>
      <c r="H59" s="89">
        <v>8000</v>
      </c>
      <c r="I59" s="75">
        <f t="shared" si="4"/>
        <v>104640</v>
      </c>
      <c r="J59" s="41" t="s">
        <v>569</v>
      </c>
      <c r="K59" s="41"/>
      <c r="P59" s="89">
        <f t="shared" si="3"/>
        <v>545</v>
      </c>
      <c r="Q59" s="89">
        <f t="shared" ref="Q59:U68" si="6">IF($K59=0,IF($E59=Q$3,$G59,0),0)</f>
        <v>0</v>
      </c>
      <c r="R59" s="89">
        <f t="shared" si="6"/>
        <v>0</v>
      </c>
      <c r="S59" s="89">
        <f t="shared" si="6"/>
        <v>0</v>
      </c>
      <c r="T59" s="89">
        <f t="shared" si="6"/>
        <v>0</v>
      </c>
      <c r="U59" s="89">
        <f t="shared" si="6"/>
        <v>0</v>
      </c>
    </row>
    <row r="60" spans="1:21" x14ac:dyDescent="0.25">
      <c r="A60" s="29" t="s">
        <v>399</v>
      </c>
      <c r="B60" s="29" t="s">
        <v>559</v>
      </c>
      <c r="C60" s="41" t="s">
        <v>558</v>
      </c>
      <c r="D60" s="41" t="s">
        <v>552</v>
      </c>
      <c r="E60" s="41" t="s">
        <v>29</v>
      </c>
      <c r="F60" s="41" t="s">
        <v>104</v>
      </c>
      <c r="G60" s="89">
        <v>35</v>
      </c>
      <c r="H60" s="89">
        <v>12304</v>
      </c>
      <c r="I60" s="75">
        <f t="shared" si="4"/>
        <v>10335.36</v>
      </c>
      <c r="J60" s="41" t="s">
        <v>569</v>
      </c>
      <c r="K60" s="41"/>
      <c r="P60" s="89">
        <f t="shared" si="3"/>
        <v>35</v>
      </c>
      <c r="Q60" s="89">
        <f t="shared" si="6"/>
        <v>0</v>
      </c>
      <c r="R60" s="89">
        <f t="shared" si="6"/>
        <v>0</v>
      </c>
      <c r="S60" s="89">
        <f t="shared" si="6"/>
        <v>0</v>
      </c>
      <c r="T60" s="89">
        <f t="shared" si="6"/>
        <v>0</v>
      </c>
      <c r="U60" s="89">
        <f t="shared" si="6"/>
        <v>0</v>
      </c>
    </row>
    <row r="61" spans="1:21" x14ac:dyDescent="0.25">
      <c r="A61" s="93" t="s">
        <v>408</v>
      </c>
      <c r="B61" s="93" t="s">
        <v>466</v>
      </c>
      <c r="C61" s="94" t="s">
        <v>558</v>
      </c>
      <c r="D61" s="94" t="s">
        <v>552</v>
      </c>
      <c r="E61" s="94" t="s">
        <v>29</v>
      </c>
      <c r="F61" s="94" t="s">
        <v>563</v>
      </c>
      <c r="G61" s="75">
        <v>115.25</v>
      </c>
      <c r="H61" s="75">
        <v>11000</v>
      </c>
      <c r="I61" s="75">
        <f t="shared" si="4"/>
        <v>30426</v>
      </c>
      <c r="J61" s="94" t="s">
        <v>569</v>
      </c>
      <c r="K61" s="94"/>
      <c r="P61" s="89">
        <f t="shared" si="3"/>
        <v>115.25</v>
      </c>
      <c r="Q61" s="89">
        <f t="shared" si="6"/>
        <v>0</v>
      </c>
      <c r="R61" s="89">
        <f t="shared" si="6"/>
        <v>0</v>
      </c>
      <c r="S61" s="89">
        <f t="shared" si="6"/>
        <v>0</v>
      </c>
      <c r="T61" s="89">
        <f t="shared" si="6"/>
        <v>0</v>
      </c>
      <c r="U61" s="89">
        <f t="shared" si="6"/>
        <v>0</v>
      </c>
    </row>
    <row r="62" spans="1:21" x14ac:dyDescent="0.25">
      <c r="A62" s="29" t="s">
        <v>409</v>
      </c>
      <c r="B62" s="29" t="s">
        <v>480</v>
      </c>
      <c r="C62" s="41" t="s">
        <v>558</v>
      </c>
      <c r="D62" s="41" t="s">
        <v>552</v>
      </c>
      <c r="E62" s="41" t="s">
        <v>29</v>
      </c>
      <c r="F62" s="41" t="s">
        <v>563</v>
      </c>
      <c r="G62" s="89">
        <v>425</v>
      </c>
      <c r="H62" s="89">
        <v>11000</v>
      </c>
      <c r="I62" s="75">
        <f t="shared" si="4"/>
        <v>112200</v>
      </c>
      <c r="J62" s="41" t="s">
        <v>569</v>
      </c>
      <c r="K62" s="41"/>
      <c r="P62" s="89">
        <f t="shared" si="3"/>
        <v>425</v>
      </c>
      <c r="Q62" s="89">
        <f t="shared" si="6"/>
        <v>0</v>
      </c>
      <c r="R62" s="89">
        <f t="shared" si="6"/>
        <v>0</v>
      </c>
      <c r="S62" s="89">
        <f t="shared" si="6"/>
        <v>0</v>
      </c>
      <c r="T62" s="89">
        <f t="shared" si="6"/>
        <v>0</v>
      </c>
      <c r="U62" s="89">
        <f t="shared" si="6"/>
        <v>0</v>
      </c>
    </row>
    <row r="63" spans="1:21" x14ac:dyDescent="0.25">
      <c r="A63" s="29" t="s">
        <v>403</v>
      </c>
      <c r="B63" s="29" t="s">
        <v>473</v>
      </c>
      <c r="C63" s="41" t="s">
        <v>558</v>
      </c>
      <c r="D63" s="41" t="s">
        <v>552</v>
      </c>
      <c r="E63" s="41" t="s">
        <v>29</v>
      </c>
      <c r="F63" s="41" t="s">
        <v>561</v>
      </c>
      <c r="G63" s="89">
        <v>84.85</v>
      </c>
      <c r="H63" s="89">
        <v>10000</v>
      </c>
      <c r="I63" s="75">
        <f t="shared" si="4"/>
        <v>20364</v>
      </c>
      <c r="J63" s="41" t="s">
        <v>569</v>
      </c>
      <c r="K63" s="41"/>
      <c r="P63" s="89">
        <f t="shared" si="3"/>
        <v>84.85</v>
      </c>
      <c r="Q63" s="89">
        <f t="shared" si="6"/>
        <v>0</v>
      </c>
      <c r="R63" s="89">
        <f t="shared" si="6"/>
        <v>0</v>
      </c>
      <c r="S63" s="89">
        <f t="shared" si="6"/>
        <v>0</v>
      </c>
      <c r="T63" s="89">
        <f t="shared" si="6"/>
        <v>0</v>
      </c>
      <c r="U63" s="89">
        <f t="shared" si="6"/>
        <v>0</v>
      </c>
    </row>
    <row r="64" spans="1:21" x14ac:dyDescent="0.25">
      <c r="A64" s="93" t="s">
        <v>397</v>
      </c>
      <c r="B64" s="93" t="s">
        <v>466</v>
      </c>
      <c r="C64" s="94" t="s">
        <v>558</v>
      </c>
      <c r="D64" s="94" t="s">
        <v>552</v>
      </c>
      <c r="E64" s="94" t="s">
        <v>29</v>
      </c>
      <c r="F64" s="94" t="s">
        <v>563</v>
      </c>
      <c r="G64" s="75">
        <v>200</v>
      </c>
      <c r="H64" s="75">
        <v>7250</v>
      </c>
      <c r="I64" s="75">
        <f t="shared" si="4"/>
        <v>0</v>
      </c>
      <c r="J64" s="94" t="s">
        <v>569</v>
      </c>
      <c r="K64" s="95">
        <v>37043</v>
      </c>
      <c r="P64" s="89">
        <f t="shared" si="3"/>
        <v>0</v>
      </c>
      <c r="Q64" s="89">
        <f t="shared" si="6"/>
        <v>0</v>
      </c>
      <c r="R64" s="89">
        <f t="shared" si="6"/>
        <v>0</v>
      </c>
      <c r="S64" s="89">
        <f t="shared" si="6"/>
        <v>0</v>
      </c>
      <c r="T64" s="89">
        <f t="shared" si="6"/>
        <v>0</v>
      </c>
      <c r="U64" s="89">
        <f t="shared" si="6"/>
        <v>0</v>
      </c>
    </row>
    <row r="65" spans="1:21" x14ac:dyDescent="0.25">
      <c r="A65" s="29" t="s">
        <v>411</v>
      </c>
      <c r="B65" s="29" t="s">
        <v>481</v>
      </c>
      <c r="C65" s="41" t="s">
        <v>558</v>
      </c>
      <c r="D65" s="41" t="s">
        <v>552</v>
      </c>
      <c r="E65" s="41" t="s">
        <v>29</v>
      </c>
      <c r="F65" s="41" t="s">
        <v>104</v>
      </c>
      <c r="G65" s="89">
        <v>155</v>
      </c>
      <c r="H65" s="89">
        <v>10000</v>
      </c>
      <c r="I65" s="75">
        <f t="shared" si="4"/>
        <v>37200</v>
      </c>
      <c r="J65" s="41" t="s">
        <v>569</v>
      </c>
      <c r="K65" s="41"/>
      <c r="P65" s="89">
        <f t="shared" si="3"/>
        <v>155</v>
      </c>
      <c r="Q65" s="89">
        <f t="shared" si="6"/>
        <v>0</v>
      </c>
      <c r="R65" s="89">
        <f t="shared" si="6"/>
        <v>0</v>
      </c>
      <c r="S65" s="89">
        <f t="shared" si="6"/>
        <v>0</v>
      </c>
      <c r="T65" s="89">
        <f t="shared" si="6"/>
        <v>0</v>
      </c>
      <c r="U65" s="89">
        <f t="shared" si="6"/>
        <v>0</v>
      </c>
    </row>
    <row r="66" spans="1:21" x14ac:dyDescent="0.25">
      <c r="A66" s="29" t="s">
        <v>411</v>
      </c>
      <c r="B66" s="29" t="s">
        <v>467</v>
      </c>
      <c r="C66" s="41" t="s">
        <v>558</v>
      </c>
      <c r="D66" s="41" t="s">
        <v>552</v>
      </c>
      <c r="E66" s="41" t="s">
        <v>29</v>
      </c>
      <c r="F66" s="41" t="s">
        <v>104</v>
      </c>
      <c r="G66" s="89">
        <v>250</v>
      </c>
      <c r="H66" s="89">
        <v>10000</v>
      </c>
      <c r="I66" s="75">
        <f t="shared" si="4"/>
        <v>0</v>
      </c>
      <c r="J66" s="41" t="s">
        <v>569</v>
      </c>
      <c r="K66" s="92">
        <v>38353</v>
      </c>
      <c r="P66" s="89">
        <f t="shared" si="3"/>
        <v>0</v>
      </c>
      <c r="Q66" s="89">
        <f t="shared" si="6"/>
        <v>0</v>
      </c>
      <c r="R66" s="89">
        <f t="shared" si="6"/>
        <v>0</v>
      </c>
      <c r="S66" s="89">
        <f t="shared" si="6"/>
        <v>0</v>
      </c>
      <c r="T66" s="89">
        <f t="shared" si="6"/>
        <v>0</v>
      </c>
      <c r="U66" s="89">
        <f t="shared" si="6"/>
        <v>0</v>
      </c>
    </row>
    <row r="67" spans="1:21" x14ac:dyDescent="0.25">
      <c r="A67" s="29" t="s">
        <v>404</v>
      </c>
      <c r="B67" s="29" t="s">
        <v>474</v>
      </c>
      <c r="C67" s="41" t="s">
        <v>558</v>
      </c>
      <c r="D67" s="41" t="s">
        <v>552</v>
      </c>
      <c r="E67" s="41" t="s">
        <v>29</v>
      </c>
      <c r="F67" s="41" t="s">
        <v>104</v>
      </c>
      <c r="G67" s="89">
        <v>230</v>
      </c>
      <c r="H67" s="89">
        <v>10000</v>
      </c>
      <c r="I67" s="75">
        <f t="shared" si="4"/>
        <v>55200</v>
      </c>
      <c r="J67" s="41" t="s">
        <v>569</v>
      </c>
      <c r="K67" s="41"/>
      <c r="P67" s="89">
        <f t="shared" si="3"/>
        <v>230</v>
      </c>
      <c r="Q67" s="89">
        <f t="shared" si="6"/>
        <v>0</v>
      </c>
      <c r="R67" s="89">
        <f t="shared" si="6"/>
        <v>0</v>
      </c>
      <c r="S67" s="89">
        <f t="shared" si="6"/>
        <v>0</v>
      </c>
      <c r="T67" s="89">
        <f t="shared" si="6"/>
        <v>0</v>
      </c>
      <c r="U67" s="89">
        <f t="shared" si="6"/>
        <v>0</v>
      </c>
    </row>
    <row r="68" spans="1:21" x14ac:dyDescent="0.25">
      <c r="A68" s="93" t="s">
        <v>401</v>
      </c>
      <c r="B68" s="93" t="s">
        <v>565</v>
      </c>
      <c r="C68" s="94" t="s">
        <v>558</v>
      </c>
      <c r="D68" s="94" t="s">
        <v>552</v>
      </c>
      <c r="E68" s="94" t="s">
        <v>29</v>
      </c>
      <c r="F68" s="94" t="s">
        <v>561</v>
      </c>
      <c r="G68" s="75">
        <v>512</v>
      </c>
      <c r="H68" s="75">
        <v>7250</v>
      </c>
      <c r="I68" s="75">
        <f t="shared" ref="I68:I99" si="7">IF(E68=$I$1,IF(K68=0,24*G68*H68/1000,0),0)</f>
        <v>0</v>
      </c>
      <c r="J68" s="94" t="s">
        <v>569</v>
      </c>
      <c r="K68" s="95">
        <v>37043</v>
      </c>
      <c r="P68" s="89">
        <f t="shared" si="3"/>
        <v>0</v>
      </c>
      <c r="Q68" s="89">
        <f t="shared" si="6"/>
        <v>0</v>
      </c>
      <c r="R68" s="89">
        <f t="shared" si="6"/>
        <v>0</v>
      </c>
      <c r="S68" s="89">
        <f t="shared" si="6"/>
        <v>0</v>
      </c>
      <c r="T68" s="89">
        <f t="shared" si="6"/>
        <v>0</v>
      </c>
      <c r="U68" s="89">
        <f t="shared" si="6"/>
        <v>0</v>
      </c>
    </row>
    <row r="69" spans="1:21" x14ac:dyDescent="0.25">
      <c r="A69" s="29" t="s">
        <v>405</v>
      </c>
      <c r="B69" s="29" t="s">
        <v>475</v>
      </c>
      <c r="C69" s="41" t="s">
        <v>558</v>
      </c>
      <c r="D69" s="41" t="s">
        <v>552</v>
      </c>
      <c r="E69" s="41" t="s">
        <v>29</v>
      </c>
      <c r="F69" s="41" t="s">
        <v>561</v>
      </c>
      <c r="G69" s="89">
        <v>111.06</v>
      </c>
      <c r="H69" s="89">
        <v>10191</v>
      </c>
      <c r="I69" s="75">
        <f t="shared" si="7"/>
        <v>27163.499039999999</v>
      </c>
      <c r="J69" s="41" t="s">
        <v>569</v>
      </c>
      <c r="K69" s="41"/>
      <c r="P69" s="89">
        <f t="shared" ref="P69:U132" si="8">IF($K69=0,IF($E69=P$3,$G69,0),0)</f>
        <v>111.06</v>
      </c>
      <c r="Q69" s="89">
        <f t="shared" si="8"/>
        <v>0</v>
      </c>
      <c r="R69" s="89">
        <f t="shared" si="8"/>
        <v>0</v>
      </c>
      <c r="S69" s="89">
        <f t="shared" si="8"/>
        <v>0</v>
      </c>
      <c r="T69" s="89">
        <f t="shared" si="8"/>
        <v>0</v>
      </c>
      <c r="U69" s="89">
        <f t="shared" si="8"/>
        <v>0</v>
      </c>
    </row>
    <row r="70" spans="1:21" x14ac:dyDescent="0.25">
      <c r="A70" s="29" t="s">
        <v>405</v>
      </c>
      <c r="B70" s="29" t="s">
        <v>476</v>
      </c>
      <c r="C70" s="41" t="s">
        <v>558</v>
      </c>
      <c r="D70" s="41" t="s">
        <v>552</v>
      </c>
      <c r="E70" s="41" t="s">
        <v>29</v>
      </c>
      <c r="F70" s="41" t="s">
        <v>561</v>
      </c>
      <c r="G70" s="89">
        <v>200</v>
      </c>
      <c r="H70" s="89">
        <v>9461</v>
      </c>
      <c r="I70" s="75">
        <f t="shared" si="7"/>
        <v>45412.800000000003</v>
      </c>
      <c r="J70" s="41" t="s">
        <v>569</v>
      </c>
      <c r="K70" s="41"/>
      <c r="P70" s="89">
        <f t="shared" si="8"/>
        <v>200</v>
      </c>
      <c r="Q70" s="89">
        <f t="shared" si="8"/>
        <v>0</v>
      </c>
      <c r="R70" s="89">
        <f t="shared" si="8"/>
        <v>0</v>
      </c>
      <c r="S70" s="89">
        <f t="shared" si="8"/>
        <v>0</v>
      </c>
      <c r="T70" s="89">
        <f t="shared" si="8"/>
        <v>0</v>
      </c>
      <c r="U70" s="89">
        <f t="shared" si="8"/>
        <v>0</v>
      </c>
    </row>
    <row r="71" spans="1:21" x14ac:dyDescent="0.25">
      <c r="A71" s="93" t="s">
        <v>396</v>
      </c>
      <c r="B71" s="93" t="s">
        <v>153</v>
      </c>
      <c r="C71" s="94" t="s">
        <v>558</v>
      </c>
      <c r="D71" s="94" t="s">
        <v>552</v>
      </c>
      <c r="E71" s="94" t="s">
        <v>216</v>
      </c>
      <c r="F71" s="94" t="s">
        <v>562</v>
      </c>
      <c r="G71" s="75">
        <v>1532</v>
      </c>
      <c r="H71" s="75">
        <v>10622</v>
      </c>
      <c r="I71" s="75">
        <f t="shared" si="7"/>
        <v>0</v>
      </c>
      <c r="J71" s="94" t="s">
        <v>570</v>
      </c>
      <c r="K71" s="94"/>
      <c r="P71" s="89">
        <f t="shared" si="8"/>
        <v>0</v>
      </c>
      <c r="Q71" s="89">
        <f t="shared" si="8"/>
        <v>0</v>
      </c>
      <c r="R71" s="89">
        <f t="shared" si="8"/>
        <v>0</v>
      </c>
      <c r="S71" s="89">
        <f t="shared" si="8"/>
        <v>1532</v>
      </c>
      <c r="T71" s="89">
        <f t="shared" si="8"/>
        <v>0</v>
      </c>
      <c r="U71" s="89">
        <f t="shared" si="8"/>
        <v>0</v>
      </c>
    </row>
    <row r="72" spans="1:21" x14ac:dyDescent="0.25">
      <c r="A72" s="29" t="s">
        <v>396</v>
      </c>
      <c r="B72" s="29" t="s">
        <v>155</v>
      </c>
      <c r="C72" s="41" t="s">
        <v>558</v>
      </c>
      <c r="D72" s="41" t="s">
        <v>552</v>
      </c>
      <c r="E72" s="41" t="s">
        <v>29</v>
      </c>
      <c r="F72" s="41" t="s">
        <v>562</v>
      </c>
      <c r="G72" s="89">
        <v>2213</v>
      </c>
      <c r="H72" s="89">
        <v>9832</v>
      </c>
      <c r="I72" s="75">
        <f t="shared" si="7"/>
        <v>522197.18400000001</v>
      </c>
      <c r="J72" s="41" t="s">
        <v>570</v>
      </c>
      <c r="K72" s="41"/>
      <c r="P72" s="89">
        <f t="shared" si="8"/>
        <v>2213</v>
      </c>
      <c r="Q72" s="89">
        <f t="shared" si="8"/>
        <v>0</v>
      </c>
      <c r="R72" s="89">
        <f t="shared" si="8"/>
        <v>0</v>
      </c>
      <c r="S72" s="89">
        <f t="shared" si="8"/>
        <v>0</v>
      </c>
      <c r="T72" s="89">
        <f t="shared" si="8"/>
        <v>0</v>
      </c>
      <c r="U72" s="89">
        <f t="shared" si="8"/>
        <v>0</v>
      </c>
    </row>
    <row r="73" spans="1:21" x14ac:dyDescent="0.25">
      <c r="A73" s="29" t="s">
        <v>396</v>
      </c>
      <c r="B73" s="29" t="s">
        <v>147</v>
      </c>
      <c r="C73" s="41" t="s">
        <v>558</v>
      </c>
      <c r="D73" s="41" t="s">
        <v>552</v>
      </c>
      <c r="E73" s="41" t="s">
        <v>29</v>
      </c>
      <c r="F73" s="41" t="s">
        <v>562</v>
      </c>
      <c r="G73" s="89">
        <v>2295</v>
      </c>
      <c r="H73" s="89">
        <v>9864</v>
      </c>
      <c r="I73" s="75">
        <f t="shared" si="7"/>
        <v>543309.12</v>
      </c>
      <c r="J73" s="41" t="s">
        <v>570</v>
      </c>
      <c r="K73" s="41"/>
      <c r="P73" s="89">
        <f t="shared" si="8"/>
        <v>2295</v>
      </c>
      <c r="Q73" s="89">
        <f t="shared" si="8"/>
        <v>0</v>
      </c>
      <c r="R73" s="89">
        <f t="shared" si="8"/>
        <v>0</v>
      </c>
      <c r="S73" s="89">
        <f t="shared" si="8"/>
        <v>0</v>
      </c>
      <c r="T73" s="89">
        <f t="shared" si="8"/>
        <v>0</v>
      </c>
      <c r="U73" s="89">
        <f t="shared" si="8"/>
        <v>0</v>
      </c>
    </row>
    <row r="74" spans="1:21" x14ac:dyDescent="0.25">
      <c r="A74" s="29" t="s">
        <v>396</v>
      </c>
      <c r="B74" s="29" t="s">
        <v>577</v>
      </c>
      <c r="C74" s="41" t="s">
        <v>558</v>
      </c>
      <c r="D74" s="41" t="s">
        <v>552</v>
      </c>
      <c r="E74" s="41" t="s">
        <v>29</v>
      </c>
      <c r="F74" s="41" t="s">
        <v>104</v>
      </c>
      <c r="G74" s="89">
        <v>3614</v>
      </c>
      <c r="H74" s="89">
        <v>10171</v>
      </c>
      <c r="I74" s="75">
        <f t="shared" si="7"/>
        <v>882191.85600000003</v>
      </c>
      <c r="J74" s="41" t="s">
        <v>570</v>
      </c>
      <c r="K74" s="41"/>
      <c r="P74" s="89">
        <f t="shared" si="8"/>
        <v>3614</v>
      </c>
      <c r="Q74" s="89">
        <f t="shared" si="8"/>
        <v>0</v>
      </c>
      <c r="R74" s="89">
        <f t="shared" si="8"/>
        <v>0</v>
      </c>
      <c r="S74" s="89">
        <f t="shared" si="8"/>
        <v>0</v>
      </c>
      <c r="T74" s="89">
        <f t="shared" si="8"/>
        <v>0</v>
      </c>
      <c r="U74" s="89">
        <f t="shared" si="8"/>
        <v>0</v>
      </c>
    </row>
    <row r="75" spans="1:21" x14ac:dyDescent="0.25">
      <c r="A75" s="29" t="s">
        <v>396</v>
      </c>
      <c r="B75" s="29" t="s">
        <v>149</v>
      </c>
      <c r="C75" s="41" t="s">
        <v>558</v>
      </c>
      <c r="D75" s="41" t="s">
        <v>552</v>
      </c>
      <c r="E75" s="41" t="s">
        <v>29</v>
      </c>
      <c r="F75" s="41" t="s">
        <v>562</v>
      </c>
      <c r="G75" s="89">
        <v>187.85</v>
      </c>
      <c r="H75" s="89">
        <v>10291</v>
      </c>
      <c r="I75" s="75">
        <f t="shared" si="7"/>
        <v>46395.9444</v>
      </c>
      <c r="J75" s="41" t="s">
        <v>570</v>
      </c>
      <c r="K75" s="41"/>
      <c r="P75" s="89">
        <f t="shared" si="8"/>
        <v>187.85</v>
      </c>
      <c r="Q75" s="89">
        <f t="shared" si="8"/>
        <v>0</v>
      </c>
      <c r="R75" s="89">
        <f t="shared" si="8"/>
        <v>0</v>
      </c>
      <c r="S75" s="89">
        <f t="shared" si="8"/>
        <v>0</v>
      </c>
      <c r="T75" s="89">
        <f t="shared" si="8"/>
        <v>0</v>
      </c>
      <c r="U75" s="89">
        <f t="shared" si="8"/>
        <v>0</v>
      </c>
    </row>
    <row r="76" spans="1:21" x14ac:dyDescent="0.25">
      <c r="A76" s="93" t="s">
        <v>396</v>
      </c>
      <c r="B76" s="93" t="s">
        <v>483</v>
      </c>
      <c r="C76" s="94" t="s">
        <v>558</v>
      </c>
      <c r="D76" s="94" t="s">
        <v>552</v>
      </c>
      <c r="E76" s="94" t="s">
        <v>29</v>
      </c>
      <c r="F76" s="94" t="s">
        <v>104</v>
      </c>
      <c r="G76" s="75">
        <v>844</v>
      </c>
      <c r="H76" s="75">
        <v>10650</v>
      </c>
      <c r="I76" s="75">
        <f t="shared" si="7"/>
        <v>215726.4</v>
      </c>
      <c r="J76" s="94" t="s">
        <v>570</v>
      </c>
      <c r="K76" s="94"/>
      <c r="P76" s="89">
        <f t="shared" si="8"/>
        <v>844</v>
      </c>
      <c r="Q76" s="89">
        <f t="shared" si="8"/>
        <v>0</v>
      </c>
      <c r="R76" s="89">
        <f t="shared" si="8"/>
        <v>0</v>
      </c>
      <c r="S76" s="89">
        <f t="shared" si="8"/>
        <v>0</v>
      </c>
      <c r="T76" s="89">
        <f t="shared" si="8"/>
        <v>0</v>
      </c>
      <c r="U76" s="89">
        <f t="shared" si="8"/>
        <v>0</v>
      </c>
    </row>
    <row r="77" spans="1:21" x14ac:dyDescent="0.25">
      <c r="A77" s="29" t="s">
        <v>396</v>
      </c>
      <c r="B77" s="29" t="s">
        <v>164</v>
      </c>
      <c r="C77" s="41" t="s">
        <v>558</v>
      </c>
      <c r="D77" s="41" t="s">
        <v>552</v>
      </c>
      <c r="E77" s="41" t="s">
        <v>29</v>
      </c>
      <c r="F77" s="41" t="s">
        <v>561</v>
      </c>
      <c r="G77" s="89">
        <v>964</v>
      </c>
      <c r="H77" s="89">
        <v>11657</v>
      </c>
      <c r="I77" s="75">
        <f t="shared" si="7"/>
        <v>269696.35200000001</v>
      </c>
      <c r="J77" s="41" t="s">
        <v>570</v>
      </c>
      <c r="K77" s="41"/>
      <c r="P77" s="89">
        <f t="shared" si="8"/>
        <v>964</v>
      </c>
      <c r="Q77" s="89">
        <f t="shared" si="8"/>
        <v>0</v>
      </c>
      <c r="R77" s="89">
        <f t="shared" si="8"/>
        <v>0</v>
      </c>
      <c r="S77" s="89">
        <f t="shared" si="8"/>
        <v>0</v>
      </c>
      <c r="T77" s="89">
        <f t="shared" si="8"/>
        <v>0</v>
      </c>
      <c r="U77" s="89">
        <f t="shared" si="8"/>
        <v>0</v>
      </c>
    </row>
    <row r="78" spans="1:21" x14ac:dyDescent="0.25">
      <c r="A78" s="93" t="s">
        <v>396</v>
      </c>
      <c r="B78" s="93" t="s">
        <v>151</v>
      </c>
      <c r="C78" s="94" t="s">
        <v>558</v>
      </c>
      <c r="D78" s="94" t="s">
        <v>552</v>
      </c>
      <c r="E78" s="94" t="s">
        <v>29</v>
      </c>
      <c r="F78" s="94" t="s">
        <v>104</v>
      </c>
      <c r="G78" s="75">
        <v>760</v>
      </c>
      <c r="H78" s="75">
        <v>12008</v>
      </c>
      <c r="I78" s="75">
        <f t="shared" si="7"/>
        <v>219025.92000000001</v>
      </c>
      <c r="J78" s="94" t="s">
        <v>570</v>
      </c>
      <c r="K78" s="94"/>
      <c r="P78" s="89">
        <f t="shared" si="8"/>
        <v>760</v>
      </c>
      <c r="Q78" s="89">
        <f t="shared" si="8"/>
        <v>0</v>
      </c>
      <c r="R78" s="89">
        <f t="shared" si="8"/>
        <v>0</v>
      </c>
      <c r="S78" s="89">
        <f t="shared" si="8"/>
        <v>0</v>
      </c>
      <c r="T78" s="89">
        <f t="shared" si="8"/>
        <v>0</v>
      </c>
      <c r="U78" s="89">
        <f t="shared" si="8"/>
        <v>0</v>
      </c>
    </row>
    <row r="79" spans="1:21" x14ac:dyDescent="0.25">
      <c r="A79" s="93" t="s">
        <v>396</v>
      </c>
      <c r="B79" s="93" t="s">
        <v>484</v>
      </c>
      <c r="C79" s="94" t="s">
        <v>558</v>
      </c>
      <c r="D79" s="94" t="s">
        <v>552</v>
      </c>
      <c r="E79" s="94" t="s">
        <v>29</v>
      </c>
      <c r="F79" s="94" t="s">
        <v>104</v>
      </c>
      <c r="G79" s="75">
        <v>78</v>
      </c>
      <c r="H79" s="75">
        <v>17000</v>
      </c>
      <c r="I79" s="75">
        <f t="shared" si="7"/>
        <v>31824</v>
      </c>
      <c r="J79" s="94" t="s">
        <v>570</v>
      </c>
      <c r="K79" s="94"/>
      <c r="P79" s="89">
        <f t="shared" si="8"/>
        <v>78</v>
      </c>
      <c r="Q79" s="89">
        <f t="shared" si="8"/>
        <v>0</v>
      </c>
      <c r="R79" s="89">
        <f t="shared" si="8"/>
        <v>0</v>
      </c>
      <c r="S79" s="89">
        <f t="shared" si="8"/>
        <v>0</v>
      </c>
      <c r="T79" s="89">
        <f t="shared" si="8"/>
        <v>0</v>
      </c>
      <c r="U79" s="89">
        <f t="shared" si="8"/>
        <v>0</v>
      </c>
    </row>
    <row r="80" spans="1:21" x14ac:dyDescent="0.25">
      <c r="A80" s="29" t="s">
        <v>396</v>
      </c>
      <c r="B80" s="29" t="s">
        <v>160</v>
      </c>
      <c r="C80" s="41" t="s">
        <v>558</v>
      </c>
      <c r="D80" s="41" t="s">
        <v>552</v>
      </c>
      <c r="E80" s="41" t="s">
        <v>560</v>
      </c>
      <c r="F80" s="41"/>
      <c r="G80" s="89">
        <v>2500</v>
      </c>
      <c r="H80" s="89">
        <v>10320</v>
      </c>
      <c r="I80" s="75">
        <f t="shared" si="7"/>
        <v>0</v>
      </c>
      <c r="J80" s="41" t="s">
        <v>570</v>
      </c>
      <c r="K80" s="41"/>
      <c r="P80" s="89">
        <f t="shared" si="8"/>
        <v>0</v>
      </c>
      <c r="Q80" s="89">
        <f t="shared" si="8"/>
        <v>0</v>
      </c>
      <c r="R80" s="89">
        <f t="shared" si="8"/>
        <v>0</v>
      </c>
      <c r="S80" s="89">
        <f t="shared" si="8"/>
        <v>0</v>
      </c>
      <c r="T80" s="89">
        <f t="shared" si="8"/>
        <v>2500</v>
      </c>
      <c r="U80" s="89">
        <f t="shared" si="8"/>
        <v>0</v>
      </c>
    </row>
    <row r="81" spans="1:21" x14ac:dyDescent="0.25">
      <c r="A81" s="29" t="s">
        <v>406</v>
      </c>
      <c r="B81" s="29" t="s">
        <v>477</v>
      </c>
      <c r="C81" s="41" t="s">
        <v>558</v>
      </c>
      <c r="D81" s="41" t="s">
        <v>552</v>
      </c>
      <c r="E81" s="41" t="s">
        <v>29</v>
      </c>
      <c r="F81" s="41" t="s">
        <v>563</v>
      </c>
      <c r="G81" s="89">
        <v>750</v>
      </c>
      <c r="H81" s="89">
        <v>8000</v>
      </c>
      <c r="I81" s="75">
        <f t="shared" si="7"/>
        <v>0</v>
      </c>
      <c r="J81" s="41" t="s">
        <v>569</v>
      </c>
      <c r="K81" s="92">
        <v>36982</v>
      </c>
      <c r="P81" s="89">
        <f t="shared" si="8"/>
        <v>0</v>
      </c>
      <c r="Q81" s="89">
        <f t="shared" si="8"/>
        <v>0</v>
      </c>
      <c r="R81" s="89">
        <f t="shared" si="8"/>
        <v>0</v>
      </c>
      <c r="S81" s="89">
        <f t="shared" si="8"/>
        <v>0</v>
      </c>
      <c r="T81" s="89">
        <f t="shared" si="8"/>
        <v>0</v>
      </c>
      <c r="U81" s="89">
        <f t="shared" si="8"/>
        <v>0</v>
      </c>
    </row>
    <row r="82" spans="1:21" x14ac:dyDescent="0.25">
      <c r="A82" s="29" t="s">
        <v>410</v>
      </c>
      <c r="B82" s="29" t="s">
        <v>475</v>
      </c>
      <c r="C82" s="41" t="s">
        <v>558</v>
      </c>
      <c r="D82" s="41" t="s">
        <v>552</v>
      </c>
      <c r="E82" s="41" t="s">
        <v>29</v>
      </c>
      <c r="F82" s="41" t="s">
        <v>104</v>
      </c>
      <c r="G82" s="89">
        <v>130</v>
      </c>
      <c r="H82" s="89">
        <v>12000</v>
      </c>
      <c r="I82" s="75">
        <f t="shared" si="7"/>
        <v>37440</v>
      </c>
      <c r="J82" s="41" t="s">
        <v>569</v>
      </c>
      <c r="K82" s="41"/>
      <c r="P82" s="89">
        <f t="shared" si="8"/>
        <v>130</v>
      </c>
      <c r="Q82" s="89">
        <f t="shared" si="8"/>
        <v>0</v>
      </c>
      <c r="R82" s="89">
        <f t="shared" si="8"/>
        <v>0</v>
      </c>
      <c r="S82" s="89">
        <f t="shared" si="8"/>
        <v>0</v>
      </c>
      <c r="T82" s="89">
        <f t="shared" si="8"/>
        <v>0</v>
      </c>
      <c r="U82" s="89">
        <f t="shared" si="8"/>
        <v>0</v>
      </c>
    </row>
    <row r="83" spans="1:21" x14ac:dyDescent="0.25">
      <c r="A83" s="93" t="s">
        <v>400</v>
      </c>
      <c r="B83" s="93" t="s">
        <v>469</v>
      </c>
      <c r="C83" s="94" t="s">
        <v>558</v>
      </c>
      <c r="D83" s="94" t="s">
        <v>552</v>
      </c>
      <c r="E83" s="94" t="s">
        <v>29</v>
      </c>
      <c r="F83" s="94" t="s">
        <v>561</v>
      </c>
      <c r="G83" s="75">
        <v>390</v>
      </c>
      <c r="H83" s="75">
        <v>7250</v>
      </c>
      <c r="I83" s="75">
        <f t="shared" si="7"/>
        <v>67860</v>
      </c>
      <c r="J83" s="94" t="s">
        <v>569</v>
      </c>
      <c r="K83" s="94"/>
      <c r="P83" s="89">
        <f t="shared" si="8"/>
        <v>390</v>
      </c>
      <c r="Q83" s="89">
        <f t="shared" si="8"/>
        <v>0</v>
      </c>
      <c r="R83" s="89">
        <f t="shared" si="8"/>
        <v>0</v>
      </c>
      <c r="S83" s="89">
        <f t="shared" si="8"/>
        <v>0</v>
      </c>
      <c r="T83" s="89">
        <f t="shared" si="8"/>
        <v>0</v>
      </c>
      <c r="U83" s="89">
        <f t="shared" si="8"/>
        <v>0</v>
      </c>
    </row>
    <row r="84" spans="1:21" x14ac:dyDescent="0.25">
      <c r="A84" s="29" t="s">
        <v>398</v>
      </c>
      <c r="B84" s="29" t="s">
        <v>488</v>
      </c>
      <c r="C84" s="41" t="s">
        <v>558</v>
      </c>
      <c r="D84" s="41" t="s">
        <v>176</v>
      </c>
      <c r="E84" s="41" t="s">
        <v>29</v>
      </c>
      <c r="F84" s="41" t="s">
        <v>561</v>
      </c>
      <c r="G84" s="89">
        <v>1100</v>
      </c>
      <c r="H84" s="89">
        <v>7250</v>
      </c>
      <c r="I84" s="75">
        <f t="shared" si="7"/>
        <v>0</v>
      </c>
      <c r="J84" s="41" t="s">
        <v>569</v>
      </c>
      <c r="K84" s="92">
        <v>37043</v>
      </c>
      <c r="P84" s="89">
        <f t="shared" si="8"/>
        <v>0</v>
      </c>
      <c r="Q84" s="89">
        <f t="shared" si="8"/>
        <v>0</v>
      </c>
      <c r="R84" s="89">
        <f t="shared" si="8"/>
        <v>0</v>
      </c>
      <c r="S84" s="89">
        <f t="shared" si="8"/>
        <v>0</v>
      </c>
      <c r="T84" s="89">
        <f t="shared" si="8"/>
        <v>0</v>
      </c>
      <c r="U84" s="89">
        <f t="shared" si="8"/>
        <v>0</v>
      </c>
    </row>
    <row r="85" spans="1:21" x14ac:dyDescent="0.25">
      <c r="A85" s="93" t="s">
        <v>399</v>
      </c>
      <c r="B85" s="93" t="s">
        <v>487</v>
      </c>
      <c r="C85" s="94" t="s">
        <v>558</v>
      </c>
      <c r="D85" s="94" t="s">
        <v>176</v>
      </c>
      <c r="E85" s="94" t="s">
        <v>29</v>
      </c>
      <c r="F85" s="94" t="s">
        <v>561</v>
      </c>
      <c r="G85" s="75">
        <v>545</v>
      </c>
      <c r="H85" s="75">
        <v>7250</v>
      </c>
      <c r="I85" s="75">
        <f t="shared" si="7"/>
        <v>0</v>
      </c>
      <c r="J85" s="94" t="s">
        <v>569</v>
      </c>
      <c r="K85" s="95">
        <v>37043</v>
      </c>
      <c r="P85" s="89">
        <f t="shared" si="8"/>
        <v>0</v>
      </c>
      <c r="Q85" s="89">
        <f t="shared" si="8"/>
        <v>0</v>
      </c>
      <c r="R85" s="89">
        <f t="shared" si="8"/>
        <v>0</v>
      </c>
      <c r="S85" s="89">
        <f t="shared" si="8"/>
        <v>0</v>
      </c>
      <c r="T85" s="89">
        <f t="shared" si="8"/>
        <v>0</v>
      </c>
      <c r="U85" s="89">
        <f t="shared" si="8"/>
        <v>0</v>
      </c>
    </row>
    <row r="86" spans="1:21" x14ac:dyDescent="0.25">
      <c r="A86" s="29" t="s">
        <v>176</v>
      </c>
      <c r="B86" s="29" t="s">
        <v>177</v>
      </c>
      <c r="C86" s="41" t="s">
        <v>558</v>
      </c>
      <c r="D86" s="41" t="s">
        <v>176</v>
      </c>
      <c r="E86" s="41" t="s">
        <v>12</v>
      </c>
      <c r="F86" s="41"/>
      <c r="G86" s="89">
        <v>16.14</v>
      </c>
      <c r="H86" s="89">
        <v>0</v>
      </c>
      <c r="I86" s="75">
        <f t="shared" si="7"/>
        <v>0</v>
      </c>
      <c r="J86" s="41" t="s">
        <v>570</v>
      </c>
      <c r="K86" s="41"/>
      <c r="P86" s="89">
        <f t="shared" si="8"/>
        <v>0</v>
      </c>
      <c r="Q86" s="89">
        <f t="shared" si="8"/>
        <v>16.14</v>
      </c>
      <c r="R86" s="89">
        <f t="shared" si="8"/>
        <v>0</v>
      </c>
      <c r="S86" s="89">
        <f t="shared" si="8"/>
        <v>0</v>
      </c>
      <c r="T86" s="89">
        <f t="shared" si="8"/>
        <v>0</v>
      </c>
      <c r="U86" s="89">
        <f t="shared" si="8"/>
        <v>0</v>
      </c>
    </row>
    <row r="87" spans="1:21" x14ac:dyDescent="0.25">
      <c r="A87" s="29" t="s">
        <v>176</v>
      </c>
      <c r="B87" s="29" t="s">
        <v>178</v>
      </c>
      <c r="C87" s="41" t="s">
        <v>558</v>
      </c>
      <c r="D87" s="41" t="s">
        <v>176</v>
      </c>
      <c r="E87" s="41" t="s">
        <v>12</v>
      </c>
      <c r="F87" s="41"/>
      <c r="G87" s="89">
        <v>44.1</v>
      </c>
      <c r="H87" s="89">
        <v>0</v>
      </c>
      <c r="I87" s="75">
        <f t="shared" si="7"/>
        <v>0</v>
      </c>
      <c r="J87" s="41" t="s">
        <v>570</v>
      </c>
      <c r="K87" s="41"/>
      <c r="P87" s="89">
        <f t="shared" si="8"/>
        <v>0</v>
      </c>
      <c r="Q87" s="89">
        <f t="shared" si="8"/>
        <v>44.1</v>
      </c>
      <c r="R87" s="89">
        <f t="shared" si="8"/>
        <v>0</v>
      </c>
      <c r="S87" s="89">
        <f t="shared" si="8"/>
        <v>0</v>
      </c>
      <c r="T87" s="89">
        <f t="shared" si="8"/>
        <v>0</v>
      </c>
      <c r="U87" s="89">
        <f t="shared" si="8"/>
        <v>0</v>
      </c>
    </row>
    <row r="88" spans="1:21" x14ac:dyDescent="0.25">
      <c r="A88" s="93" t="s">
        <v>176</v>
      </c>
      <c r="B88" s="93" t="s">
        <v>183</v>
      </c>
      <c r="C88" s="94" t="s">
        <v>558</v>
      </c>
      <c r="D88" s="94" t="s">
        <v>176</v>
      </c>
      <c r="E88" s="94" t="s">
        <v>12</v>
      </c>
      <c r="F88" s="94"/>
      <c r="G88" s="75">
        <v>15</v>
      </c>
      <c r="H88" s="75">
        <v>0</v>
      </c>
      <c r="I88" s="75">
        <f t="shared" si="7"/>
        <v>0</v>
      </c>
      <c r="J88" s="94" t="s">
        <v>570</v>
      </c>
      <c r="K88" s="94"/>
      <c r="P88" s="89">
        <f t="shared" si="8"/>
        <v>0</v>
      </c>
      <c r="Q88" s="89">
        <f t="shared" si="8"/>
        <v>15</v>
      </c>
      <c r="R88" s="89">
        <f t="shared" si="8"/>
        <v>0</v>
      </c>
      <c r="S88" s="89">
        <f t="shared" si="8"/>
        <v>0</v>
      </c>
      <c r="T88" s="89">
        <f t="shared" si="8"/>
        <v>0</v>
      </c>
      <c r="U88" s="89">
        <f t="shared" si="8"/>
        <v>0</v>
      </c>
    </row>
    <row r="89" spans="1:21" x14ac:dyDescent="0.25">
      <c r="A89" s="93" t="s">
        <v>176</v>
      </c>
      <c r="B89" s="93" t="s">
        <v>185</v>
      </c>
      <c r="C89" s="94" t="s">
        <v>558</v>
      </c>
      <c r="D89" s="94" t="s">
        <v>176</v>
      </c>
      <c r="E89" s="94" t="s">
        <v>12</v>
      </c>
      <c r="F89" s="94"/>
      <c r="G89" s="75">
        <v>99</v>
      </c>
      <c r="H89" s="75">
        <v>0</v>
      </c>
      <c r="I89" s="75">
        <f t="shared" si="7"/>
        <v>0</v>
      </c>
      <c r="J89" s="94" t="s">
        <v>570</v>
      </c>
      <c r="K89" s="94"/>
      <c r="P89" s="89">
        <f t="shared" si="8"/>
        <v>0</v>
      </c>
      <c r="Q89" s="89">
        <f t="shared" si="8"/>
        <v>99</v>
      </c>
      <c r="R89" s="89">
        <f t="shared" si="8"/>
        <v>0</v>
      </c>
      <c r="S89" s="89">
        <f t="shared" si="8"/>
        <v>0</v>
      </c>
      <c r="T89" s="89">
        <f t="shared" si="8"/>
        <v>0</v>
      </c>
      <c r="U89" s="89">
        <f t="shared" si="8"/>
        <v>0</v>
      </c>
    </row>
    <row r="90" spans="1:21" x14ac:dyDescent="0.25">
      <c r="A90" s="29" t="s">
        <v>176</v>
      </c>
      <c r="B90" s="29" t="s">
        <v>485</v>
      </c>
      <c r="C90" s="41" t="s">
        <v>558</v>
      </c>
      <c r="D90" s="41" t="s">
        <v>176</v>
      </c>
      <c r="E90" s="41" t="s">
        <v>12</v>
      </c>
      <c r="F90" s="41"/>
      <c r="G90" s="89">
        <v>30</v>
      </c>
      <c r="H90" s="89">
        <v>0</v>
      </c>
      <c r="I90" s="75">
        <f t="shared" si="7"/>
        <v>0</v>
      </c>
      <c r="J90" s="41" t="s">
        <v>570</v>
      </c>
      <c r="K90" s="41"/>
      <c r="P90" s="89">
        <f t="shared" si="8"/>
        <v>0</v>
      </c>
      <c r="Q90" s="89">
        <f t="shared" si="8"/>
        <v>30</v>
      </c>
      <c r="R90" s="89">
        <f t="shared" si="8"/>
        <v>0</v>
      </c>
      <c r="S90" s="89">
        <f t="shared" si="8"/>
        <v>0</v>
      </c>
      <c r="T90" s="89">
        <f t="shared" si="8"/>
        <v>0</v>
      </c>
      <c r="U90" s="89">
        <f t="shared" si="8"/>
        <v>0</v>
      </c>
    </row>
    <row r="91" spans="1:21" x14ac:dyDescent="0.25">
      <c r="A91" s="93" t="s">
        <v>176</v>
      </c>
      <c r="B91" s="93" t="s">
        <v>486</v>
      </c>
      <c r="C91" s="94" t="s">
        <v>558</v>
      </c>
      <c r="D91" s="94" t="s">
        <v>176</v>
      </c>
      <c r="E91" s="94" t="s">
        <v>12</v>
      </c>
      <c r="F91" s="94"/>
      <c r="G91" s="75">
        <v>45</v>
      </c>
      <c r="H91" s="75">
        <v>0</v>
      </c>
      <c r="I91" s="75">
        <f t="shared" si="7"/>
        <v>0</v>
      </c>
      <c r="J91" s="94" t="s">
        <v>570</v>
      </c>
      <c r="K91" s="94"/>
      <c r="P91" s="89">
        <f t="shared" si="8"/>
        <v>0</v>
      </c>
      <c r="Q91" s="89">
        <f t="shared" si="8"/>
        <v>45</v>
      </c>
      <c r="R91" s="89">
        <f t="shared" si="8"/>
        <v>0</v>
      </c>
      <c r="S91" s="89">
        <f t="shared" si="8"/>
        <v>0</v>
      </c>
      <c r="T91" s="89">
        <f t="shared" si="8"/>
        <v>0</v>
      </c>
      <c r="U91" s="89">
        <f t="shared" si="8"/>
        <v>0</v>
      </c>
    </row>
    <row r="92" spans="1:21" x14ac:dyDescent="0.25">
      <c r="A92" s="29" t="s">
        <v>176</v>
      </c>
      <c r="B92" s="29" t="s">
        <v>181</v>
      </c>
      <c r="C92" s="41" t="s">
        <v>558</v>
      </c>
      <c r="D92" s="41" t="s">
        <v>176</v>
      </c>
      <c r="E92" s="41" t="s">
        <v>216</v>
      </c>
      <c r="F92" s="41" t="s">
        <v>562</v>
      </c>
      <c r="G92" s="89">
        <v>1690</v>
      </c>
      <c r="H92" s="89">
        <v>9818</v>
      </c>
      <c r="I92" s="75">
        <f t="shared" si="7"/>
        <v>0</v>
      </c>
      <c r="J92" s="41" t="s">
        <v>570</v>
      </c>
      <c r="K92" s="41"/>
      <c r="P92" s="89">
        <f t="shared" si="8"/>
        <v>0</v>
      </c>
      <c r="Q92" s="89">
        <f t="shared" si="8"/>
        <v>0</v>
      </c>
      <c r="R92" s="89">
        <f t="shared" si="8"/>
        <v>0</v>
      </c>
      <c r="S92" s="89">
        <f t="shared" si="8"/>
        <v>1690</v>
      </c>
      <c r="T92" s="89">
        <f t="shared" si="8"/>
        <v>0</v>
      </c>
      <c r="U92" s="89">
        <f t="shared" si="8"/>
        <v>0</v>
      </c>
    </row>
    <row r="93" spans="1:21" x14ac:dyDescent="0.25">
      <c r="A93" s="29" t="s">
        <v>176</v>
      </c>
      <c r="B93" s="29" t="s">
        <v>489</v>
      </c>
      <c r="C93" s="41" t="s">
        <v>558</v>
      </c>
      <c r="D93" s="41" t="s">
        <v>176</v>
      </c>
      <c r="E93" s="41" t="s">
        <v>29</v>
      </c>
      <c r="F93" s="41" t="s">
        <v>562</v>
      </c>
      <c r="G93" s="89">
        <v>446</v>
      </c>
      <c r="H93" s="89">
        <v>97000</v>
      </c>
      <c r="I93" s="75">
        <f t="shared" si="7"/>
        <v>1038288</v>
      </c>
      <c r="J93" s="41" t="s">
        <v>570</v>
      </c>
      <c r="K93" s="41"/>
      <c r="P93" s="89">
        <f t="shared" si="8"/>
        <v>446</v>
      </c>
      <c r="Q93" s="89">
        <f t="shared" si="8"/>
        <v>0</v>
      </c>
      <c r="R93" s="89">
        <f t="shared" si="8"/>
        <v>0</v>
      </c>
      <c r="S93" s="89">
        <f t="shared" si="8"/>
        <v>0</v>
      </c>
      <c r="T93" s="89">
        <f t="shared" si="8"/>
        <v>0</v>
      </c>
      <c r="U93" s="89">
        <f t="shared" si="8"/>
        <v>0</v>
      </c>
    </row>
    <row r="94" spans="1:21" x14ac:dyDescent="0.25">
      <c r="A94" s="29" t="s">
        <v>176</v>
      </c>
      <c r="B94" s="29" t="s">
        <v>491</v>
      </c>
      <c r="C94" s="41" t="s">
        <v>558</v>
      </c>
      <c r="D94" s="41" t="s">
        <v>176</v>
      </c>
      <c r="E94" s="41" t="s">
        <v>29</v>
      </c>
      <c r="F94" s="41" t="s">
        <v>562</v>
      </c>
      <c r="G94" s="89">
        <v>628</v>
      </c>
      <c r="H94" s="89">
        <v>10183</v>
      </c>
      <c r="I94" s="75">
        <f t="shared" si="7"/>
        <v>153478.17600000001</v>
      </c>
      <c r="J94" s="41" t="s">
        <v>570</v>
      </c>
      <c r="K94" s="41"/>
      <c r="P94" s="89">
        <f t="shared" si="8"/>
        <v>628</v>
      </c>
      <c r="Q94" s="89">
        <f t="shared" si="8"/>
        <v>0</v>
      </c>
      <c r="R94" s="89">
        <f t="shared" si="8"/>
        <v>0</v>
      </c>
      <c r="S94" s="89">
        <f t="shared" si="8"/>
        <v>0</v>
      </c>
      <c r="T94" s="89">
        <f t="shared" si="8"/>
        <v>0</v>
      </c>
      <c r="U94" s="89">
        <f t="shared" si="8"/>
        <v>0</v>
      </c>
    </row>
    <row r="95" spans="1:21" x14ac:dyDescent="0.25">
      <c r="A95" s="29" t="s">
        <v>385</v>
      </c>
      <c r="B95" s="29" t="s">
        <v>490</v>
      </c>
      <c r="C95" s="41" t="s">
        <v>558</v>
      </c>
      <c r="D95" s="41" t="s">
        <v>176</v>
      </c>
      <c r="E95" s="41" t="s">
        <v>29</v>
      </c>
      <c r="F95" s="41" t="s">
        <v>104</v>
      </c>
      <c r="G95" s="89">
        <v>1000</v>
      </c>
      <c r="H95" s="89">
        <v>10000</v>
      </c>
      <c r="I95" s="75">
        <f t="shared" si="7"/>
        <v>0</v>
      </c>
      <c r="J95" s="41" t="s">
        <v>569</v>
      </c>
      <c r="K95" s="92">
        <v>37226</v>
      </c>
      <c r="P95" s="89">
        <f t="shared" si="8"/>
        <v>0</v>
      </c>
      <c r="Q95" s="89">
        <f t="shared" si="8"/>
        <v>0</v>
      </c>
      <c r="R95" s="89">
        <f t="shared" si="8"/>
        <v>0</v>
      </c>
      <c r="S95" s="89">
        <f t="shared" si="8"/>
        <v>0</v>
      </c>
      <c r="T95" s="89">
        <f t="shared" si="8"/>
        <v>0</v>
      </c>
      <c r="U95" s="89">
        <f t="shared" si="8"/>
        <v>0</v>
      </c>
    </row>
    <row r="96" spans="1:21" x14ac:dyDescent="0.25">
      <c r="A96" s="93" t="s">
        <v>398</v>
      </c>
      <c r="B96" s="93" t="s">
        <v>493</v>
      </c>
      <c r="C96" s="94" t="s">
        <v>558</v>
      </c>
      <c r="D96" s="94" t="s">
        <v>553</v>
      </c>
      <c r="E96" s="94" t="s">
        <v>29</v>
      </c>
      <c r="F96" s="94" t="s">
        <v>561</v>
      </c>
      <c r="G96" s="75">
        <v>1000</v>
      </c>
      <c r="H96" s="75">
        <v>7250</v>
      </c>
      <c r="I96" s="75">
        <f t="shared" si="7"/>
        <v>0</v>
      </c>
      <c r="J96" s="94" t="s">
        <v>569</v>
      </c>
      <c r="K96" s="95">
        <v>37043</v>
      </c>
      <c r="P96" s="89">
        <f t="shared" si="8"/>
        <v>0</v>
      </c>
      <c r="Q96" s="89">
        <f t="shared" si="8"/>
        <v>0</v>
      </c>
      <c r="R96" s="89">
        <f t="shared" si="8"/>
        <v>0</v>
      </c>
      <c r="S96" s="89">
        <f t="shared" si="8"/>
        <v>0</v>
      </c>
      <c r="T96" s="89">
        <f t="shared" si="8"/>
        <v>0</v>
      </c>
      <c r="U96" s="89">
        <f t="shared" si="8"/>
        <v>0</v>
      </c>
    </row>
    <row r="97" spans="1:21" x14ac:dyDescent="0.25">
      <c r="A97" s="29" t="s">
        <v>414</v>
      </c>
      <c r="B97" s="29" t="s">
        <v>495</v>
      </c>
      <c r="C97" s="41" t="s">
        <v>558</v>
      </c>
      <c r="D97" s="41" t="s">
        <v>553</v>
      </c>
      <c r="E97" s="41" t="s">
        <v>29</v>
      </c>
      <c r="F97" s="41" t="s">
        <v>561</v>
      </c>
      <c r="G97" s="89">
        <v>201</v>
      </c>
      <c r="H97" s="89">
        <v>12353</v>
      </c>
      <c r="I97" s="75">
        <f t="shared" si="7"/>
        <v>59590.872000000003</v>
      </c>
      <c r="J97" s="41" t="s">
        <v>570</v>
      </c>
      <c r="K97" s="41"/>
      <c r="P97" s="89">
        <f t="shared" si="8"/>
        <v>201</v>
      </c>
      <c r="Q97" s="89">
        <f t="shared" si="8"/>
        <v>0</v>
      </c>
      <c r="R97" s="89">
        <f t="shared" si="8"/>
        <v>0</v>
      </c>
      <c r="S97" s="89">
        <f t="shared" si="8"/>
        <v>0</v>
      </c>
      <c r="T97" s="89">
        <f t="shared" si="8"/>
        <v>0</v>
      </c>
      <c r="U97" s="89">
        <f t="shared" si="8"/>
        <v>0</v>
      </c>
    </row>
    <row r="98" spans="1:21" x14ac:dyDescent="0.25">
      <c r="A98" s="29" t="s">
        <v>399</v>
      </c>
      <c r="B98" s="29" t="s">
        <v>492</v>
      </c>
      <c r="C98" s="41" t="s">
        <v>558</v>
      </c>
      <c r="D98" s="41" t="s">
        <v>553</v>
      </c>
      <c r="E98" s="41" t="s">
        <v>29</v>
      </c>
      <c r="F98" s="41" t="s">
        <v>561</v>
      </c>
      <c r="G98" s="89">
        <v>510</v>
      </c>
      <c r="H98" s="89">
        <v>7250</v>
      </c>
      <c r="I98" s="75">
        <f t="shared" si="7"/>
        <v>88740</v>
      </c>
      <c r="J98" s="41" t="s">
        <v>569</v>
      </c>
      <c r="K98" s="41"/>
      <c r="P98" s="89">
        <f t="shared" si="8"/>
        <v>510</v>
      </c>
      <c r="Q98" s="89">
        <f t="shared" si="8"/>
        <v>0</v>
      </c>
      <c r="R98" s="89">
        <f t="shared" si="8"/>
        <v>0</v>
      </c>
      <c r="S98" s="89">
        <f t="shared" si="8"/>
        <v>0</v>
      </c>
      <c r="T98" s="89">
        <f t="shared" si="8"/>
        <v>0</v>
      </c>
      <c r="U98" s="89">
        <f t="shared" si="8"/>
        <v>0</v>
      </c>
    </row>
    <row r="99" spans="1:21" x14ac:dyDescent="0.25">
      <c r="A99" s="29" t="s">
        <v>399</v>
      </c>
      <c r="B99" s="29" t="s">
        <v>499</v>
      </c>
      <c r="C99" s="41" t="s">
        <v>558</v>
      </c>
      <c r="D99" s="41" t="s">
        <v>553</v>
      </c>
      <c r="E99" s="41" t="s">
        <v>29</v>
      </c>
      <c r="F99" s="41" t="s">
        <v>561</v>
      </c>
      <c r="G99" s="89">
        <v>730</v>
      </c>
      <c r="H99" s="89">
        <v>7250</v>
      </c>
      <c r="I99" s="75">
        <f t="shared" si="7"/>
        <v>0</v>
      </c>
      <c r="J99" s="41" t="s">
        <v>569</v>
      </c>
      <c r="K99" s="92">
        <v>36923</v>
      </c>
      <c r="P99" s="89">
        <f t="shared" si="8"/>
        <v>0</v>
      </c>
      <c r="Q99" s="89">
        <f t="shared" si="8"/>
        <v>0</v>
      </c>
      <c r="R99" s="89">
        <f t="shared" si="8"/>
        <v>0</v>
      </c>
      <c r="S99" s="89">
        <f t="shared" si="8"/>
        <v>0</v>
      </c>
      <c r="T99" s="89">
        <f t="shared" si="8"/>
        <v>0</v>
      </c>
      <c r="U99" s="89">
        <f t="shared" si="8"/>
        <v>0</v>
      </c>
    </row>
    <row r="100" spans="1:21" x14ac:dyDescent="0.25">
      <c r="A100" s="93" t="s">
        <v>403</v>
      </c>
      <c r="B100" s="93" t="s">
        <v>494</v>
      </c>
      <c r="C100" s="94" t="s">
        <v>558</v>
      </c>
      <c r="D100" s="94" t="s">
        <v>553</v>
      </c>
      <c r="E100" s="94" t="s">
        <v>29</v>
      </c>
      <c r="F100" s="94" t="s">
        <v>561</v>
      </c>
      <c r="G100" s="75">
        <v>330</v>
      </c>
      <c r="H100" s="75">
        <v>7250</v>
      </c>
      <c r="I100" s="75">
        <f t="shared" ref="I100:I131" si="9">IF(E100=$I$1,IF(K100=0,24*G100*H100/1000,0),0)</f>
        <v>57420</v>
      </c>
      <c r="J100" s="94" t="s">
        <v>569</v>
      </c>
      <c r="K100" s="94"/>
      <c r="P100" s="89">
        <f t="shared" si="8"/>
        <v>330</v>
      </c>
      <c r="Q100" s="89">
        <f t="shared" si="8"/>
        <v>0</v>
      </c>
      <c r="R100" s="89">
        <f t="shared" si="8"/>
        <v>0</v>
      </c>
      <c r="S100" s="89">
        <f t="shared" si="8"/>
        <v>0</v>
      </c>
      <c r="T100" s="89">
        <f t="shared" si="8"/>
        <v>0</v>
      </c>
      <c r="U100" s="89">
        <f t="shared" si="8"/>
        <v>0</v>
      </c>
    </row>
    <row r="101" spans="1:21" x14ac:dyDescent="0.25">
      <c r="A101" s="29" t="s">
        <v>413</v>
      </c>
      <c r="B101" s="29" t="s">
        <v>413</v>
      </c>
      <c r="C101" s="41" t="s">
        <v>558</v>
      </c>
      <c r="D101" s="41" t="s">
        <v>553</v>
      </c>
      <c r="E101" s="41" t="s">
        <v>29</v>
      </c>
      <c r="F101" s="41" t="s">
        <v>563</v>
      </c>
      <c r="G101" s="89">
        <v>308.7</v>
      </c>
      <c r="H101" s="89">
        <v>11000</v>
      </c>
      <c r="I101" s="75">
        <f t="shared" si="9"/>
        <v>81496.799999999988</v>
      </c>
      <c r="J101" s="41" t="s">
        <v>569</v>
      </c>
      <c r="K101" s="41"/>
      <c r="P101" s="89">
        <f t="shared" si="8"/>
        <v>308.7</v>
      </c>
      <c r="Q101" s="89">
        <f t="shared" si="8"/>
        <v>0</v>
      </c>
      <c r="R101" s="89">
        <f t="shared" si="8"/>
        <v>0</v>
      </c>
      <c r="S101" s="89">
        <f t="shared" si="8"/>
        <v>0</v>
      </c>
      <c r="T101" s="89">
        <f t="shared" si="8"/>
        <v>0</v>
      </c>
      <c r="U101" s="89">
        <f t="shared" si="8"/>
        <v>0</v>
      </c>
    </row>
    <row r="102" spans="1:21" x14ac:dyDescent="0.25">
      <c r="A102" s="29" t="s">
        <v>416</v>
      </c>
      <c r="B102" s="29" t="s">
        <v>500</v>
      </c>
      <c r="C102" s="41" t="s">
        <v>558</v>
      </c>
      <c r="D102" s="41" t="s">
        <v>554</v>
      </c>
      <c r="E102" s="41" t="s">
        <v>29</v>
      </c>
      <c r="F102" s="41" t="s">
        <v>563</v>
      </c>
      <c r="G102" s="89">
        <v>750</v>
      </c>
      <c r="H102" s="89">
        <v>8000</v>
      </c>
      <c r="I102" s="75">
        <f t="shared" si="9"/>
        <v>0</v>
      </c>
      <c r="J102" s="41" t="s">
        <v>569</v>
      </c>
      <c r="K102" s="92">
        <v>37712</v>
      </c>
      <c r="P102" s="89">
        <f t="shared" si="8"/>
        <v>0</v>
      </c>
      <c r="Q102" s="89">
        <f t="shared" si="8"/>
        <v>0</v>
      </c>
      <c r="R102" s="89">
        <f t="shared" si="8"/>
        <v>0</v>
      </c>
      <c r="S102" s="89">
        <f t="shared" si="8"/>
        <v>0</v>
      </c>
      <c r="T102" s="89">
        <f t="shared" si="8"/>
        <v>0</v>
      </c>
      <c r="U102" s="89">
        <f t="shared" si="8"/>
        <v>0</v>
      </c>
    </row>
    <row r="103" spans="1:21" x14ac:dyDescent="0.25">
      <c r="A103" s="29" t="s">
        <v>415</v>
      </c>
      <c r="B103" s="29" t="s">
        <v>498</v>
      </c>
      <c r="C103" s="41" t="s">
        <v>558</v>
      </c>
      <c r="D103" s="41" t="s">
        <v>554</v>
      </c>
      <c r="E103" s="41" t="s">
        <v>29</v>
      </c>
      <c r="F103" s="41" t="s">
        <v>561</v>
      </c>
      <c r="G103" s="89">
        <v>652.20000000000005</v>
      </c>
      <c r="H103" s="89">
        <v>10232</v>
      </c>
      <c r="I103" s="75">
        <f t="shared" si="9"/>
        <v>160159.44960000002</v>
      </c>
      <c r="J103" s="41" t="s">
        <v>569</v>
      </c>
      <c r="K103" s="41"/>
      <c r="P103" s="89">
        <f t="shared" si="8"/>
        <v>652.20000000000005</v>
      </c>
      <c r="Q103" s="89">
        <f t="shared" si="8"/>
        <v>0</v>
      </c>
      <c r="R103" s="89">
        <f t="shared" si="8"/>
        <v>0</v>
      </c>
      <c r="S103" s="89">
        <f t="shared" si="8"/>
        <v>0</v>
      </c>
      <c r="T103" s="89">
        <f t="shared" si="8"/>
        <v>0</v>
      </c>
      <c r="U103" s="89">
        <f t="shared" si="8"/>
        <v>0</v>
      </c>
    </row>
    <row r="104" spans="1:21" x14ac:dyDescent="0.25">
      <c r="A104" s="93" t="s">
        <v>417</v>
      </c>
      <c r="B104" s="93" t="s">
        <v>501</v>
      </c>
      <c r="C104" s="94" t="s">
        <v>558</v>
      </c>
      <c r="D104" s="94" t="s">
        <v>554</v>
      </c>
      <c r="E104" s="94" t="s">
        <v>29</v>
      </c>
      <c r="F104" s="94" t="s">
        <v>563</v>
      </c>
      <c r="G104" s="75">
        <v>336</v>
      </c>
      <c r="H104" s="75">
        <v>8000</v>
      </c>
      <c r="I104" s="75">
        <f t="shared" si="9"/>
        <v>64512</v>
      </c>
      <c r="J104" s="94" t="s">
        <v>569</v>
      </c>
      <c r="K104" s="94"/>
      <c r="P104" s="89">
        <f t="shared" si="8"/>
        <v>336</v>
      </c>
      <c r="Q104" s="89">
        <f t="shared" si="8"/>
        <v>0</v>
      </c>
      <c r="R104" s="89">
        <f t="shared" si="8"/>
        <v>0</v>
      </c>
      <c r="S104" s="89">
        <f t="shared" si="8"/>
        <v>0</v>
      </c>
      <c r="T104" s="89">
        <f t="shared" si="8"/>
        <v>0</v>
      </c>
      <c r="U104" s="89">
        <f t="shared" si="8"/>
        <v>0</v>
      </c>
    </row>
    <row r="105" spans="1:21" x14ac:dyDescent="0.25">
      <c r="A105" s="93" t="s">
        <v>419</v>
      </c>
      <c r="B105" s="93" t="s">
        <v>198</v>
      </c>
      <c r="C105" s="94" t="s">
        <v>558</v>
      </c>
      <c r="D105" s="94" t="s">
        <v>554</v>
      </c>
      <c r="E105" s="94" t="s">
        <v>29</v>
      </c>
      <c r="F105" s="94" t="s">
        <v>562</v>
      </c>
      <c r="G105" s="75">
        <v>66</v>
      </c>
      <c r="H105" s="75">
        <v>12367</v>
      </c>
      <c r="I105" s="75">
        <f t="shared" si="9"/>
        <v>19589.328000000001</v>
      </c>
      <c r="J105" s="94" t="s">
        <v>570</v>
      </c>
      <c r="K105" s="94"/>
      <c r="P105" s="89">
        <f t="shared" si="8"/>
        <v>66</v>
      </c>
      <c r="Q105" s="89">
        <f t="shared" si="8"/>
        <v>0</v>
      </c>
      <c r="R105" s="89">
        <f t="shared" si="8"/>
        <v>0</v>
      </c>
      <c r="S105" s="89">
        <f t="shared" si="8"/>
        <v>0</v>
      </c>
      <c r="T105" s="89">
        <f t="shared" si="8"/>
        <v>0</v>
      </c>
      <c r="U105" s="89">
        <f t="shared" si="8"/>
        <v>0</v>
      </c>
    </row>
    <row r="106" spans="1:21" x14ac:dyDescent="0.25">
      <c r="A106" s="29" t="s">
        <v>418</v>
      </c>
      <c r="B106" s="29" t="s">
        <v>502</v>
      </c>
      <c r="C106" s="41" t="s">
        <v>558</v>
      </c>
      <c r="D106" s="41" t="s">
        <v>554</v>
      </c>
      <c r="E106" s="41" t="s">
        <v>29</v>
      </c>
      <c r="F106" s="41" t="s">
        <v>563</v>
      </c>
      <c r="G106" s="89">
        <v>500</v>
      </c>
      <c r="H106" s="89">
        <v>8000</v>
      </c>
      <c r="I106" s="75">
        <f t="shared" si="9"/>
        <v>0</v>
      </c>
      <c r="J106" s="41" t="s">
        <v>569</v>
      </c>
      <c r="K106" s="92">
        <v>37257</v>
      </c>
      <c r="P106" s="89">
        <f t="shared" si="8"/>
        <v>0</v>
      </c>
      <c r="Q106" s="89">
        <f t="shared" si="8"/>
        <v>0</v>
      </c>
      <c r="R106" s="89">
        <f t="shared" si="8"/>
        <v>0</v>
      </c>
      <c r="S106" s="89">
        <f t="shared" si="8"/>
        <v>0</v>
      </c>
      <c r="T106" s="89">
        <f t="shared" si="8"/>
        <v>0</v>
      </c>
      <c r="U106" s="89">
        <f t="shared" si="8"/>
        <v>0</v>
      </c>
    </row>
    <row r="107" spans="1:21" x14ac:dyDescent="0.25">
      <c r="A107" s="29" t="s">
        <v>219</v>
      </c>
      <c r="B107" s="29" t="s">
        <v>496</v>
      </c>
      <c r="C107" s="41" t="s">
        <v>558</v>
      </c>
      <c r="D107" s="41" t="s">
        <v>554</v>
      </c>
      <c r="E107" s="41" t="s">
        <v>12</v>
      </c>
      <c r="F107" s="41"/>
      <c r="G107" s="89">
        <v>69</v>
      </c>
      <c r="H107" s="89">
        <v>0</v>
      </c>
      <c r="I107" s="75">
        <f t="shared" si="9"/>
        <v>0</v>
      </c>
      <c r="J107" s="41" t="s">
        <v>570</v>
      </c>
      <c r="K107" s="41"/>
      <c r="P107" s="89">
        <f t="shared" si="8"/>
        <v>0</v>
      </c>
      <c r="Q107" s="89">
        <f t="shared" si="8"/>
        <v>69</v>
      </c>
      <c r="R107" s="89">
        <f t="shared" ref="Q107:U122" si="10">IF($K107=0,IF($E107=R$3,$G107,0),0)</f>
        <v>0</v>
      </c>
      <c r="S107" s="89">
        <f t="shared" si="10"/>
        <v>0</v>
      </c>
      <c r="T107" s="89">
        <f t="shared" si="10"/>
        <v>0</v>
      </c>
      <c r="U107" s="89">
        <f t="shared" si="10"/>
        <v>0</v>
      </c>
    </row>
    <row r="108" spans="1:21" x14ac:dyDescent="0.25">
      <c r="A108" s="29" t="s">
        <v>219</v>
      </c>
      <c r="B108" s="29" t="s">
        <v>497</v>
      </c>
      <c r="C108" s="41" t="s">
        <v>558</v>
      </c>
      <c r="D108" s="41" t="s">
        <v>554</v>
      </c>
      <c r="E108" s="41" t="s">
        <v>12</v>
      </c>
      <c r="F108" s="41"/>
      <c r="G108" s="89">
        <v>35</v>
      </c>
      <c r="H108" s="89">
        <v>0</v>
      </c>
      <c r="I108" s="75">
        <f t="shared" si="9"/>
        <v>0</v>
      </c>
      <c r="J108" s="41" t="s">
        <v>570</v>
      </c>
      <c r="K108" s="41"/>
      <c r="P108" s="89">
        <f t="shared" si="8"/>
        <v>0</v>
      </c>
      <c r="Q108" s="89">
        <f t="shared" si="10"/>
        <v>35</v>
      </c>
      <c r="R108" s="89">
        <f t="shared" si="10"/>
        <v>0</v>
      </c>
      <c r="S108" s="89">
        <f t="shared" si="10"/>
        <v>0</v>
      </c>
      <c r="T108" s="89">
        <f t="shared" si="10"/>
        <v>0</v>
      </c>
      <c r="U108" s="89">
        <f t="shared" si="10"/>
        <v>0</v>
      </c>
    </row>
    <row r="109" spans="1:21" x14ac:dyDescent="0.25">
      <c r="A109" s="29" t="s">
        <v>219</v>
      </c>
      <c r="B109" s="29" t="s">
        <v>503</v>
      </c>
      <c r="C109" s="41" t="s">
        <v>558</v>
      </c>
      <c r="D109" s="41" t="s">
        <v>554</v>
      </c>
      <c r="E109" s="41" t="s">
        <v>29</v>
      </c>
      <c r="F109" s="41" t="s">
        <v>104</v>
      </c>
      <c r="G109" s="89">
        <v>80</v>
      </c>
      <c r="H109" s="89">
        <v>10000</v>
      </c>
      <c r="I109" s="75">
        <f t="shared" si="9"/>
        <v>0</v>
      </c>
      <c r="J109" s="41" t="s">
        <v>569</v>
      </c>
      <c r="K109" s="92">
        <v>37591</v>
      </c>
      <c r="P109" s="89">
        <f t="shared" si="8"/>
        <v>0</v>
      </c>
      <c r="Q109" s="89">
        <f t="shared" si="10"/>
        <v>0</v>
      </c>
      <c r="R109" s="89">
        <f t="shared" si="10"/>
        <v>0</v>
      </c>
      <c r="S109" s="89">
        <f t="shared" si="10"/>
        <v>0</v>
      </c>
      <c r="T109" s="89">
        <f t="shared" si="10"/>
        <v>0</v>
      </c>
      <c r="U109" s="89">
        <f t="shared" si="10"/>
        <v>0</v>
      </c>
    </row>
    <row r="110" spans="1:21" x14ac:dyDescent="0.25">
      <c r="A110" s="29" t="s">
        <v>219</v>
      </c>
      <c r="B110" s="29" t="s">
        <v>220</v>
      </c>
      <c r="C110" s="41" t="s">
        <v>558</v>
      </c>
      <c r="D110" s="41" t="s">
        <v>554</v>
      </c>
      <c r="E110" s="41" t="s">
        <v>29</v>
      </c>
      <c r="F110" s="41" t="s">
        <v>104</v>
      </c>
      <c r="G110" s="89">
        <v>48</v>
      </c>
      <c r="H110" s="89">
        <v>15353</v>
      </c>
      <c r="I110" s="75">
        <f t="shared" si="9"/>
        <v>17686.655999999999</v>
      </c>
      <c r="J110" s="41" t="s">
        <v>570</v>
      </c>
      <c r="K110" s="41"/>
      <c r="P110" s="89">
        <f t="shared" si="8"/>
        <v>48</v>
      </c>
      <c r="Q110" s="89">
        <f t="shared" si="10"/>
        <v>0</v>
      </c>
      <c r="R110" s="89">
        <f t="shared" si="10"/>
        <v>0</v>
      </c>
      <c r="S110" s="89">
        <f t="shared" si="10"/>
        <v>0</v>
      </c>
      <c r="T110" s="89">
        <f t="shared" si="10"/>
        <v>0</v>
      </c>
      <c r="U110" s="89">
        <f t="shared" si="10"/>
        <v>0</v>
      </c>
    </row>
    <row r="111" spans="1:21" x14ac:dyDescent="0.25">
      <c r="A111" s="29" t="s">
        <v>398</v>
      </c>
      <c r="B111" s="29" t="s">
        <v>506</v>
      </c>
      <c r="C111" s="41" t="s">
        <v>555</v>
      </c>
      <c r="D111" s="41" t="s">
        <v>555</v>
      </c>
      <c r="E111" s="41" t="s">
        <v>29</v>
      </c>
      <c r="F111" s="41" t="s">
        <v>561</v>
      </c>
      <c r="G111" s="89">
        <v>550</v>
      </c>
      <c r="H111" s="89">
        <v>7250</v>
      </c>
      <c r="I111" s="75">
        <f t="shared" si="9"/>
        <v>0</v>
      </c>
      <c r="J111" s="41" t="s">
        <v>569</v>
      </c>
      <c r="K111" s="92">
        <v>37773</v>
      </c>
      <c r="P111" s="89">
        <f t="shared" si="8"/>
        <v>0</v>
      </c>
      <c r="Q111" s="89">
        <f t="shared" si="10"/>
        <v>0</v>
      </c>
      <c r="R111" s="89">
        <f t="shared" si="10"/>
        <v>0</v>
      </c>
      <c r="S111" s="89">
        <f t="shared" si="10"/>
        <v>0</v>
      </c>
      <c r="T111" s="89">
        <f t="shared" si="10"/>
        <v>0</v>
      </c>
      <c r="U111" s="89">
        <f t="shared" si="10"/>
        <v>0</v>
      </c>
    </row>
    <row r="112" spans="1:21" x14ac:dyDescent="0.25">
      <c r="A112" s="29" t="s">
        <v>398</v>
      </c>
      <c r="B112" s="29" t="s">
        <v>100</v>
      </c>
      <c r="C112" s="41" t="s">
        <v>555</v>
      </c>
      <c r="D112" s="41" t="s">
        <v>555</v>
      </c>
      <c r="E112" s="41" t="s">
        <v>29</v>
      </c>
      <c r="F112" s="41" t="s">
        <v>561</v>
      </c>
      <c r="G112" s="89">
        <v>600</v>
      </c>
      <c r="H112" s="89">
        <v>7250</v>
      </c>
      <c r="I112" s="75">
        <f t="shared" si="9"/>
        <v>0</v>
      </c>
      <c r="J112" s="41" t="s">
        <v>569</v>
      </c>
      <c r="K112" s="92">
        <v>37408</v>
      </c>
      <c r="P112" s="89">
        <f t="shared" si="8"/>
        <v>0</v>
      </c>
      <c r="Q112" s="89">
        <f t="shared" si="10"/>
        <v>0</v>
      </c>
      <c r="R112" s="89">
        <f t="shared" si="10"/>
        <v>0</v>
      </c>
      <c r="S112" s="89">
        <f t="shared" si="10"/>
        <v>0</v>
      </c>
      <c r="T112" s="89">
        <f t="shared" si="10"/>
        <v>0</v>
      </c>
      <c r="U112" s="89">
        <f t="shared" si="10"/>
        <v>0</v>
      </c>
    </row>
    <row r="113" spans="1:21" x14ac:dyDescent="0.25">
      <c r="A113" s="93" t="s">
        <v>420</v>
      </c>
      <c r="B113" s="93" t="s">
        <v>504</v>
      </c>
      <c r="C113" s="94" t="s">
        <v>555</v>
      </c>
      <c r="D113" s="94" t="s">
        <v>555</v>
      </c>
      <c r="E113" s="94" t="s">
        <v>29</v>
      </c>
      <c r="F113" s="94"/>
      <c r="G113" s="75">
        <v>550</v>
      </c>
      <c r="H113" s="75">
        <v>7250</v>
      </c>
      <c r="I113" s="75">
        <f t="shared" si="9"/>
        <v>0</v>
      </c>
      <c r="J113" s="94" t="s">
        <v>569</v>
      </c>
      <c r="K113" s="94" t="s">
        <v>572</v>
      </c>
      <c r="P113" s="89">
        <f t="shared" si="8"/>
        <v>0</v>
      </c>
      <c r="Q113" s="89">
        <f t="shared" si="10"/>
        <v>0</v>
      </c>
      <c r="R113" s="89">
        <f t="shared" si="10"/>
        <v>0</v>
      </c>
      <c r="S113" s="89">
        <f t="shared" si="10"/>
        <v>0</v>
      </c>
      <c r="T113" s="89">
        <f t="shared" si="10"/>
        <v>0</v>
      </c>
      <c r="U113" s="89">
        <f t="shared" si="10"/>
        <v>0</v>
      </c>
    </row>
    <row r="114" spans="1:21" x14ac:dyDescent="0.25">
      <c r="A114" s="93" t="s">
        <v>389</v>
      </c>
      <c r="B114" s="93" t="s">
        <v>508</v>
      </c>
      <c r="C114" s="94" t="s">
        <v>555</v>
      </c>
      <c r="D114" s="94" t="s">
        <v>555</v>
      </c>
      <c r="E114" s="94" t="s">
        <v>29</v>
      </c>
      <c r="F114" s="94" t="s">
        <v>561</v>
      </c>
      <c r="G114" s="75">
        <v>400</v>
      </c>
      <c r="H114" s="75">
        <v>7250</v>
      </c>
      <c r="I114" s="75">
        <f t="shared" si="9"/>
        <v>0</v>
      </c>
      <c r="J114" s="94" t="s">
        <v>569</v>
      </c>
      <c r="K114" s="95">
        <v>36951</v>
      </c>
      <c r="P114" s="89">
        <f t="shared" si="8"/>
        <v>0</v>
      </c>
      <c r="Q114" s="89">
        <f t="shared" si="10"/>
        <v>0</v>
      </c>
      <c r="R114" s="89">
        <f t="shared" si="10"/>
        <v>0</v>
      </c>
      <c r="S114" s="89">
        <f t="shared" si="10"/>
        <v>0</v>
      </c>
      <c r="T114" s="89">
        <f t="shared" si="10"/>
        <v>0</v>
      </c>
      <c r="U114" s="89">
        <f t="shared" si="10"/>
        <v>0</v>
      </c>
    </row>
    <row r="115" spans="1:21" x14ac:dyDescent="0.25">
      <c r="A115" s="93" t="s">
        <v>395</v>
      </c>
      <c r="B115" s="93" t="s">
        <v>505</v>
      </c>
      <c r="C115" s="94" t="s">
        <v>555</v>
      </c>
      <c r="D115" s="94" t="s">
        <v>555</v>
      </c>
      <c r="E115" s="94" t="s">
        <v>29</v>
      </c>
      <c r="F115" s="94" t="s">
        <v>561</v>
      </c>
      <c r="G115" s="75">
        <v>800</v>
      </c>
      <c r="H115" s="75">
        <v>7250</v>
      </c>
      <c r="I115" s="75">
        <f t="shared" si="9"/>
        <v>0</v>
      </c>
      <c r="J115" s="94" t="s">
        <v>569</v>
      </c>
      <c r="K115" s="95">
        <v>37226</v>
      </c>
      <c r="P115" s="89">
        <f t="shared" si="8"/>
        <v>0</v>
      </c>
      <c r="Q115" s="89">
        <f t="shared" si="10"/>
        <v>0</v>
      </c>
      <c r="R115" s="89">
        <f t="shared" si="10"/>
        <v>0</v>
      </c>
      <c r="S115" s="89">
        <f t="shared" si="10"/>
        <v>0</v>
      </c>
      <c r="T115" s="89">
        <f t="shared" si="10"/>
        <v>0</v>
      </c>
      <c r="U115" s="89">
        <f t="shared" si="10"/>
        <v>0</v>
      </c>
    </row>
    <row r="116" spans="1:21" x14ac:dyDescent="0.25">
      <c r="A116" s="93" t="s">
        <v>403</v>
      </c>
      <c r="B116" s="93" t="s">
        <v>509</v>
      </c>
      <c r="C116" s="94" t="s">
        <v>555</v>
      </c>
      <c r="D116" s="94" t="s">
        <v>555</v>
      </c>
      <c r="E116" s="94" t="s">
        <v>29</v>
      </c>
      <c r="F116" s="94" t="s">
        <v>561</v>
      </c>
      <c r="G116" s="75">
        <v>440</v>
      </c>
      <c r="H116" s="75">
        <v>7250</v>
      </c>
      <c r="I116" s="75">
        <f t="shared" si="9"/>
        <v>0</v>
      </c>
      <c r="J116" s="94" t="s">
        <v>569</v>
      </c>
      <c r="K116" s="95">
        <v>37043</v>
      </c>
      <c r="P116" s="89">
        <f t="shared" si="8"/>
        <v>0</v>
      </c>
      <c r="Q116" s="89">
        <f t="shared" si="10"/>
        <v>0</v>
      </c>
      <c r="R116" s="89">
        <f t="shared" si="10"/>
        <v>0</v>
      </c>
      <c r="S116" s="89">
        <f t="shared" si="10"/>
        <v>0</v>
      </c>
      <c r="T116" s="89">
        <f t="shared" si="10"/>
        <v>0</v>
      </c>
      <c r="U116" s="89">
        <f t="shared" si="10"/>
        <v>0</v>
      </c>
    </row>
    <row r="117" spans="1:21" x14ac:dyDescent="0.25">
      <c r="A117" s="93" t="s">
        <v>423</v>
      </c>
      <c r="B117" s="93" t="s">
        <v>511</v>
      </c>
      <c r="C117" s="94" t="s">
        <v>555</v>
      </c>
      <c r="D117" s="94" t="s">
        <v>555</v>
      </c>
      <c r="E117" s="94" t="s">
        <v>29</v>
      </c>
      <c r="F117" s="94" t="s">
        <v>561</v>
      </c>
      <c r="G117" s="75">
        <v>1100</v>
      </c>
      <c r="H117" s="75">
        <v>7250</v>
      </c>
      <c r="I117" s="75">
        <f t="shared" si="9"/>
        <v>0</v>
      </c>
      <c r="J117" s="94" t="s">
        <v>569</v>
      </c>
      <c r="K117" s="95">
        <v>37773</v>
      </c>
      <c r="P117" s="89">
        <f t="shared" si="8"/>
        <v>0</v>
      </c>
      <c r="Q117" s="89">
        <f t="shared" si="10"/>
        <v>0</v>
      </c>
      <c r="R117" s="89">
        <f t="shared" si="10"/>
        <v>0</v>
      </c>
      <c r="S117" s="89">
        <f t="shared" si="10"/>
        <v>0</v>
      </c>
      <c r="T117" s="89">
        <f t="shared" si="10"/>
        <v>0</v>
      </c>
      <c r="U117" s="89">
        <f t="shared" si="10"/>
        <v>0</v>
      </c>
    </row>
    <row r="118" spans="1:21" x14ac:dyDescent="0.25">
      <c r="A118" s="29" t="s">
        <v>422</v>
      </c>
      <c r="B118" s="29" t="s">
        <v>510</v>
      </c>
      <c r="C118" s="41" t="s">
        <v>555</v>
      </c>
      <c r="D118" s="41" t="s">
        <v>555</v>
      </c>
      <c r="E118" s="41" t="s">
        <v>29</v>
      </c>
      <c r="F118" s="41" t="s">
        <v>561</v>
      </c>
      <c r="G118" s="89">
        <v>100</v>
      </c>
      <c r="H118" s="89">
        <v>7250</v>
      </c>
      <c r="I118" s="75">
        <f t="shared" si="9"/>
        <v>0</v>
      </c>
      <c r="J118" s="41" t="s">
        <v>569</v>
      </c>
      <c r="K118" s="92">
        <v>37773</v>
      </c>
      <c r="P118" s="89">
        <f t="shared" si="8"/>
        <v>0</v>
      </c>
      <c r="Q118" s="89">
        <f t="shared" si="10"/>
        <v>0</v>
      </c>
      <c r="R118" s="89">
        <f t="shared" si="10"/>
        <v>0</v>
      </c>
      <c r="S118" s="89">
        <f t="shared" si="10"/>
        <v>0</v>
      </c>
      <c r="T118" s="89">
        <f t="shared" si="10"/>
        <v>0</v>
      </c>
      <c r="U118" s="89">
        <f t="shared" si="10"/>
        <v>0</v>
      </c>
    </row>
    <row r="119" spans="1:21" x14ac:dyDescent="0.25">
      <c r="A119" s="29" t="s">
        <v>421</v>
      </c>
      <c r="B119" s="29" t="s">
        <v>507</v>
      </c>
      <c r="C119" s="41" t="s">
        <v>555</v>
      </c>
      <c r="D119" s="41" t="s">
        <v>555</v>
      </c>
      <c r="E119" s="41" t="s">
        <v>29</v>
      </c>
      <c r="F119" s="41" t="s">
        <v>561</v>
      </c>
      <c r="G119" s="89">
        <v>845</v>
      </c>
      <c r="H119" s="89">
        <v>7250</v>
      </c>
      <c r="I119" s="75">
        <f t="shared" si="9"/>
        <v>0</v>
      </c>
      <c r="J119" s="41" t="s">
        <v>569</v>
      </c>
      <c r="K119" s="92">
        <v>37012</v>
      </c>
      <c r="P119" s="89">
        <f t="shared" si="8"/>
        <v>0</v>
      </c>
      <c r="Q119" s="89">
        <f t="shared" si="10"/>
        <v>0</v>
      </c>
      <c r="R119" s="89">
        <f t="shared" si="10"/>
        <v>0</v>
      </c>
      <c r="S119" s="89">
        <f t="shared" si="10"/>
        <v>0</v>
      </c>
      <c r="T119" s="89">
        <f t="shared" si="10"/>
        <v>0</v>
      </c>
      <c r="U119" s="89">
        <f t="shared" si="10"/>
        <v>0</v>
      </c>
    </row>
    <row r="120" spans="1:21" x14ac:dyDescent="0.25">
      <c r="A120" s="93" t="s">
        <v>402</v>
      </c>
      <c r="B120" s="93" t="s">
        <v>518</v>
      </c>
      <c r="C120" s="94" t="s">
        <v>558</v>
      </c>
      <c r="D120" s="94" t="s">
        <v>556</v>
      </c>
      <c r="E120" s="94" t="s">
        <v>29</v>
      </c>
      <c r="F120" s="94" t="s">
        <v>561</v>
      </c>
      <c r="G120" s="75">
        <v>730</v>
      </c>
      <c r="H120" s="75">
        <v>7250</v>
      </c>
      <c r="I120" s="75">
        <f t="shared" si="9"/>
        <v>0</v>
      </c>
      <c r="J120" s="94" t="s">
        <v>569</v>
      </c>
      <c r="K120" s="95">
        <v>37043</v>
      </c>
      <c r="P120" s="89">
        <f t="shared" si="8"/>
        <v>0</v>
      </c>
      <c r="Q120" s="89">
        <f t="shared" si="10"/>
        <v>0</v>
      </c>
      <c r="R120" s="89">
        <f t="shared" si="10"/>
        <v>0</v>
      </c>
      <c r="S120" s="89">
        <f t="shared" si="10"/>
        <v>0</v>
      </c>
      <c r="T120" s="89">
        <f t="shared" si="10"/>
        <v>0</v>
      </c>
      <c r="U120" s="89">
        <f t="shared" si="10"/>
        <v>0</v>
      </c>
    </row>
    <row r="121" spans="1:21" x14ac:dyDescent="0.25">
      <c r="A121" s="29" t="s">
        <v>424</v>
      </c>
      <c r="B121" s="29" t="s">
        <v>49</v>
      </c>
      <c r="C121" s="41" t="s">
        <v>558</v>
      </c>
      <c r="D121" s="41" t="s">
        <v>556</v>
      </c>
      <c r="E121" s="41" t="s">
        <v>12</v>
      </c>
      <c r="F121" s="41"/>
      <c r="G121" s="89">
        <v>25</v>
      </c>
      <c r="H121" s="89">
        <v>0</v>
      </c>
      <c r="I121" s="75">
        <f t="shared" si="9"/>
        <v>0</v>
      </c>
      <c r="J121" s="41" t="s">
        <v>570</v>
      </c>
      <c r="K121" s="41"/>
      <c r="P121" s="89">
        <f t="shared" si="8"/>
        <v>0</v>
      </c>
      <c r="Q121" s="89">
        <f t="shared" si="10"/>
        <v>25</v>
      </c>
      <c r="R121" s="89">
        <f t="shared" si="10"/>
        <v>0</v>
      </c>
      <c r="S121" s="89">
        <f t="shared" si="10"/>
        <v>0</v>
      </c>
      <c r="T121" s="89">
        <f t="shared" si="10"/>
        <v>0</v>
      </c>
      <c r="U121" s="89">
        <f t="shared" si="10"/>
        <v>0</v>
      </c>
    </row>
    <row r="122" spans="1:21" x14ac:dyDescent="0.25">
      <c r="A122" s="29" t="s">
        <v>424</v>
      </c>
      <c r="B122" s="29" t="s">
        <v>46</v>
      </c>
      <c r="C122" s="41" t="s">
        <v>558</v>
      </c>
      <c r="D122" s="41" t="s">
        <v>556</v>
      </c>
      <c r="E122" s="41" t="s">
        <v>29</v>
      </c>
      <c r="F122" s="41" t="s">
        <v>104</v>
      </c>
      <c r="G122" s="89">
        <v>604</v>
      </c>
      <c r="H122" s="89">
        <v>10622</v>
      </c>
      <c r="I122" s="75">
        <f t="shared" si="9"/>
        <v>153976.51199999999</v>
      </c>
      <c r="J122" s="41" t="s">
        <v>570</v>
      </c>
      <c r="K122" s="41"/>
      <c r="P122" s="89">
        <f t="shared" si="8"/>
        <v>604</v>
      </c>
      <c r="Q122" s="89">
        <f t="shared" si="10"/>
        <v>0</v>
      </c>
      <c r="R122" s="89">
        <f t="shared" si="10"/>
        <v>0</v>
      </c>
      <c r="S122" s="89">
        <f t="shared" si="10"/>
        <v>0</v>
      </c>
      <c r="T122" s="89">
        <f t="shared" si="10"/>
        <v>0</v>
      </c>
      <c r="U122" s="89">
        <f t="shared" si="10"/>
        <v>0</v>
      </c>
    </row>
    <row r="123" spans="1:21" x14ac:dyDescent="0.25">
      <c r="A123" s="29" t="s">
        <v>424</v>
      </c>
      <c r="B123" s="29" t="s">
        <v>43</v>
      </c>
      <c r="C123" s="41" t="s">
        <v>558</v>
      </c>
      <c r="D123" s="41" t="s">
        <v>556</v>
      </c>
      <c r="E123" s="41" t="s">
        <v>29</v>
      </c>
      <c r="F123" s="41" t="s">
        <v>562</v>
      </c>
      <c r="G123" s="89">
        <v>76</v>
      </c>
      <c r="H123" s="89">
        <v>11811</v>
      </c>
      <c r="I123" s="75">
        <f t="shared" si="9"/>
        <v>21543.263999999999</v>
      </c>
      <c r="J123" s="41" t="s">
        <v>570</v>
      </c>
      <c r="K123" s="41"/>
      <c r="P123" s="89">
        <f t="shared" si="8"/>
        <v>76</v>
      </c>
      <c r="Q123" s="89">
        <f t="shared" ref="Q123:U132" si="11">IF($K123=0,IF($E123=Q$3,$G123,0),0)</f>
        <v>0</v>
      </c>
      <c r="R123" s="89">
        <f t="shared" si="11"/>
        <v>0</v>
      </c>
      <c r="S123" s="89">
        <f t="shared" si="11"/>
        <v>0</v>
      </c>
      <c r="T123" s="89">
        <f t="shared" si="11"/>
        <v>0</v>
      </c>
      <c r="U123" s="89">
        <f t="shared" si="11"/>
        <v>0</v>
      </c>
    </row>
    <row r="124" spans="1:21" x14ac:dyDescent="0.25">
      <c r="A124" s="29" t="s">
        <v>428</v>
      </c>
      <c r="B124" s="29" t="s">
        <v>62</v>
      </c>
      <c r="C124" s="41" t="s">
        <v>558</v>
      </c>
      <c r="D124" s="41" t="s">
        <v>556</v>
      </c>
      <c r="E124" s="41" t="s">
        <v>29</v>
      </c>
      <c r="F124" s="41" t="s">
        <v>562</v>
      </c>
      <c r="G124" s="89">
        <v>105</v>
      </c>
      <c r="H124" s="89">
        <v>10345</v>
      </c>
      <c r="I124" s="75">
        <f t="shared" si="9"/>
        <v>26069.4</v>
      </c>
      <c r="J124" s="41" t="s">
        <v>570</v>
      </c>
      <c r="K124" s="41"/>
      <c r="P124" s="89">
        <f t="shared" si="8"/>
        <v>105</v>
      </c>
      <c r="Q124" s="89">
        <f t="shared" si="11"/>
        <v>0</v>
      </c>
      <c r="R124" s="89">
        <f t="shared" si="11"/>
        <v>0</v>
      </c>
      <c r="S124" s="89">
        <f t="shared" si="11"/>
        <v>0</v>
      </c>
      <c r="T124" s="89">
        <f t="shared" si="11"/>
        <v>0</v>
      </c>
      <c r="U124" s="89">
        <f t="shared" si="11"/>
        <v>0</v>
      </c>
    </row>
    <row r="125" spans="1:21" x14ac:dyDescent="0.25">
      <c r="A125" s="29" t="s">
        <v>428</v>
      </c>
      <c r="B125" s="29" t="s">
        <v>519</v>
      </c>
      <c r="C125" s="41" t="s">
        <v>558</v>
      </c>
      <c r="D125" s="41" t="s">
        <v>556</v>
      </c>
      <c r="E125" s="41" t="s">
        <v>29</v>
      </c>
      <c r="F125" s="41" t="s">
        <v>563</v>
      </c>
      <c r="G125" s="89">
        <v>138</v>
      </c>
      <c r="H125" s="89">
        <v>12356</v>
      </c>
      <c r="I125" s="75">
        <f t="shared" si="9"/>
        <v>40923.072</v>
      </c>
      <c r="J125" s="41" t="s">
        <v>570</v>
      </c>
      <c r="K125" s="41"/>
      <c r="P125" s="89">
        <f t="shared" si="8"/>
        <v>138</v>
      </c>
      <c r="Q125" s="89">
        <f t="shared" si="11"/>
        <v>0</v>
      </c>
      <c r="R125" s="89">
        <f t="shared" si="11"/>
        <v>0</v>
      </c>
      <c r="S125" s="89">
        <f t="shared" si="11"/>
        <v>0</v>
      </c>
      <c r="T125" s="89">
        <f t="shared" si="11"/>
        <v>0</v>
      </c>
      <c r="U125" s="89">
        <f t="shared" si="11"/>
        <v>0</v>
      </c>
    </row>
    <row r="126" spans="1:21" x14ac:dyDescent="0.25">
      <c r="A126" s="29" t="s">
        <v>430</v>
      </c>
      <c r="B126" s="29" t="s">
        <v>97</v>
      </c>
      <c r="C126" s="41" t="s">
        <v>558</v>
      </c>
      <c r="D126" s="41" t="s">
        <v>556</v>
      </c>
      <c r="E126" s="41" t="s">
        <v>29</v>
      </c>
      <c r="F126" s="41" t="s">
        <v>562</v>
      </c>
      <c r="G126" s="89">
        <v>173</v>
      </c>
      <c r="H126" s="89">
        <v>12053</v>
      </c>
      <c r="I126" s="75">
        <f t="shared" si="9"/>
        <v>50044.055999999997</v>
      </c>
      <c r="J126" s="41" t="s">
        <v>570</v>
      </c>
      <c r="K126" s="41"/>
      <c r="P126" s="89">
        <f t="shared" si="8"/>
        <v>173</v>
      </c>
      <c r="Q126" s="89">
        <f t="shared" si="11"/>
        <v>0</v>
      </c>
      <c r="R126" s="89">
        <f t="shared" si="11"/>
        <v>0</v>
      </c>
      <c r="S126" s="89">
        <f t="shared" si="11"/>
        <v>0</v>
      </c>
      <c r="T126" s="89">
        <f t="shared" si="11"/>
        <v>0</v>
      </c>
      <c r="U126" s="89">
        <f t="shared" si="11"/>
        <v>0</v>
      </c>
    </row>
    <row r="127" spans="1:21" x14ac:dyDescent="0.25">
      <c r="A127" s="93" t="s">
        <v>426</v>
      </c>
      <c r="B127" s="93" t="s">
        <v>514</v>
      </c>
      <c r="C127" s="94" t="s">
        <v>558</v>
      </c>
      <c r="D127" s="94" t="s">
        <v>556</v>
      </c>
      <c r="E127" s="94" t="s">
        <v>29</v>
      </c>
      <c r="F127" s="94" t="s">
        <v>561</v>
      </c>
      <c r="G127" s="75">
        <v>440</v>
      </c>
      <c r="H127" s="75">
        <v>7250</v>
      </c>
      <c r="I127" s="75">
        <f t="shared" si="9"/>
        <v>0</v>
      </c>
      <c r="J127" s="94" t="s">
        <v>569</v>
      </c>
      <c r="K127" s="95">
        <v>37165</v>
      </c>
      <c r="P127" s="89">
        <f t="shared" si="8"/>
        <v>0</v>
      </c>
      <c r="Q127" s="89">
        <f t="shared" si="11"/>
        <v>0</v>
      </c>
      <c r="R127" s="89">
        <f t="shared" si="11"/>
        <v>0</v>
      </c>
      <c r="S127" s="89">
        <f t="shared" si="11"/>
        <v>0</v>
      </c>
      <c r="T127" s="89">
        <f t="shared" si="11"/>
        <v>0</v>
      </c>
      <c r="U127" s="89">
        <f t="shared" si="11"/>
        <v>0</v>
      </c>
    </row>
    <row r="128" spans="1:21" x14ac:dyDescent="0.25">
      <c r="A128" s="29" t="s">
        <v>426</v>
      </c>
      <c r="B128" s="29" t="s">
        <v>516</v>
      </c>
      <c r="C128" s="41" t="s">
        <v>558</v>
      </c>
      <c r="D128" s="41" t="s">
        <v>556</v>
      </c>
      <c r="E128" s="41" t="s">
        <v>29</v>
      </c>
      <c r="F128" s="41" t="s">
        <v>561</v>
      </c>
      <c r="G128" s="89">
        <v>540</v>
      </c>
      <c r="H128" s="89">
        <v>7250</v>
      </c>
      <c r="I128" s="75">
        <f t="shared" si="9"/>
        <v>0</v>
      </c>
      <c r="J128" s="41" t="s">
        <v>569</v>
      </c>
      <c r="K128" s="92">
        <v>37257</v>
      </c>
      <c r="P128" s="89">
        <f t="shared" si="8"/>
        <v>0</v>
      </c>
      <c r="Q128" s="89">
        <f t="shared" si="11"/>
        <v>0</v>
      </c>
      <c r="R128" s="89">
        <f t="shared" si="11"/>
        <v>0</v>
      </c>
      <c r="S128" s="89">
        <f t="shared" si="11"/>
        <v>0</v>
      </c>
      <c r="T128" s="89">
        <f t="shared" si="11"/>
        <v>0</v>
      </c>
      <c r="U128" s="89">
        <f t="shared" si="11"/>
        <v>0</v>
      </c>
    </row>
    <row r="129" spans="1:21" x14ac:dyDescent="0.25">
      <c r="A129" s="29" t="s">
        <v>426</v>
      </c>
      <c r="B129" s="29" t="s">
        <v>517</v>
      </c>
      <c r="C129" s="41" t="s">
        <v>558</v>
      </c>
      <c r="D129" s="41" t="s">
        <v>556</v>
      </c>
      <c r="E129" s="41" t="s">
        <v>29</v>
      </c>
      <c r="F129" s="41" t="s">
        <v>561</v>
      </c>
      <c r="G129" s="89">
        <v>520</v>
      </c>
      <c r="H129" s="89">
        <v>7250</v>
      </c>
      <c r="I129" s="75">
        <f t="shared" si="9"/>
        <v>0</v>
      </c>
      <c r="J129" s="41" t="s">
        <v>569</v>
      </c>
      <c r="K129" s="92">
        <v>37347</v>
      </c>
      <c r="P129" s="89">
        <f t="shared" si="8"/>
        <v>0</v>
      </c>
      <c r="Q129" s="89">
        <f t="shared" si="11"/>
        <v>0</v>
      </c>
      <c r="R129" s="89">
        <f t="shared" si="11"/>
        <v>0</v>
      </c>
      <c r="S129" s="89">
        <f t="shared" si="11"/>
        <v>0</v>
      </c>
      <c r="T129" s="89">
        <f t="shared" si="11"/>
        <v>0</v>
      </c>
      <c r="U129" s="89">
        <f t="shared" si="11"/>
        <v>0</v>
      </c>
    </row>
    <row r="130" spans="1:21" x14ac:dyDescent="0.25">
      <c r="A130" s="29" t="s">
        <v>110</v>
      </c>
      <c r="B130" s="29" t="s">
        <v>254</v>
      </c>
      <c r="C130" s="41" t="s">
        <v>558</v>
      </c>
      <c r="D130" s="41" t="s">
        <v>556</v>
      </c>
      <c r="E130" s="41" t="s">
        <v>29</v>
      </c>
      <c r="F130" s="41" t="s">
        <v>561</v>
      </c>
      <c r="G130" s="89">
        <v>800</v>
      </c>
      <c r="H130" s="89">
        <v>7250</v>
      </c>
      <c r="I130" s="75">
        <f t="shared" si="9"/>
        <v>0</v>
      </c>
      <c r="J130" s="41" t="s">
        <v>569</v>
      </c>
      <c r="K130" s="92">
        <v>37377</v>
      </c>
      <c r="P130" s="89">
        <f t="shared" si="8"/>
        <v>0</v>
      </c>
      <c r="Q130" s="89">
        <f t="shared" si="11"/>
        <v>0</v>
      </c>
      <c r="R130" s="89">
        <f t="shared" si="11"/>
        <v>0</v>
      </c>
      <c r="S130" s="89">
        <f t="shared" si="11"/>
        <v>0</v>
      </c>
      <c r="T130" s="89">
        <f t="shared" si="11"/>
        <v>0</v>
      </c>
      <c r="U130" s="89">
        <f t="shared" si="11"/>
        <v>0</v>
      </c>
    </row>
    <row r="131" spans="1:21" x14ac:dyDescent="0.25">
      <c r="A131" s="29" t="s">
        <v>429</v>
      </c>
      <c r="B131" s="29" t="s">
        <v>125</v>
      </c>
      <c r="C131" s="41" t="s">
        <v>558</v>
      </c>
      <c r="D131" s="41" t="s">
        <v>556</v>
      </c>
      <c r="E131" s="41" t="s">
        <v>29</v>
      </c>
      <c r="F131" s="41" t="s">
        <v>104</v>
      </c>
      <c r="G131" s="89">
        <v>335</v>
      </c>
      <c r="H131" s="89">
        <v>10760</v>
      </c>
      <c r="I131" s="75">
        <f t="shared" si="9"/>
        <v>86510.399999999994</v>
      </c>
      <c r="J131" s="41" t="s">
        <v>570</v>
      </c>
      <c r="K131" s="41"/>
      <c r="P131" s="89">
        <f t="shared" si="8"/>
        <v>335</v>
      </c>
      <c r="Q131" s="89">
        <f t="shared" si="11"/>
        <v>0</v>
      </c>
      <c r="R131" s="89">
        <f t="shared" si="11"/>
        <v>0</v>
      </c>
      <c r="S131" s="89">
        <f t="shared" si="11"/>
        <v>0</v>
      </c>
      <c r="T131" s="89">
        <f t="shared" si="11"/>
        <v>0</v>
      </c>
      <c r="U131" s="89">
        <f t="shared" si="11"/>
        <v>0</v>
      </c>
    </row>
    <row r="132" spans="1:21" x14ac:dyDescent="0.25">
      <c r="A132" s="29" t="s">
        <v>429</v>
      </c>
      <c r="B132" s="29" t="s">
        <v>520</v>
      </c>
      <c r="C132" s="41" t="s">
        <v>558</v>
      </c>
      <c r="D132" s="41" t="s">
        <v>556</v>
      </c>
      <c r="E132" s="41" t="s">
        <v>29</v>
      </c>
      <c r="F132" s="41" t="s">
        <v>562</v>
      </c>
      <c r="G132" s="89">
        <v>97</v>
      </c>
      <c r="H132" s="89">
        <v>12866</v>
      </c>
      <c r="I132" s="75">
        <f t="shared" ref="I132:I163" si="12">IF(E132=$I$1,IF(K132=0,24*G132*H132/1000,0),0)</f>
        <v>29952.047999999999</v>
      </c>
      <c r="J132" s="41" t="s">
        <v>570</v>
      </c>
      <c r="K132" s="41"/>
      <c r="P132" s="89">
        <f t="shared" si="8"/>
        <v>97</v>
      </c>
      <c r="Q132" s="89">
        <f t="shared" si="11"/>
        <v>0</v>
      </c>
      <c r="R132" s="89">
        <f t="shared" si="11"/>
        <v>0</v>
      </c>
      <c r="S132" s="89">
        <f t="shared" si="11"/>
        <v>0</v>
      </c>
      <c r="T132" s="89">
        <f t="shared" si="11"/>
        <v>0</v>
      </c>
      <c r="U132" s="89">
        <f t="shared" si="11"/>
        <v>0</v>
      </c>
    </row>
    <row r="133" spans="1:21" x14ac:dyDescent="0.25">
      <c r="A133" s="29" t="s">
        <v>431</v>
      </c>
      <c r="B133" s="29" t="s">
        <v>131</v>
      </c>
      <c r="C133" s="41" t="s">
        <v>558</v>
      </c>
      <c r="D133" s="41" t="s">
        <v>556</v>
      </c>
      <c r="E133" s="41" t="s">
        <v>29</v>
      </c>
      <c r="F133" s="41" t="s">
        <v>562</v>
      </c>
      <c r="G133" s="89">
        <v>89.7</v>
      </c>
      <c r="H133" s="89">
        <v>12269</v>
      </c>
      <c r="I133" s="75">
        <f t="shared" si="12"/>
        <v>26412.703200000004</v>
      </c>
      <c r="J133" s="41" t="s">
        <v>570</v>
      </c>
      <c r="K133" s="41"/>
      <c r="P133" s="89">
        <f t="shared" ref="P133:U196" si="13">IF($K133=0,IF($E133=P$3,$G133,0),0)</f>
        <v>89.7</v>
      </c>
      <c r="Q133" s="89">
        <f t="shared" si="13"/>
        <v>0</v>
      </c>
      <c r="R133" s="89">
        <f t="shared" si="13"/>
        <v>0</v>
      </c>
      <c r="S133" s="89">
        <f t="shared" si="13"/>
        <v>0</v>
      </c>
      <c r="T133" s="89">
        <f t="shared" si="13"/>
        <v>0</v>
      </c>
      <c r="U133" s="89">
        <f t="shared" si="13"/>
        <v>0</v>
      </c>
    </row>
    <row r="134" spans="1:21" x14ac:dyDescent="0.25">
      <c r="A134" s="29" t="s">
        <v>401</v>
      </c>
      <c r="B134" s="29" t="s">
        <v>515</v>
      </c>
      <c r="C134" s="41" t="s">
        <v>558</v>
      </c>
      <c r="D134" s="41" t="s">
        <v>556</v>
      </c>
      <c r="E134" s="41" t="s">
        <v>29</v>
      </c>
      <c r="F134" s="41" t="s">
        <v>561</v>
      </c>
      <c r="G134" s="89">
        <v>510</v>
      </c>
      <c r="H134" s="89">
        <v>7250</v>
      </c>
      <c r="I134" s="75">
        <f t="shared" si="12"/>
        <v>0</v>
      </c>
      <c r="J134" s="41" t="s">
        <v>569</v>
      </c>
      <c r="K134" s="92">
        <v>37257</v>
      </c>
      <c r="P134" s="89">
        <f t="shared" si="13"/>
        <v>0</v>
      </c>
      <c r="Q134" s="89">
        <f t="shared" si="13"/>
        <v>0</v>
      </c>
      <c r="R134" s="89">
        <f t="shared" si="13"/>
        <v>0</v>
      </c>
      <c r="S134" s="89">
        <f t="shared" si="13"/>
        <v>0</v>
      </c>
      <c r="T134" s="89">
        <f t="shared" si="13"/>
        <v>0</v>
      </c>
      <c r="U134" s="89">
        <f t="shared" si="13"/>
        <v>0</v>
      </c>
    </row>
    <row r="135" spans="1:21" x14ac:dyDescent="0.25">
      <c r="A135" s="29" t="s">
        <v>425</v>
      </c>
      <c r="B135" s="29" t="s">
        <v>512</v>
      </c>
      <c r="C135" s="41" t="s">
        <v>558</v>
      </c>
      <c r="D135" s="41" t="s">
        <v>556</v>
      </c>
      <c r="E135" s="41" t="s">
        <v>29</v>
      </c>
      <c r="F135" s="41" t="s">
        <v>104</v>
      </c>
      <c r="G135" s="89">
        <v>525</v>
      </c>
      <c r="H135" s="89">
        <v>7250</v>
      </c>
      <c r="I135" s="75">
        <f t="shared" si="12"/>
        <v>0</v>
      </c>
      <c r="J135" s="41" t="s">
        <v>569</v>
      </c>
      <c r="K135" s="92">
        <v>37408</v>
      </c>
      <c r="P135" s="89">
        <f t="shared" si="13"/>
        <v>0</v>
      </c>
      <c r="Q135" s="89">
        <f t="shared" si="13"/>
        <v>0</v>
      </c>
      <c r="R135" s="89">
        <f t="shared" si="13"/>
        <v>0</v>
      </c>
      <c r="S135" s="89">
        <f t="shared" si="13"/>
        <v>0</v>
      </c>
      <c r="T135" s="89">
        <f t="shared" si="13"/>
        <v>0</v>
      </c>
      <c r="U135" s="89">
        <f t="shared" si="13"/>
        <v>0</v>
      </c>
    </row>
    <row r="136" spans="1:21" x14ac:dyDescent="0.25">
      <c r="A136" s="29" t="s">
        <v>425</v>
      </c>
      <c r="B136" s="29" t="s">
        <v>315</v>
      </c>
      <c r="C136" s="41" t="s">
        <v>558</v>
      </c>
      <c r="D136" s="41" t="s">
        <v>556</v>
      </c>
      <c r="E136" s="41" t="s">
        <v>29</v>
      </c>
      <c r="F136" s="41" t="s">
        <v>561</v>
      </c>
      <c r="G136" s="89">
        <v>650</v>
      </c>
      <c r="H136" s="89">
        <v>7250</v>
      </c>
      <c r="I136" s="75">
        <f t="shared" si="12"/>
        <v>0</v>
      </c>
      <c r="J136" s="41" t="s">
        <v>569</v>
      </c>
      <c r="K136" s="92">
        <v>37408</v>
      </c>
      <c r="P136" s="89">
        <f t="shared" si="13"/>
        <v>0</v>
      </c>
      <c r="Q136" s="89">
        <f t="shared" si="13"/>
        <v>0</v>
      </c>
      <c r="R136" s="89">
        <f t="shared" si="13"/>
        <v>0</v>
      </c>
      <c r="S136" s="89">
        <f t="shared" si="13"/>
        <v>0</v>
      </c>
      <c r="T136" s="89">
        <f t="shared" si="13"/>
        <v>0</v>
      </c>
      <c r="U136" s="89">
        <f t="shared" si="13"/>
        <v>0</v>
      </c>
    </row>
    <row r="137" spans="1:21" x14ac:dyDescent="0.25">
      <c r="A137" s="29" t="s">
        <v>421</v>
      </c>
      <c r="B137" s="29" t="s">
        <v>513</v>
      </c>
      <c r="C137" s="41" t="s">
        <v>558</v>
      </c>
      <c r="D137" s="41" t="s">
        <v>556</v>
      </c>
      <c r="E137" s="41" t="s">
        <v>29</v>
      </c>
      <c r="F137" s="41" t="s">
        <v>561</v>
      </c>
      <c r="G137" s="89">
        <v>830</v>
      </c>
      <c r="H137" s="89">
        <v>7250</v>
      </c>
      <c r="I137" s="75">
        <f t="shared" si="12"/>
        <v>144420</v>
      </c>
      <c r="J137" s="41" t="s">
        <v>569</v>
      </c>
      <c r="K137" s="41"/>
      <c r="P137" s="89">
        <f t="shared" si="13"/>
        <v>830</v>
      </c>
      <c r="Q137" s="89">
        <f t="shared" si="13"/>
        <v>0</v>
      </c>
      <c r="R137" s="89">
        <f t="shared" si="13"/>
        <v>0</v>
      </c>
      <c r="S137" s="89">
        <f t="shared" si="13"/>
        <v>0</v>
      </c>
      <c r="T137" s="89">
        <f t="shared" si="13"/>
        <v>0</v>
      </c>
      <c r="U137" s="89">
        <f t="shared" si="13"/>
        <v>0</v>
      </c>
    </row>
    <row r="138" spans="1:21" x14ac:dyDescent="0.25">
      <c r="A138" s="29" t="s">
        <v>249</v>
      </c>
      <c r="B138" s="29" t="s">
        <v>250</v>
      </c>
      <c r="C138" s="41" t="s">
        <v>558</v>
      </c>
      <c r="D138" s="41" t="s">
        <v>556</v>
      </c>
      <c r="E138" s="41" t="s">
        <v>216</v>
      </c>
      <c r="F138" s="41" t="s">
        <v>562</v>
      </c>
      <c r="G138" s="89">
        <v>480</v>
      </c>
      <c r="H138" s="89">
        <v>11500</v>
      </c>
      <c r="I138" s="75">
        <f t="shared" si="12"/>
        <v>0</v>
      </c>
      <c r="J138" s="41" t="s">
        <v>570</v>
      </c>
      <c r="K138" s="41"/>
      <c r="P138" s="89">
        <f t="shared" si="13"/>
        <v>0</v>
      </c>
      <c r="Q138" s="89">
        <f t="shared" si="13"/>
        <v>0</v>
      </c>
      <c r="R138" s="89">
        <f t="shared" si="13"/>
        <v>0</v>
      </c>
      <c r="S138" s="89">
        <f t="shared" si="13"/>
        <v>480</v>
      </c>
      <c r="T138" s="89">
        <f t="shared" si="13"/>
        <v>0</v>
      </c>
      <c r="U138" s="89">
        <f t="shared" si="13"/>
        <v>0</v>
      </c>
    </row>
    <row r="139" spans="1:21" x14ac:dyDescent="0.25">
      <c r="A139" s="93" t="s">
        <v>427</v>
      </c>
      <c r="B139" s="93" t="s">
        <v>515</v>
      </c>
      <c r="C139" s="94" t="s">
        <v>558</v>
      </c>
      <c r="D139" s="94" t="s">
        <v>556</v>
      </c>
      <c r="E139" s="94" t="s">
        <v>29</v>
      </c>
      <c r="F139" s="94" t="s">
        <v>561</v>
      </c>
      <c r="G139" s="75">
        <v>800</v>
      </c>
      <c r="H139" s="75">
        <v>7250</v>
      </c>
      <c r="I139" s="75">
        <f t="shared" si="12"/>
        <v>0</v>
      </c>
      <c r="J139" s="94" t="s">
        <v>569</v>
      </c>
      <c r="K139" s="95">
        <v>36923</v>
      </c>
      <c r="P139" s="89">
        <f t="shared" si="13"/>
        <v>0</v>
      </c>
      <c r="Q139" s="89">
        <f t="shared" si="13"/>
        <v>0</v>
      </c>
      <c r="R139" s="89">
        <f t="shared" si="13"/>
        <v>0</v>
      </c>
      <c r="S139" s="89">
        <f t="shared" si="13"/>
        <v>0</v>
      </c>
      <c r="T139" s="89">
        <f t="shared" si="13"/>
        <v>0</v>
      </c>
      <c r="U139" s="89">
        <f t="shared" si="13"/>
        <v>0</v>
      </c>
    </row>
    <row r="140" spans="1:21" x14ac:dyDescent="0.25">
      <c r="A140" s="29" t="s">
        <v>314</v>
      </c>
      <c r="B140" s="29" t="s">
        <v>315</v>
      </c>
      <c r="C140" s="41" t="s">
        <v>558</v>
      </c>
      <c r="D140" s="41" t="s">
        <v>556</v>
      </c>
      <c r="E140" s="41" t="s">
        <v>29</v>
      </c>
      <c r="F140" s="41" t="s">
        <v>104</v>
      </c>
      <c r="G140" s="89">
        <v>6</v>
      </c>
      <c r="H140" s="89">
        <v>10461</v>
      </c>
      <c r="I140" s="75">
        <f t="shared" si="12"/>
        <v>1506.384</v>
      </c>
      <c r="J140" s="41" t="s">
        <v>570</v>
      </c>
      <c r="K140" s="41"/>
      <c r="P140" s="89">
        <f t="shared" si="13"/>
        <v>6</v>
      </c>
      <c r="Q140" s="89">
        <f t="shared" si="13"/>
        <v>0</v>
      </c>
      <c r="R140" s="89">
        <f t="shared" si="13"/>
        <v>0</v>
      </c>
      <c r="S140" s="89">
        <f t="shared" si="13"/>
        <v>0</v>
      </c>
      <c r="T140" s="89">
        <f t="shared" si="13"/>
        <v>0</v>
      </c>
      <c r="U140" s="89">
        <f t="shared" si="13"/>
        <v>0</v>
      </c>
    </row>
    <row r="141" spans="1:21" x14ac:dyDescent="0.25">
      <c r="A141" s="29" t="s">
        <v>390</v>
      </c>
      <c r="B141" s="29" t="s">
        <v>338</v>
      </c>
      <c r="C141" s="41" t="s">
        <v>558</v>
      </c>
      <c r="D141" s="41" t="s">
        <v>556</v>
      </c>
      <c r="E141" s="41" t="s">
        <v>29</v>
      </c>
      <c r="F141" s="41" t="s">
        <v>104</v>
      </c>
      <c r="G141" s="89">
        <v>11</v>
      </c>
      <c r="H141" s="89">
        <v>8863</v>
      </c>
      <c r="I141" s="75">
        <f t="shared" si="12"/>
        <v>2339.8319999999999</v>
      </c>
      <c r="J141" s="41" t="s">
        <v>570</v>
      </c>
      <c r="K141" s="41"/>
      <c r="P141" s="89">
        <f t="shared" si="13"/>
        <v>11</v>
      </c>
      <c r="Q141" s="89">
        <f t="shared" si="13"/>
        <v>0</v>
      </c>
      <c r="R141" s="89">
        <f t="shared" si="13"/>
        <v>0</v>
      </c>
      <c r="S141" s="89">
        <f t="shared" si="13"/>
        <v>0</v>
      </c>
      <c r="T141" s="89">
        <f t="shared" si="13"/>
        <v>0</v>
      </c>
      <c r="U141" s="89">
        <f t="shared" si="13"/>
        <v>0</v>
      </c>
    </row>
    <row r="142" spans="1:21" x14ac:dyDescent="0.25">
      <c r="A142" s="29" t="s">
        <v>390</v>
      </c>
      <c r="B142" s="29" t="s">
        <v>324</v>
      </c>
      <c r="C142" s="41" t="s">
        <v>558</v>
      </c>
      <c r="D142" s="41" t="s">
        <v>556</v>
      </c>
      <c r="E142" s="41" t="s">
        <v>29</v>
      </c>
      <c r="F142" s="41" t="s">
        <v>562</v>
      </c>
      <c r="G142" s="89">
        <v>40</v>
      </c>
      <c r="H142" s="89">
        <v>13592</v>
      </c>
      <c r="I142" s="75">
        <f t="shared" si="12"/>
        <v>13048.32</v>
      </c>
      <c r="J142" s="41" t="s">
        <v>570</v>
      </c>
      <c r="K142" s="41"/>
      <c r="P142" s="89">
        <f t="shared" si="13"/>
        <v>40</v>
      </c>
      <c r="Q142" s="89">
        <f t="shared" si="13"/>
        <v>0</v>
      </c>
      <c r="R142" s="89">
        <f t="shared" si="13"/>
        <v>0</v>
      </c>
      <c r="S142" s="89">
        <f t="shared" si="13"/>
        <v>0</v>
      </c>
      <c r="T142" s="89">
        <f t="shared" si="13"/>
        <v>0</v>
      </c>
      <c r="U142" s="89">
        <f t="shared" si="13"/>
        <v>0</v>
      </c>
    </row>
    <row r="143" spans="1:21" x14ac:dyDescent="0.25">
      <c r="A143" s="29" t="s">
        <v>402</v>
      </c>
      <c r="B143" s="29" t="s">
        <v>529</v>
      </c>
      <c r="C143" s="41" t="s">
        <v>558</v>
      </c>
      <c r="D143" s="41" t="s">
        <v>252</v>
      </c>
      <c r="E143" s="41" t="s">
        <v>29</v>
      </c>
      <c r="F143" s="41" t="s">
        <v>561</v>
      </c>
      <c r="G143" s="89">
        <v>730</v>
      </c>
      <c r="H143" s="89">
        <v>7250</v>
      </c>
      <c r="I143" s="75">
        <f t="shared" si="12"/>
        <v>127020</v>
      </c>
      <c r="J143" s="41" t="s">
        <v>569</v>
      </c>
      <c r="K143" s="41"/>
      <c r="P143" s="89">
        <f t="shared" si="13"/>
        <v>730</v>
      </c>
      <c r="Q143" s="89">
        <f t="shared" si="13"/>
        <v>0</v>
      </c>
      <c r="R143" s="89">
        <f t="shared" si="13"/>
        <v>0</v>
      </c>
      <c r="S143" s="89">
        <f t="shared" si="13"/>
        <v>0</v>
      </c>
      <c r="T143" s="89">
        <f t="shared" si="13"/>
        <v>0</v>
      </c>
      <c r="U143" s="89">
        <f t="shared" si="13"/>
        <v>0</v>
      </c>
    </row>
    <row r="144" spans="1:21" x14ac:dyDescent="0.25">
      <c r="A144" s="29" t="s">
        <v>439</v>
      </c>
      <c r="B144" s="29" t="s">
        <v>537</v>
      </c>
      <c r="C144" s="41" t="s">
        <v>558</v>
      </c>
      <c r="D144" s="41" t="s">
        <v>252</v>
      </c>
      <c r="E144" s="41" t="s">
        <v>29</v>
      </c>
      <c r="F144" s="41" t="s">
        <v>563</v>
      </c>
      <c r="G144" s="89">
        <v>363</v>
      </c>
      <c r="H144" s="89">
        <v>10267</v>
      </c>
      <c r="I144" s="75">
        <f t="shared" si="12"/>
        <v>89446.104000000007</v>
      </c>
      <c r="J144" s="41" t="s">
        <v>569</v>
      </c>
      <c r="K144" s="41"/>
      <c r="P144" s="89">
        <f t="shared" si="13"/>
        <v>363</v>
      </c>
      <c r="Q144" s="89">
        <f t="shared" si="13"/>
        <v>0</v>
      </c>
      <c r="R144" s="89">
        <f t="shared" si="13"/>
        <v>0</v>
      </c>
      <c r="S144" s="89">
        <f t="shared" si="13"/>
        <v>0</v>
      </c>
      <c r="T144" s="89">
        <f t="shared" si="13"/>
        <v>0</v>
      </c>
      <c r="U144" s="89">
        <f t="shared" si="13"/>
        <v>0</v>
      </c>
    </row>
    <row r="145" spans="1:21" x14ac:dyDescent="0.25">
      <c r="A145" s="29" t="s">
        <v>398</v>
      </c>
      <c r="B145" s="29" t="s">
        <v>526</v>
      </c>
      <c r="C145" s="41" t="s">
        <v>558</v>
      </c>
      <c r="D145" s="41" t="s">
        <v>252</v>
      </c>
      <c r="E145" s="41" t="s">
        <v>29</v>
      </c>
      <c r="F145" s="41" t="s">
        <v>561</v>
      </c>
      <c r="G145" s="89">
        <v>1650</v>
      </c>
      <c r="H145" s="89">
        <v>7250</v>
      </c>
      <c r="I145" s="75">
        <f t="shared" si="12"/>
        <v>287100</v>
      </c>
      <c r="J145" s="41" t="s">
        <v>569</v>
      </c>
      <c r="K145" s="41"/>
      <c r="P145" s="89">
        <f t="shared" si="13"/>
        <v>1650</v>
      </c>
      <c r="Q145" s="89">
        <f t="shared" si="13"/>
        <v>0</v>
      </c>
      <c r="R145" s="89">
        <f t="shared" si="13"/>
        <v>0</v>
      </c>
      <c r="S145" s="89">
        <f t="shared" si="13"/>
        <v>0</v>
      </c>
      <c r="T145" s="89">
        <f t="shared" si="13"/>
        <v>0</v>
      </c>
      <c r="U145" s="89">
        <f t="shared" si="13"/>
        <v>0</v>
      </c>
    </row>
    <row r="146" spans="1:21" x14ac:dyDescent="0.25">
      <c r="A146" s="29" t="s">
        <v>440</v>
      </c>
      <c r="B146" s="29" t="s">
        <v>54</v>
      </c>
      <c r="C146" s="41" t="s">
        <v>558</v>
      </c>
      <c r="D146" s="41" t="s">
        <v>252</v>
      </c>
      <c r="E146" s="41" t="s">
        <v>29</v>
      </c>
      <c r="F146" s="41" t="s">
        <v>104</v>
      </c>
      <c r="G146" s="89">
        <v>13.35</v>
      </c>
      <c r="H146" s="89">
        <v>15145</v>
      </c>
      <c r="I146" s="75">
        <f t="shared" si="12"/>
        <v>4852.4579999999996</v>
      </c>
      <c r="J146" s="41" t="s">
        <v>570</v>
      </c>
      <c r="K146" s="41"/>
      <c r="P146" s="89">
        <f t="shared" si="13"/>
        <v>13.35</v>
      </c>
      <c r="Q146" s="89">
        <f t="shared" si="13"/>
        <v>0</v>
      </c>
      <c r="R146" s="89">
        <f t="shared" si="13"/>
        <v>0</v>
      </c>
      <c r="S146" s="89">
        <f t="shared" si="13"/>
        <v>0</v>
      </c>
      <c r="T146" s="89">
        <f t="shared" si="13"/>
        <v>0</v>
      </c>
      <c r="U146" s="89">
        <f t="shared" si="13"/>
        <v>0</v>
      </c>
    </row>
    <row r="147" spans="1:21" x14ac:dyDescent="0.25">
      <c r="A147" s="29" t="s">
        <v>436</v>
      </c>
      <c r="B147" s="29" t="s">
        <v>530</v>
      </c>
      <c r="C147" s="41" t="s">
        <v>558</v>
      </c>
      <c r="D147" s="41" t="s">
        <v>252</v>
      </c>
      <c r="E147" s="41" t="s">
        <v>29</v>
      </c>
      <c r="F147" s="41" t="s">
        <v>561</v>
      </c>
      <c r="G147" s="89">
        <v>224.45</v>
      </c>
      <c r="H147" s="89">
        <v>10000</v>
      </c>
      <c r="I147" s="75">
        <f t="shared" si="12"/>
        <v>53867.999999999993</v>
      </c>
      <c r="J147" s="41" t="s">
        <v>569</v>
      </c>
      <c r="K147" s="41"/>
      <c r="P147" s="89">
        <f t="shared" si="13"/>
        <v>224.45</v>
      </c>
      <c r="Q147" s="89">
        <f t="shared" si="13"/>
        <v>0</v>
      </c>
      <c r="R147" s="89">
        <f t="shared" si="13"/>
        <v>0</v>
      </c>
      <c r="S147" s="89">
        <f t="shared" si="13"/>
        <v>0</v>
      </c>
      <c r="T147" s="89">
        <f t="shared" si="13"/>
        <v>0</v>
      </c>
      <c r="U147" s="89">
        <f t="shared" si="13"/>
        <v>0</v>
      </c>
    </row>
    <row r="148" spans="1:21" x14ac:dyDescent="0.25">
      <c r="A148" s="29" t="s">
        <v>339</v>
      </c>
      <c r="B148" s="29" t="s">
        <v>340</v>
      </c>
      <c r="C148" s="41" t="s">
        <v>558</v>
      </c>
      <c r="D148" s="41" t="s">
        <v>252</v>
      </c>
      <c r="E148" s="41" t="s">
        <v>29</v>
      </c>
      <c r="F148" s="41" t="s">
        <v>104</v>
      </c>
      <c r="G148" s="89">
        <v>4</v>
      </c>
      <c r="H148" s="89">
        <v>10114</v>
      </c>
      <c r="I148" s="75">
        <f t="shared" si="12"/>
        <v>970.94399999999996</v>
      </c>
      <c r="J148" s="41" t="s">
        <v>570</v>
      </c>
      <c r="K148" s="41"/>
      <c r="P148" s="89">
        <f t="shared" si="13"/>
        <v>4</v>
      </c>
      <c r="Q148" s="89">
        <f t="shared" si="13"/>
        <v>0</v>
      </c>
      <c r="R148" s="89">
        <f t="shared" si="13"/>
        <v>0</v>
      </c>
      <c r="S148" s="89">
        <f t="shared" si="13"/>
        <v>0</v>
      </c>
      <c r="T148" s="89">
        <f t="shared" si="13"/>
        <v>0</v>
      </c>
      <c r="U148" s="89">
        <f t="shared" si="13"/>
        <v>0</v>
      </c>
    </row>
    <row r="149" spans="1:21" x14ac:dyDescent="0.25">
      <c r="A149" s="29" t="s">
        <v>438</v>
      </c>
      <c r="B149" s="29" t="s">
        <v>536</v>
      </c>
      <c r="C149" s="41" t="s">
        <v>558</v>
      </c>
      <c r="D149" s="41" t="s">
        <v>252</v>
      </c>
      <c r="E149" s="41" t="s">
        <v>29</v>
      </c>
      <c r="F149" s="41" t="s">
        <v>561</v>
      </c>
      <c r="G149" s="89">
        <v>1500</v>
      </c>
      <c r="H149" s="89">
        <v>7250</v>
      </c>
      <c r="I149" s="75">
        <f t="shared" si="12"/>
        <v>0</v>
      </c>
      <c r="J149" s="41" t="s">
        <v>569</v>
      </c>
      <c r="K149" s="92">
        <v>37591</v>
      </c>
      <c r="P149" s="89">
        <f t="shared" si="13"/>
        <v>0</v>
      </c>
      <c r="Q149" s="89">
        <f t="shared" si="13"/>
        <v>0</v>
      </c>
      <c r="R149" s="89">
        <f t="shared" si="13"/>
        <v>0</v>
      </c>
      <c r="S149" s="89">
        <f t="shared" si="13"/>
        <v>0</v>
      </c>
      <c r="T149" s="89">
        <f t="shared" si="13"/>
        <v>0</v>
      </c>
      <c r="U149" s="89">
        <f t="shared" si="13"/>
        <v>0</v>
      </c>
    </row>
    <row r="150" spans="1:21" x14ac:dyDescent="0.25">
      <c r="A150" s="29" t="s">
        <v>437</v>
      </c>
      <c r="B150" s="29" t="s">
        <v>531</v>
      </c>
      <c r="C150" s="41" t="s">
        <v>558</v>
      </c>
      <c r="D150" s="41" t="s">
        <v>252</v>
      </c>
      <c r="E150" s="41" t="s">
        <v>29</v>
      </c>
      <c r="F150" s="41" t="s">
        <v>561</v>
      </c>
      <c r="G150" s="89">
        <v>84.93</v>
      </c>
      <c r="H150" s="89">
        <v>10000</v>
      </c>
      <c r="I150" s="75">
        <f t="shared" si="12"/>
        <v>20383.2</v>
      </c>
      <c r="J150" s="41" t="s">
        <v>569</v>
      </c>
      <c r="K150" s="41"/>
      <c r="P150" s="89">
        <f t="shared" si="13"/>
        <v>84.93</v>
      </c>
      <c r="Q150" s="89">
        <f t="shared" si="13"/>
        <v>0</v>
      </c>
      <c r="R150" s="89">
        <f t="shared" si="13"/>
        <v>0</v>
      </c>
      <c r="S150" s="89">
        <f t="shared" si="13"/>
        <v>0</v>
      </c>
      <c r="T150" s="89">
        <f t="shared" si="13"/>
        <v>0</v>
      </c>
      <c r="U150" s="89">
        <f t="shared" si="13"/>
        <v>0</v>
      </c>
    </row>
    <row r="151" spans="1:21" x14ac:dyDescent="0.25">
      <c r="A151" s="29" t="s">
        <v>434</v>
      </c>
      <c r="B151" s="29" t="s">
        <v>525</v>
      </c>
      <c r="C151" s="41" t="s">
        <v>558</v>
      </c>
      <c r="D151" s="41" t="s">
        <v>252</v>
      </c>
      <c r="E151" s="41" t="s">
        <v>29</v>
      </c>
      <c r="F151" s="41" t="s">
        <v>561</v>
      </c>
      <c r="G151" s="89">
        <v>350</v>
      </c>
      <c r="H151" s="89">
        <v>7250</v>
      </c>
      <c r="I151" s="75">
        <f t="shared" si="12"/>
        <v>0</v>
      </c>
      <c r="J151" s="41" t="s">
        <v>569</v>
      </c>
      <c r="K151" s="92">
        <v>37226</v>
      </c>
      <c r="P151" s="89">
        <f t="shared" si="13"/>
        <v>0</v>
      </c>
      <c r="Q151" s="89">
        <f t="shared" si="13"/>
        <v>0</v>
      </c>
      <c r="R151" s="89">
        <f t="shared" si="13"/>
        <v>0</v>
      </c>
      <c r="S151" s="89">
        <f t="shared" si="13"/>
        <v>0</v>
      </c>
      <c r="T151" s="89">
        <f t="shared" si="13"/>
        <v>0</v>
      </c>
      <c r="U151" s="89">
        <f t="shared" si="13"/>
        <v>0</v>
      </c>
    </row>
    <row r="152" spans="1:21" x14ac:dyDescent="0.25">
      <c r="A152" s="29" t="s">
        <v>429</v>
      </c>
      <c r="B152" s="29" t="s">
        <v>125</v>
      </c>
      <c r="C152" s="41" t="s">
        <v>558</v>
      </c>
      <c r="D152" s="41" t="s">
        <v>252</v>
      </c>
      <c r="E152" s="41" t="s">
        <v>29</v>
      </c>
      <c r="F152" s="41" t="s">
        <v>104</v>
      </c>
      <c r="G152" s="89">
        <v>85</v>
      </c>
      <c r="H152" s="89">
        <v>12007</v>
      </c>
      <c r="I152" s="75">
        <f t="shared" si="12"/>
        <v>24494.28</v>
      </c>
      <c r="J152" s="41" t="s">
        <v>569</v>
      </c>
      <c r="K152" s="41"/>
      <c r="P152" s="89">
        <f t="shared" si="13"/>
        <v>85</v>
      </c>
      <c r="Q152" s="89">
        <f t="shared" si="13"/>
        <v>0</v>
      </c>
      <c r="R152" s="89">
        <f t="shared" si="13"/>
        <v>0</v>
      </c>
      <c r="S152" s="89">
        <f t="shared" si="13"/>
        <v>0</v>
      </c>
      <c r="T152" s="89">
        <f t="shared" si="13"/>
        <v>0</v>
      </c>
      <c r="U152" s="89">
        <f t="shared" si="13"/>
        <v>0</v>
      </c>
    </row>
    <row r="153" spans="1:21" x14ac:dyDescent="0.25">
      <c r="A153" s="29" t="s">
        <v>433</v>
      </c>
      <c r="B153" s="29" t="s">
        <v>524</v>
      </c>
      <c r="C153" s="41" t="s">
        <v>558</v>
      </c>
      <c r="D153" s="41" t="s">
        <v>252</v>
      </c>
      <c r="E153" s="41" t="s">
        <v>29</v>
      </c>
      <c r="F153" s="41" t="s">
        <v>561</v>
      </c>
      <c r="G153" s="89">
        <v>1000</v>
      </c>
      <c r="H153" s="89">
        <v>7250</v>
      </c>
      <c r="I153" s="75">
        <f t="shared" si="12"/>
        <v>174000</v>
      </c>
      <c r="J153" s="41" t="s">
        <v>569</v>
      </c>
      <c r="K153" s="41"/>
      <c r="P153" s="89">
        <f t="shared" si="13"/>
        <v>1000</v>
      </c>
      <c r="Q153" s="89">
        <f t="shared" si="13"/>
        <v>0</v>
      </c>
      <c r="R153" s="89">
        <f t="shared" si="13"/>
        <v>0</v>
      </c>
      <c r="S153" s="89">
        <f t="shared" si="13"/>
        <v>0</v>
      </c>
      <c r="T153" s="89">
        <f t="shared" si="13"/>
        <v>0</v>
      </c>
      <c r="U153" s="89">
        <f t="shared" si="13"/>
        <v>0</v>
      </c>
    </row>
    <row r="154" spans="1:21" x14ac:dyDescent="0.25">
      <c r="A154" s="29" t="s">
        <v>432</v>
      </c>
      <c r="B154" s="29" t="s">
        <v>522</v>
      </c>
      <c r="C154" s="41" t="s">
        <v>558</v>
      </c>
      <c r="D154" s="41" t="s">
        <v>252</v>
      </c>
      <c r="E154" s="41" t="s">
        <v>29</v>
      </c>
      <c r="F154" s="41"/>
      <c r="G154" s="89">
        <v>800</v>
      </c>
      <c r="H154" s="89">
        <v>8000</v>
      </c>
      <c r="I154" s="75">
        <f t="shared" si="12"/>
        <v>153600</v>
      </c>
      <c r="J154" s="41" t="s">
        <v>569</v>
      </c>
      <c r="K154" s="41"/>
      <c r="P154" s="89">
        <f t="shared" si="13"/>
        <v>800</v>
      </c>
      <c r="Q154" s="89">
        <f t="shared" si="13"/>
        <v>0</v>
      </c>
      <c r="R154" s="89">
        <f t="shared" si="13"/>
        <v>0</v>
      </c>
      <c r="S154" s="89">
        <f t="shared" si="13"/>
        <v>0</v>
      </c>
      <c r="T154" s="89">
        <f t="shared" si="13"/>
        <v>0</v>
      </c>
      <c r="U154" s="89">
        <f t="shared" si="13"/>
        <v>0</v>
      </c>
    </row>
    <row r="155" spans="1:21" x14ac:dyDescent="0.25">
      <c r="A155" s="29" t="s">
        <v>432</v>
      </c>
      <c r="B155" s="29" t="s">
        <v>527</v>
      </c>
      <c r="C155" s="41" t="s">
        <v>558</v>
      </c>
      <c r="D155" s="41" t="s">
        <v>252</v>
      </c>
      <c r="E155" s="41" t="s">
        <v>29</v>
      </c>
      <c r="F155" s="41" t="s">
        <v>561</v>
      </c>
      <c r="G155" s="89">
        <v>1600</v>
      </c>
      <c r="H155" s="89">
        <v>7250</v>
      </c>
      <c r="I155" s="75">
        <f t="shared" si="12"/>
        <v>0</v>
      </c>
      <c r="J155" s="41" t="s">
        <v>569</v>
      </c>
      <c r="K155" s="92">
        <v>37712</v>
      </c>
      <c r="P155" s="89">
        <f t="shared" si="13"/>
        <v>0</v>
      </c>
      <c r="Q155" s="89">
        <f t="shared" si="13"/>
        <v>0</v>
      </c>
      <c r="R155" s="89">
        <f t="shared" si="13"/>
        <v>0</v>
      </c>
      <c r="S155" s="89">
        <f t="shared" si="13"/>
        <v>0</v>
      </c>
      <c r="T155" s="89">
        <f t="shared" si="13"/>
        <v>0</v>
      </c>
      <c r="U155" s="89">
        <f t="shared" si="13"/>
        <v>0</v>
      </c>
    </row>
    <row r="156" spans="1:21" x14ac:dyDescent="0.25">
      <c r="A156" s="29" t="s">
        <v>435</v>
      </c>
      <c r="B156" s="29" t="s">
        <v>528</v>
      </c>
      <c r="C156" s="41" t="s">
        <v>558</v>
      </c>
      <c r="D156" s="41" t="s">
        <v>252</v>
      </c>
      <c r="E156" s="41" t="s">
        <v>29</v>
      </c>
      <c r="F156" s="41" t="s">
        <v>561</v>
      </c>
      <c r="G156" s="89">
        <v>250</v>
      </c>
      <c r="H156" s="89">
        <v>7250</v>
      </c>
      <c r="I156" s="75">
        <f t="shared" si="12"/>
        <v>43500</v>
      </c>
      <c r="J156" s="41" t="s">
        <v>569</v>
      </c>
      <c r="K156" s="41"/>
      <c r="P156" s="89">
        <f t="shared" si="13"/>
        <v>250</v>
      </c>
      <c r="Q156" s="89">
        <f t="shared" si="13"/>
        <v>0</v>
      </c>
      <c r="R156" s="89">
        <f t="shared" si="13"/>
        <v>0</v>
      </c>
      <c r="S156" s="89">
        <f t="shared" si="13"/>
        <v>0</v>
      </c>
      <c r="T156" s="89">
        <f t="shared" si="13"/>
        <v>0</v>
      </c>
      <c r="U156" s="89">
        <f t="shared" si="13"/>
        <v>0</v>
      </c>
    </row>
    <row r="157" spans="1:21" x14ac:dyDescent="0.25">
      <c r="A157" s="29" t="s">
        <v>421</v>
      </c>
      <c r="B157" s="29" t="s">
        <v>532</v>
      </c>
      <c r="C157" s="41" t="s">
        <v>558</v>
      </c>
      <c r="D157" s="41" t="s">
        <v>252</v>
      </c>
      <c r="E157" s="41" t="s">
        <v>29</v>
      </c>
      <c r="F157" s="41" t="s">
        <v>561</v>
      </c>
      <c r="G157" s="89">
        <v>263</v>
      </c>
      <c r="H157" s="89">
        <v>7829</v>
      </c>
      <c r="I157" s="75">
        <f t="shared" si="12"/>
        <v>49416.648000000001</v>
      </c>
      <c r="J157" s="41" t="s">
        <v>569</v>
      </c>
      <c r="K157" s="41"/>
      <c r="P157" s="89">
        <f t="shared" si="13"/>
        <v>263</v>
      </c>
      <c r="Q157" s="89">
        <f t="shared" si="13"/>
        <v>0</v>
      </c>
      <c r="R157" s="89">
        <f t="shared" si="13"/>
        <v>0</v>
      </c>
      <c r="S157" s="89">
        <f t="shared" si="13"/>
        <v>0</v>
      </c>
      <c r="T157" s="89">
        <f t="shared" si="13"/>
        <v>0</v>
      </c>
      <c r="U157" s="89">
        <f t="shared" si="13"/>
        <v>0</v>
      </c>
    </row>
    <row r="158" spans="1:21" x14ac:dyDescent="0.25">
      <c r="A158" s="29" t="s">
        <v>252</v>
      </c>
      <c r="B158" s="29" t="s">
        <v>253</v>
      </c>
      <c r="C158" s="41" t="s">
        <v>558</v>
      </c>
      <c r="D158" s="41" t="s">
        <v>252</v>
      </c>
      <c r="E158" s="41" t="s">
        <v>216</v>
      </c>
      <c r="F158" s="41" t="s">
        <v>562</v>
      </c>
      <c r="G158" s="89">
        <v>1187</v>
      </c>
      <c r="H158" s="89">
        <v>10804</v>
      </c>
      <c r="I158" s="75">
        <f t="shared" si="12"/>
        <v>0</v>
      </c>
      <c r="J158" s="41" t="s">
        <v>570</v>
      </c>
      <c r="K158" s="41"/>
      <c r="P158" s="89">
        <f t="shared" si="13"/>
        <v>0</v>
      </c>
      <c r="Q158" s="89">
        <f t="shared" si="13"/>
        <v>0</v>
      </c>
      <c r="R158" s="89">
        <f t="shared" si="13"/>
        <v>0</v>
      </c>
      <c r="S158" s="89">
        <f t="shared" si="13"/>
        <v>1187</v>
      </c>
      <c r="T158" s="89">
        <f t="shared" si="13"/>
        <v>0</v>
      </c>
      <c r="U158" s="89">
        <f t="shared" si="13"/>
        <v>0</v>
      </c>
    </row>
    <row r="159" spans="1:21" x14ac:dyDescent="0.25">
      <c r="A159" s="29" t="s">
        <v>252</v>
      </c>
      <c r="B159" s="29" t="s">
        <v>521</v>
      </c>
      <c r="C159" s="41" t="s">
        <v>558</v>
      </c>
      <c r="D159" s="41" t="s">
        <v>252</v>
      </c>
      <c r="E159" s="41" t="s">
        <v>216</v>
      </c>
      <c r="F159" s="41" t="s">
        <v>562</v>
      </c>
      <c r="G159" s="89">
        <v>2380</v>
      </c>
      <c r="H159" s="89">
        <v>10981</v>
      </c>
      <c r="I159" s="75">
        <f t="shared" si="12"/>
        <v>0</v>
      </c>
      <c r="J159" s="41" t="s">
        <v>570</v>
      </c>
      <c r="K159" s="41"/>
      <c r="P159" s="89">
        <f t="shared" si="13"/>
        <v>0</v>
      </c>
      <c r="Q159" s="89">
        <f t="shared" si="13"/>
        <v>0</v>
      </c>
      <c r="R159" s="89">
        <f t="shared" si="13"/>
        <v>0</v>
      </c>
      <c r="S159" s="89">
        <f t="shared" si="13"/>
        <v>2380</v>
      </c>
      <c r="T159" s="89">
        <f t="shared" si="13"/>
        <v>0</v>
      </c>
      <c r="U159" s="89">
        <f t="shared" si="13"/>
        <v>0</v>
      </c>
    </row>
    <row r="160" spans="1:21" x14ac:dyDescent="0.25">
      <c r="A160" s="29" t="s">
        <v>252</v>
      </c>
      <c r="B160" s="29" t="s">
        <v>273</v>
      </c>
      <c r="C160" s="41" t="s">
        <v>558</v>
      </c>
      <c r="D160" s="41" t="s">
        <v>252</v>
      </c>
      <c r="E160" s="41" t="s">
        <v>216</v>
      </c>
      <c r="F160" s="41" t="s">
        <v>562</v>
      </c>
      <c r="G160" s="89">
        <v>1980</v>
      </c>
      <c r="H160" s="89">
        <v>11048</v>
      </c>
      <c r="I160" s="75">
        <f t="shared" si="12"/>
        <v>0</v>
      </c>
      <c r="J160" s="41" t="s">
        <v>570</v>
      </c>
      <c r="K160" s="41"/>
      <c r="P160" s="89">
        <f t="shared" si="13"/>
        <v>0</v>
      </c>
      <c r="Q160" s="89">
        <f t="shared" si="13"/>
        <v>0</v>
      </c>
      <c r="R160" s="89">
        <f t="shared" si="13"/>
        <v>0</v>
      </c>
      <c r="S160" s="89">
        <f t="shared" si="13"/>
        <v>1980</v>
      </c>
      <c r="T160" s="89">
        <f t="shared" si="13"/>
        <v>0</v>
      </c>
      <c r="U160" s="89">
        <f t="shared" si="13"/>
        <v>0</v>
      </c>
    </row>
    <row r="161" spans="1:21" x14ac:dyDescent="0.25">
      <c r="A161" s="29" t="s">
        <v>252</v>
      </c>
      <c r="B161" s="29" t="s">
        <v>288</v>
      </c>
      <c r="C161" s="41" t="s">
        <v>558</v>
      </c>
      <c r="D161" s="41" t="s">
        <v>252</v>
      </c>
      <c r="E161" s="41" t="s">
        <v>216</v>
      </c>
      <c r="F161" s="41" t="s">
        <v>562</v>
      </c>
      <c r="G161" s="89">
        <v>591</v>
      </c>
      <c r="H161" s="89">
        <v>11188</v>
      </c>
      <c r="I161" s="75">
        <f t="shared" si="12"/>
        <v>0</v>
      </c>
      <c r="J161" s="41" t="s">
        <v>570</v>
      </c>
      <c r="K161" s="41"/>
      <c r="P161" s="89">
        <f t="shared" si="13"/>
        <v>0</v>
      </c>
      <c r="Q161" s="89">
        <f t="shared" si="13"/>
        <v>0</v>
      </c>
      <c r="R161" s="89">
        <f t="shared" si="13"/>
        <v>0</v>
      </c>
      <c r="S161" s="89">
        <f t="shared" si="13"/>
        <v>591</v>
      </c>
      <c r="T161" s="89">
        <f t="shared" si="13"/>
        <v>0</v>
      </c>
      <c r="U161" s="89">
        <f t="shared" si="13"/>
        <v>0</v>
      </c>
    </row>
    <row r="162" spans="1:21" x14ac:dyDescent="0.25">
      <c r="A162" s="29" t="s">
        <v>252</v>
      </c>
      <c r="B162" s="29" t="s">
        <v>523</v>
      </c>
      <c r="C162" s="41" t="s">
        <v>558</v>
      </c>
      <c r="D162" s="41" t="s">
        <v>252</v>
      </c>
      <c r="E162" s="41" t="s">
        <v>29</v>
      </c>
      <c r="F162" s="41" t="s">
        <v>561</v>
      </c>
      <c r="G162" s="89">
        <v>271</v>
      </c>
      <c r="H162" s="89">
        <v>8000</v>
      </c>
      <c r="I162" s="75">
        <f t="shared" si="12"/>
        <v>52032</v>
      </c>
      <c r="J162" s="41" t="s">
        <v>570</v>
      </c>
      <c r="K162" s="41"/>
      <c r="P162" s="89">
        <f t="shared" si="13"/>
        <v>271</v>
      </c>
      <c r="Q162" s="89">
        <f t="shared" si="13"/>
        <v>0</v>
      </c>
      <c r="R162" s="89">
        <f t="shared" si="13"/>
        <v>0</v>
      </c>
      <c r="S162" s="89">
        <f t="shared" si="13"/>
        <v>0</v>
      </c>
      <c r="T162" s="89">
        <f t="shared" si="13"/>
        <v>0</v>
      </c>
      <c r="U162" s="89">
        <f t="shared" si="13"/>
        <v>0</v>
      </c>
    </row>
    <row r="163" spans="1:21" x14ac:dyDescent="0.25">
      <c r="A163" s="29" t="s">
        <v>252</v>
      </c>
      <c r="B163" s="29" t="s">
        <v>533</v>
      </c>
      <c r="C163" s="41" t="s">
        <v>558</v>
      </c>
      <c r="D163" s="41" t="s">
        <v>252</v>
      </c>
      <c r="E163" s="41" t="s">
        <v>29</v>
      </c>
      <c r="F163" s="41" t="s">
        <v>561</v>
      </c>
      <c r="G163" s="89">
        <v>225</v>
      </c>
      <c r="H163" s="89">
        <v>10000</v>
      </c>
      <c r="I163" s="75">
        <f t="shared" si="12"/>
        <v>54000</v>
      </c>
      <c r="J163" s="41" t="s">
        <v>570</v>
      </c>
      <c r="K163" s="41"/>
      <c r="P163" s="89">
        <f t="shared" si="13"/>
        <v>225</v>
      </c>
      <c r="Q163" s="89">
        <f t="shared" si="13"/>
        <v>0</v>
      </c>
      <c r="R163" s="89">
        <f t="shared" si="13"/>
        <v>0</v>
      </c>
      <c r="S163" s="89">
        <f t="shared" si="13"/>
        <v>0</v>
      </c>
      <c r="T163" s="89">
        <f t="shared" si="13"/>
        <v>0</v>
      </c>
      <c r="U163" s="89">
        <f t="shared" si="13"/>
        <v>0</v>
      </c>
    </row>
    <row r="164" spans="1:21" x14ac:dyDescent="0.25">
      <c r="A164" s="29" t="s">
        <v>252</v>
      </c>
      <c r="B164" s="29" t="s">
        <v>534</v>
      </c>
      <c r="C164" s="41" t="s">
        <v>558</v>
      </c>
      <c r="D164" s="41" t="s">
        <v>252</v>
      </c>
      <c r="E164" s="41" t="s">
        <v>29</v>
      </c>
      <c r="F164" s="41" t="s">
        <v>561</v>
      </c>
      <c r="G164" s="89">
        <v>223</v>
      </c>
      <c r="H164" s="89">
        <v>10000</v>
      </c>
      <c r="I164" s="75">
        <f t="shared" ref="I164:I195" si="14">IF(E164=$I$1,IF(K164=0,24*G164*H164/1000,0),0)</f>
        <v>53520</v>
      </c>
      <c r="J164" s="41" t="s">
        <v>570</v>
      </c>
      <c r="K164" s="41"/>
      <c r="P164" s="89">
        <f t="shared" si="13"/>
        <v>223</v>
      </c>
      <c r="Q164" s="89">
        <f t="shared" si="13"/>
        <v>0</v>
      </c>
      <c r="R164" s="89">
        <f t="shared" si="13"/>
        <v>0</v>
      </c>
      <c r="S164" s="89">
        <f t="shared" si="13"/>
        <v>0</v>
      </c>
      <c r="T164" s="89">
        <f t="shared" si="13"/>
        <v>0</v>
      </c>
      <c r="U164" s="89">
        <f t="shared" si="13"/>
        <v>0</v>
      </c>
    </row>
    <row r="165" spans="1:21" x14ac:dyDescent="0.25">
      <c r="A165" s="29" t="s">
        <v>252</v>
      </c>
      <c r="B165" s="29" t="s">
        <v>535</v>
      </c>
      <c r="C165" s="41" t="s">
        <v>558</v>
      </c>
      <c r="D165" s="41" t="s">
        <v>252</v>
      </c>
      <c r="E165" s="41" t="s">
        <v>29</v>
      </c>
      <c r="F165" s="41" t="s">
        <v>561</v>
      </c>
      <c r="G165" s="89">
        <v>448</v>
      </c>
      <c r="H165" s="89">
        <v>10000</v>
      </c>
      <c r="I165" s="75">
        <f t="shared" si="14"/>
        <v>107520</v>
      </c>
      <c r="J165" s="41" t="s">
        <v>570</v>
      </c>
      <c r="K165" s="41"/>
      <c r="P165" s="89">
        <f t="shared" si="13"/>
        <v>448</v>
      </c>
      <c r="Q165" s="89">
        <f t="shared" si="13"/>
        <v>0</v>
      </c>
      <c r="R165" s="89">
        <f t="shared" si="13"/>
        <v>0</v>
      </c>
      <c r="S165" s="89">
        <f t="shared" si="13"/>
        <v>0</v>
      </c>
      <c r="T165" s="89">
        <f t="shared" si="13"/>
        <v>0</v>
      </c>
      <c r="U165" s="89">
        <f t="shared" si="13"/>
        <v>0</v>
      </c>
    </row>
    <row r="166" spans="1:21" x14ac:dyDescent="0.25">
      <c r="A166" s="29" t="s">
        <v>252</v>
      </c>
      <c r="B166" s="29" t="s">
        <v>280</v>
      </c>
      <c r="C166" s="41" t="s">
        <v>558</v>
      </c>
      <c r="D166" s="41" t="s">
        <v>252</v>
      </c>
      <c r="E166" s="41" t="s">
        <v>29</v>
      </c>
      <c r="F166" s="41" t="s">
        <v>562</v>
      </c>
      <c r="G166" s="89">
        <v>958</v>
      </c>
      <c r="H166" s="89">
        <v>8974</v>
      </c>
      <c r="I166" s="75">
        <f t="shared" si="14"/>
        <v>206330.20800000001</v>
      </c>
      <c r="J166" s="41" t="s">
        <v>570</v>
      </c>
      <c r="K166" s="41"/>
      <c r="P166" s="89">
        <f t="shared" si="13"/>
        <v>958</v>
      </c>
      <c r="Q166" s="89">
        <f t="shared" si="13"/>
        <v>0</v>
      </c>
      <c r="R166" s="89">
        <f t="shared" si="13"/>
        <v>0</v>
      </c>
      <c r="S166" s="89">
        <f t="shared" si="13"/>
        <v>0</v>
      </c>
      <c r="T166" s="89">
        <f t="shared" si="13"/>
        <v>0</v>
      </c>
      <c r="U166" s="89">
        <f t="shared" si="13"/>
        <v>0</v>
      </c>
    </row>
    <row r="167" spans="1:21" x14ac:dyDescent="0.25">
      <c r="A167" s="29" t="s">
        <v>252</v>
      </c>
      <c r="B167" s="29" t="s">
        <v>294</v>
      </c>
      <c r="C167" s="41" t="s">
        <v>558</v>
      </c>
      <c r="D167" s="41" t="s">
        <v>252</v>
      </c>
      <c r="E167" s="41" t="s">
        <v>29</v>
      </c>
      <c r="F167" s="41" t="s">
        <v>562</v>
      </c>
      <c r="G167" s="89">
        <v>1380</v>
      </c>
      <c r="H167" s="89">
        <v>9649</v>
      </c>
      <c r="I167" s="75">
        <f t="shared" si="14"/>
        <v>319574.88</v>
      </c>
      <c r="J167" s="41" t="s">
        <v>570</v>
      </c>
      <c r="K167" s="41"/>
      <c r="P167" s="89">
        <f t="shared" si="13"/>
        <v>1380</v>
      </c>
      <c r="Q167" s="89">
        <f t="shared" si="13"/>
        <v>0</v>
      </c>
      <c r="R167" s="89">
        <f t="shared" si="13"/>
        <v>0</v>
      </c>
      <c r="S167" s="89">
        <f t="shared" si="13"/>
        <v>0</v>
      </c>
      <c r="T167" s="89">
        <f t="shared" si="13"/>
        <v>0</v>
      </c>
      <c r="U167" s="89">
        <f t="shared" si="13"/>
        <v>0</v>
      </c>
    </row>
    <row r="168" spans="1:21" x14ac:dyDescent="0.25">
      <c r="A168" s="29" t="s">
        <v>252</v>
      </c>
      <c r="B168" s="29" t="s">
        <v>261</v>
      </c>
      <c r="C168" s="41" t="s">
        <v>558</v>
      </c>
      <c r="D168" s="41" t="s">
        <v>252</v>
      </c>
      <c r="E168" s="41" t="s">
        <v>29</v>
      </c>
      <c r="F168" s="41" t="s">
        <v>562</v>
      </c>
      <c r="G168" s="89">
        <v>635</v>
      </c>
      <c r="H168" s="89">
        <v>9700</v>
      </c>
      <c r="I168" s="75">
        <f t="shared" si="14"/>
        <v>147828</v>
      </c>
      <c r="J168" s="41" t="s">
        <v>570</v>
      </c>
      <c r="K168" s="41"/>
      <c r="P168" s="89">
        <f t="shared" si="13"/>
        <v>635</v>
      </c>
      <c r="Q168" s="89">
        <f t="shared" si="13"/>
        <v>0</v>
      </c>
      <c r="R168" s="89">
        <f t="shared" si="13"/>
        <v>0</v>
      </c>
      <c r="S168" s="89">
        <f t="shared" si="13"/>
        <v>0</v>
      </c>
      <c r="T168" s="89">
        <f t="shared" si="13"/>
        <v>0</v>
      </c>
      <c r="U168" s="89">
        <f t="shared" si="13"/>
        <v>0</v>
      </c>
    </row>
    <row r="169" spans="1:21" x14ac:dyDescent="0.25">
      <c r="A169" s="29" t="s">
        <v>252</v>
      </c>
      <c r="B169" s="29" t="s">
        <v>264</v>
      </c>
      <c r="C169" s="41" t="s">
        <v>558</v>
      </c>
      <c r="D169" s="41" t="s">
        <v>252</v>
      </c>
      <c r="E169" s="41" t="s">
        <v>29</v>
      </c>
      <c r="F169" s="41" t="s">
        <v>104</v>
      </c>
      <c r="G169" s="89">
        <v>322</v>
      </c>
      <c r="H169" s="89">
        <v>9928</v>
      </c>
      <c r="I169" s="75">
        <f t="shared" si="14"/>
        <v>76723.584000000003</v>
      </c>
      <c r="J169" s="41" t="s">
        <v>570</v>
      </c>
      <c r="K169" s="41"/>
      <c r="P169" s="89">
        <f t="shared" si="13"/>
        <v>322</v>
      </c>
      <c r="Q169" s="89">
        <f t="shared" si="13"/>
        <v>0</v>
      </c>
      <c r="R169" s="89">
        <f t="shared" si="13"/>
        <v>0</v>
      </c>
      <c r="S169" s="89">
        <f t="shared" si="13"/>
        <v>0</v>
      </c>
      <c r="T169" s="89">
        <f t="shared" si="13"/>
        <v>0</v>
      </c>
      <c r="U169" s="89">
        <f t="shared" si="13"/>
        <v>0</v>
      </c>
    </row>
    <row r="170" spans="1:21" x14ac:dyDescent="0.25">
      <c r="A170" s="29" t="s">
        <v>252</v>
      </c>
      <c r="B170" s="29" t="s">
        <v>290</v>
      </c>
      <c r="C170" s="41" t="s">
        <v>558</v>
      </c>
      <c r="D170" s="41" t="s">
        <v>252</v>
      </c>
      <c r="E170" s="41" t="s">
        <v>29</v>
      </c>
      <c r="F170" s="41" t="s">
        <v>104</v>
      </c>
      <c r="G170" s="89">
        <v>713</v>
      </c>
      <c r="H170" s="89">
        <v>9989</v>
      </c>
      <c r="I170" s="75">
        <f t="shared" si="14"/>
        <v>170931.76800000001</v>
      </c>
      <c r="J170" s="41" t="s">
        <v>570</v>
      </c>
      <c r="K170" s="41"/>
      <c r="P170" s="89">
        <f t="shared" si="13"/>
        <v>713</v>
      </c>
      <c r="Q170" s="89">
        <f t="shared" si="13"/>
        <v>0</v>
      </c>
      <c r="R170" s="89">
        <f t="shared" si="13"/>
        <v>0</v>
      </c>
      <c r="S170" s="89">
        <f t="shared" si="13"/>
        <v>0</v>
      </c>
      <c r="T170" s="89">
        <f t="shared" si="13"/>
        <v>0</v>
      </c>
      <c r="U170" s="89">
        <f t="shared" si="13"/>
        <v>0</v>
      </c>
    </row>
    <row r="171" spans="1:21" x14ac:dyDescent="0.25">
      <c r="A171" s="29" t="s">
        <v>252</v>
      </c>
      <c r="B171" s="29" t="s">
        <v>538</v>
      </c>
      <c r="C171" s="41" t="s">
        <v>558</v>
      </c>
      <c r="D171" s="41" t="s">
        <v>252</v>
      </c>
      <c r="E171" s="41" t="s">
        <v>29</v>
      </c>
      <c r="F171" s="41" t="s">
        <v>104</v>
      </c>
      <c r="G171" s="89">
        <v>74</v>
      </c>
      <c r="H171" s="89">
        <v>11000</v>
      </c>
      <c r="I171" s="75">
        <f t="shared" si="14"/>
        <v>19536</v>
      </c>
      <c r="J171" s="41" t="s">
        <v>570</v>
      </c>
      <c r="K171" s="41"/>
      <c r="P171" s="89">
        <f t="shared" si="13"/>
        <v>74</v>
      </c>
      <c r="Q171" s="89">
        <f t="shared" si="13"/>
        <v>0</v>
      </c>
      <c r="R171" s="89">
        <f t="shared" ref="Q171:U186" si="15">IF($K171=0,IF($E171=R$3,$G171,0),0)</f>
        <v>0</v>
      </c>
      <c r="S171" s="89">
        <f t="shared" si="15"/>
        <v>0</v>
      </c>
      <c r="T171" s="89">
        <f t="shared" si="15"/>
        <v>0</v>
      </c>
      <c r="U171" s="89">
        <f t="shared" si="15"/>
        <v>0</v>
      </c>
    </row>
    <row r="172" spans="1:21" x14ac:dyDescent="0.25">
      <c r="A172" s="29" t="s">
        <v>252</v>
      </c>
      <c r="B172" s="29" t="s">
        <v>539</v>
      </c>
      <c r="C172" s="41" t="s">
        <v>558</v>
      </c>
      <c r="D172" s="41" t="s">
        <v>252</v>
      </c>
      <c r="E172" s="41" t="s">
        <v>29</v>
      </c>
      <c r="F172" s="41" t="s">
        <v>104</v>
      </c>
      <c r="G172" s="89">
        <v>1157</v>
      </c>
      <c r="H172" s="89">
        <v>10236</v>
      </c>
      <c r="I172" s="75">
        <f t="shared" si="14"/>
        <v>284233.24800000002</v>
      </c>
      <c r="J172" s="41" t="s">
        <v>570</v>
      </c>
      <c r="K172" s="41"/>
      <c r="P172" s="89">
        <f t="shared" si="13"/>
        <v>1157</v>
      </c>
      <c r="Q172" s="89">
        <f t="shared" si="15"/>
        <v>0</v>
      </c>
      <c r="R172" s="89">
        <f t="shared" si="15"/>
        <v>0</v>
      </c>
      <c r="S172" s="89">
        <f t="shared" si="15"/>
        <v>0</v>
      </c>
      <c r="T172" s="89">
        <f t="shared" si="15"/>
        <v>0</v>
      </c>
      <c r="U172" s="89">
        <f t="shared" si="15"/>
        <v>0</v>
      </c>
    </row>
    <row r="173" spans="1:21" x14ac:dyDescent="0.25">
      <c r="A173" s="29" t="s">
        <v>252</v>
      </c>
      <c r="B173" s="29" t="s">
        <v>297</v>
      </c>
      <c r="C173" s="41" t="s">
        <v>558</v>
      </c>
      <c r="D173" s="41" t="s">
        <v>252</v>
      </c>
      <c r="E173" s="41" t="s">
        <v>29</v>
      </c>
      <c r="F173" s="41" t="s">
        <v>562</v>
      </c>
      <c r="G173" s="89">
        <v>1134</v>
      </c>
      <c r="H173" s="89">
        <v>10376</v>
      </c>
      <c r="I173" s="75">
        <f t="shared" si="14"/>
        <v>282393.21600000001</v>
      </c>
      <c r="J173" s="41" t="s">
        <v>570</v>
      </c>
      <c r="K173" s="41"/>
      <c r="P173" s="89">
        <f t="shared" si="13"/>
        <v>1134</v>
      </c>
      <c r="Q173" s="89">
        <f t="shared" si="15"/>
        <v>0</v>
      </c>
      <c r="R173" s="89">
        <f t="shared" si="15"/>
        <v>0</v>
      </c>
      <c r="S173" s="89">
        <f t="shared" si="15"/>
        <v>0</v>
      </c>
      <c r="T173" s="89">
        <f t="shared" si="15"/>
        <v>0</v>
      </c>
      <c r="U173" s="89">
        <f t="shared" si="15"/>
        <v>0</v>
      </c>
    </row>
    <row r="174" spans="1:21" x14ac:dyDescent="0.25">
      <c r="A174" s="29" t="s">
        <v>252</v>
      </c>
      <c r="B174" s="29" t="s">
        <v>295</v>
      </c>
      <c r="C174" s="41" t="s">
        <v>558</v>
      </c>
      <c r="D174" s="41" t="s">
        <v>252</v>
      </c>
      <c r="E174" s="41" t="s">
        <v>29</v>
      </c>
      <c r="F174" s="41" t="s">
        <v>104</v>
      </c>
      <c r="G174" s="89">
        <v>243</v>
      </c>
      <c r="H174" s="89">
        <v>10492</v>
      </c>
      <c r="I174" s="75">
        <f t="shared" si="14"/>
        <v>61189.343999999997</v>
      </c>
      <c r="J174" s="41" t="s">
        <v>570</v>
      </c>
      <c r="K174" s="41"/>
      <c r="P174" s="89">
        <f t="shared" si="13"/>
        <v>243</v>
      </c>
      <c r="Q174" s="89">
        <f t="shared" si="15"/>
        <v>0</v>
      </c>
      <c r="R174" s="89">
        <f t="shared" si="15"/>
        <v>0</v>
      </c>
      <c r="S174" s="89">
        <f t="shared" si="15"/>
        <v>0</v>
      </c>
      <c r="T174" s="89">
        <f t="shared" si="15"/>
        <v>0</v>
      </c>
      <c r="U174" s="89">
        <f t="shared" si="15"/>
        <v>0</v>
      </c>
    </row>
    <row r="175" spans="1:21" x14ac:dyDescent="0.25">
      <c r="A175" s="29" t="s">
        <v>252</v>
      </c>
      <c r="B175" s="29" t="s">
        <v>270</v>
      </c>
      <c r="C175" s="41" t="s">
        <v>558</v>
      </c>
      <c r="D175" s="41" t="s">
        <v>252</v>
      </c>
      <c r="E175" s="41" t="s">
        <v>29</v>
      </c>
      <c r="F175" s="41" t="s">
        <v>562</v>
      </c>
      <c r="G175" s="89">
        <v>928</v>
      </c>
      <c r="H175" s="89">
        <v>10520</v>
      </c>
      <c r="I175" s="75">
        <f t="shared" si="14"/>
        <v>234301.44</v>
      </c>
      <c r="J175" s="41" t="s">
        <v>570</v>
      </c>
      <c r="K175" s="41"/>
      <c r="P175" s="89">
        <f t="shared" si="13"/>
        <v>928</v>
      </c>
      <c r="Q175" s="89">
        <f t="shared" si="15"/>
        <v>0</v>
      </c>
      <c r="R175" s="89">
        <f t="shared" si="15"/>
        <v>0</v>
      </c>
      <c r="S175" s="89">
        <f t="shared" si="15"/>
        <v>0</v>
      </c>
      <c r="T175" s="89">
        <f t="shared" si="15"/>
        <v>0</v>
      </c>
      <c r="U175" s="89">
        <f t="shared" si="15"/>
        <v>0</v>
      </c>
    </row>
    <row r="176" spans="1:21" x14ac:dyDescent="0.25">
      <c r="A176" s="29" t="s">
        <v>252</v>
      </c>
      <c r="B176" s="29" t="s">
        <v>281</v>
      </c>
      <c r="C176" s="41" t="s">
        <v>558</v>
      </c>
      <c r="D176" s="41" t="s">
        <v>252</v>
      </c>
      <c r="E176" s="41" t="s">
        <v>29</v>
      </c>
      <c r="F176" s="41" t="s">
        <v>562</v>
      </c>
      <c r="G176" s="89">
        <v>790</v>
      </c>
      <c r="H176" s="89">
        <v>10598</v>
      </c>
      <c r="I176" s="75">
        <f t="shared" si="14"/>
        <v>200938.08</v>
      </c>
      <c r="J176" s="41" t="s">
        <v>570</v>
      </c>
      <c r="K176" s="41"/>
      <c r="P176" s="89">
        <f t="shared" si="13"/>
        <v>790</v>
      </c>
      <c r="Q176" s="89">
        <f t="shared" si="15"/>
        <v>0</v>
      </c>
      <c r="R176" s="89">
        <f t="shared" si="15"/>
        <v>0</v>
      </c>
      <c r="S176" s="89">
        <f t="shared" si="15"/>
        <v>0</v>
      </c>
      <c r="T176" s="89">
        <f t="shared" si="15"/>
        <v>0</v>
      </c>
      <c r="U176" s="89">
        <f t="shared" si="15"/>
        <v>0</v>
      </c>
    </row>
    <row r="177" spans="1:21" x14ac:dyDescent="0.25">
      <c r="A177" s="29" t="s">
        <v>252</v>
      </c>
      <c r="B177" s="29" t="s">
        <v>284</v>
      </c>
      <c r="C177" s="41" t="s">
        <v>558</v>
      </c>
      <c r="D177" s="41" t="s">
        <v>252</v>
      </c>
      <c r="E177" s="41" t="s">
        <v>29</v>
      </c>
      <c r="F177" s="41" t="s">
        <v>104</v>
      </c>
      <c r="G177" s="89">
        <v>1098</v>
      </c>
      <c r="H177" s="89">
        <v>10763</v>
      </c>
      <c r="I177" s="75">
        <f t="shared" si="14"/>
        <v>283626.576</v>
      </c>
      <c r="J177" s="41" t="s">
        <v>570</v>
      </c>
      <c r="K177" s="41"/>
      <c r="P177" s="89">
        <f t="shared" si="13"/>
        <v>1098</v>
      </c>
      <c r="Q177" s="89">
        <f t="shared" si="15"/>
        <v>0</v>
      </c>
      <c r="R177" s="89">
        <f t="shared" si="15"/>
        <v>0</v>
      </c>
      <c r="S177" s="89">
        <f t="shared" si="15"/>
        <v>0</v>
      </c>
      <c r="T177" s="89">
        <f t="shared" si="15"/>
        <v>0</v>
      </c>
      <c r="U177" s="89">
        <f t="shared" si="15"/>
        <v>0</v>
      </c>
    </row>
    <row r="178" spans="1:21" x14ac:dyDescent="0.25">
      <c r="A178" s="29" t="s">
        <v>252</v>
      </c>
      <c r="B178" s="29" t="s">
        <v>126</v>
      </c>
      <c r="C178" s="41" t="s">
        <v>558</v>
      </c>
      <c r="D178" s="41" t="s">
        <v>252</v>
      </c>
      <c r="E178" s="41" t="s">
        <v>29</v>
      </c>
      <c r="F178" s="41" t="s">
        <v>562</v>
      </c>
      <c r="G178" s="89">
        <v>156</v>
      </c>
      <c r="H178" s="89">
        <v>10953</v>
      </c>
      <c r="I178" s="75">
        <f t="shared" si="14"/>
        <v>41008.031999999999</v>
      </c>
      <c r="J178" s="41" t="s">
        <v>570</v>
      </c>
      <c r="K178" s="41"/>
      <c r="P178" s="89">
        <f t="shared" si="13"/>
        <v>156</v>
      </c>
      <c r="Q178" s="89">
        <f t="shared" si="15"/>
        <v>0</v>
      </c>
      <c r="R178" s="89">
        <f t="shared" si="15"/>
        <v>0</v>
      </c>
      <c r="S178" s="89">
        <f t="shared" si="15"/>
        <v>0</v>
      </c>
      <c r="T178" s="89">
        <f t="shared" si="15"/>
        <v>0</v>
      </c>
      <c r="U178" s="89">
        <f t="shared" si="15"/>
        <v>0</v>
      </c>
    </row>
    <row r="179" spans="1:21" x14ac:dyDescent="0.25">
      <c r="A179" s="29" t="s">
        <v>252</v>
      </c>
      <c r="B179" s="29" t="s">
        <v>274</v>
      </c>
      <c r="C179" s="41" t="s">
        <v>558</v>
      </c>
      <c r="D179" s="41" t="s">
        <v>252</v>
      </c>
      <c r="E179" s="41" t="s">
        <v>29</v>
      </c>
      <c r="F179" s="41" t="s">
        <v>104</v>
      </c>
      <c r="G179" s="89">
        <v>1364</v>
      </c>
      <c r="H179" s="89">
        <v>10971</v>
      </c>
      <c r="I179" s="75">
        <f t="shared" si="14"/>
        <v>359146.65600000002</v>
      </c>
      <c r="J179" s="41" t="s">
        <v>570</v>
      </c>
      <c r="K179" s="41"/>
      <c r="P179" s="89">
        <f t="shared" si="13"/>
        <v>1364</v>
      </c>
      <c r="Q179" s="89">
        <f t="shared" si="15"/>
        <v>0</v>
      </c>
      <c r="R179" s="89">
        <f t="shared" si="15"/>
        <v>0</v>
      </c>
      <c r="S179" s="89">
        <f t="shared" si="15"/>
        <v>0</v>
      </c>
      <c r="T179" s="89">
        <f t="shared" si="15"/>
        <v>0</v>
      </c>
      <c r="U179" s="89">
        <f t="shared" si="15"/>
        <v>0</v>
      </c>
    </row>
    <row r="180" spans="1:21" x14ac:dyDescent="0.25">
      <c r="A180" s="29" t="s">
        <v>252</v>
      </c>
      <c r="B180" s="29" t="s">
        <v>259</v>
      </c>
      <c r="C180" s="41" t="s">
        <v>558</v>
      </c>
      <c r="D180" s="41" t="s">
        <v>252</v>
      </c>
      <c r="E180" s="41" t="s">
        <v>29</v>
      </c>
      <c r="F180" s="41" t="s">
        <v>562</v>
      </c>
      <c r="G180" s="89">
        <v>706</v>
      </c>
      <c r="H180" s="89">
        <v>11351</v>
      </c>
      <c r="I180" s="75">
        <f t="shared" si="14"/>
        <v>192331.34400000001</v>
      </c>
      <c r="J180" s="41" t="s">
        <v>570</v>
      </c>
      <c r="K180" s="41"/>
      <c r="P180" s="89">
        <f t="shared" si="13"/>
        <v>706</v>
      </c>
      <c r="Q180" s="89">
        <f t="shared" si="15"/>
        <v>0</v>
      </c>
      <c r="R180" s="89">
        <f t="shared" si="15"/>
        <v>0</v>
      </c>
      <c r="S180" s="89">
        <f t="shared" si="15"/>
        <v>0</v>
      </c>
      <c r="T180" s="89">
        <f t="shared" si="15"/>
        <v>0</v>
      </c>
      <c r="U180" s="89">
        <f t="shared" si="15"/>
        <v>0</v>
      </c>
    </row>
    <row r="181" spans="1:21" x14ac:dyDescent="0.25">
      <c r="A181" s="29" t="s">
        <v>252</v>
      </c>
      <c r="B181" s="29" t="s">
        <v>263</v>
      </c>
      <c r="C181" s="41" t="s">
        <v>558</v>
      </c>
      <c r="D181" s="41" t="s">
        <v>252</v>
      </c>
      <c r="E181" s="41" t="s">
        <v>29</v>
      </c>
      <c r="F181" s="41" t="s">
        <v>562</v>
      </c>
      <c r="G181" s="89">
        <v>1433</v>
      </c>
      <c r="H181" s="89">
        <v>11507</v>
      </c>
      <c r="I181" s="75">
        <f t="shared" si="14"/>
        <v>395748.74400000001</v>
      </c>
      <c r="J181" s="41" t="s">
        <v>570</v>
      </c>
      <c r="K181" s="41"/>
      <c r="P181" s="89">
        <f t="shared" si="13"/>
        <v>1433</v>
      </c>
      <c r="Q181" s="89">
        <f t="shared" si="15"/>
        <v>0</v>
      </c>
      <c r="R181" s="89">
        <f t="shared" si="15"/>
        <v>0</v>
      </c>
      <c r="S181" s="89">
        <f t="shared" si="15"/>
        <v>0</v>
      </c>
      <c r="T181" s="89">
        <f t="shared" si="15"/>
        <v>0</v>
      </c>
      <c r="U181" s="89">
        <f t="shared" si="15"/>
        <v>0</v>
      </c>
    </row>
    <row r="182" spans="1:21" x14ac:dyDescent="0.25">
      <c r="A182" s="29" t="s">
        <v>252</v>
      </c>
      <c r="B182" s="29" t="s">
        <v>286</v>
      </c>
      <c r="C182" s="41" t="s">
        <v>558</v>
      </c>
      <c r="D182" s="41" t="s">
        <v>252</v>
      </c>
      <c r="E182" s="41" t="s">
        <v>29</v>
      </c>
      <c r="F182" s="41" t="s">
        <v>562</v>
      </c>
      <c r="G182" s="89">
        <v>113</v>
      </c>
      <c r="H182" s="89">
        <v>11728</v>
      </c>
      <c r="I182" s="75">
        <f t="shared" si="14"/>
        <v>31806.335999999999</v>
      </c>
      <c r="J182" s="41" t="s">
        <v>570</v>
      </c>
      <c r="K182" s="41"/>
      <c r="P182" s="89">
        <f t="shared" si="13"/>
        <v>113</v>
      </c>
      <c r="Q182" s="89">
        <f t="shared" si="15"/>
        <v>0</v>
      </c>
      <c r="R182" s="89">
        <f t="shared" si="15"/>
        <v>0</v>
      </c>
      <c r="S182" s="89">
        <f t="shared" si="15"/>
        <v>0</v>
      </c>
      <c r="T182" s="89">
        <f t="shared" si="15"/>
        <v>0</v>
      </c>
      <c r="U182" s="89">
        <f t="shared" si="15"/>
        <v>0</v>
      </c>
    </row>
    <row r="183" spans="1:21" x14ac:dyDescent="0.25">
      <c r="A183" s="29" t="s">
        <v>252</v>
      </c>
      <c r="B183" s="29" t="s">
        <v>283</v>
      </c>
      <c r="C183" s="41" t="s">
        <v>558</v>
      </c>
      <c r="D183" s="41" t="s">
        <v>252</v>
      </c>
      <c r="E183" s="41" t="s">
        <v>29</v>
      </c>
      <c r="F183" s="41" t="s">
        <v>562</v>
      </c>
      <c r="G183" s="89">
        <v>341</v>
      </c>
      <c r="H183" s="89">
        <v>11783</v>
      </c>
      <c r="I183" s="75">
        <f t="shared" si="14"/>
        <v>96432.072</v>
      </c>
      <c r="J183" s="41" t="s">
        <v>570</v>
      </c>
      <c r="K183" s="41"/>
      <c r="P183" s="89">
        <f t="shared" si="13"/>
        <v>341</v>
      </c>
      <c r="Q183" s="89">
        <f t="shared" si="15"/>
        <v>0</v>
      </c>
      <c r="R183" s="89">
        <f t="shared" si="15"/>
        <v>0</v>
      </c>
      <c r="S183" s="89">
        <f t="shared" si="15"/>
        <v>0</v>
      </c>
      <c r="T183" s="89">
        <f t="shared" si="15"/>
        <v>0</v>
      </c>
      <c r="U183" s="89">
        <f t="shared" si="15"/>
        <v>0</v>
      </c>
    </row>
    <row r="184" spans="1:21" x14ac:dyDescent="0.25">
      <c r="A184" s="29" t="s">
        <v>252</v>
      </c>
      <c r="B184" s="29" t="s">
        <v>282</v>
      </c>
      <c r="C184" s="41" t="s">
        <v>558</v>
      </c>
      <c r="D184" s="41" t="s">
        <v>252</v>
      </c>
      <c r="E184" s="41" t="s">
        <v>29</v>
      </c>
      <c r="F184" s="41" t="s">
        <v>562</v>
      </c>
      <c r="G184" s="89">
        <v>81</v>
      </c>
      <c r="H184" s="89">
        <v>12943</v>
      </c>
      <c r="I184" s="75">
        <f t="shared" si="14"/>
        <v>25161.191999999999</v>
      </c>
      <c r="J184" s="41" t="s">
        <v>570</v>
      </c>
      <c r="K184" s="41"/>
      <c r="P184" s="89">
        <f t="shared" si="13"/>
        <v>81</v>
      </c>
      <c r="Q184" s="89">
        <f t="shared" si="15"/>
        <v>0</v>
      </c>
      <c r="R184" s="89">
        <f t="shared" si="15"/>
        <v>0</v>
      </c>
      <c r="S184" s="89">
        <f t="shared" si="15"/>
        <v>0</v>
      </c>
      <c r="T184" s="89">
        <f t="shared" si="15"/>
        <v>0</v>
      </c>
      <c r="U184" s="89">
        <f t="shared" si="15"/>
        <v>0</v>
      </c>
    </row>
    <row r="185" spans="1:21" x14ac:dyDescent="0.25">
      <c r="A185" s="29" t="s">
        <v>252</v>
      </c>
      <c r="B185" s="29" t="s">
        <v>255</v>
      </c>
      <c r="C185" s="41" t="s">
        <v>558</v>
      </c>
      <c r="D185" s="41" t="s">
        <v>252</v>
      </c>
      <c r="E185" s="41" t="s">
        <v>560</v>
      </c>
      <c r="F185" s="41"/>
      <c r="G185" s="89">
        <v>2300</v>
      </c>
      <c r="H185" s="89">
        <v>10596</v>
      </c>
      <c r="I185" s="75">
        <f t="shared" si="14"/>
        <v>0</v>
      </c>
      <c r="J185" s="41" t="s">
        <v>570</v>
      </c>
      <c r="K185" s="41"/>
      <c r="P185" s="89">
        <f t="shared" si="13"/>
        <v>0</v>
      </c>
      <c r="Q185" s="89">
        <f t="shared" si="15"/>
        <v>0</v>
      </c>
      <c r="R185" s="89">
        <f t="shared" si="15"/>
        <v>0</v>
      </c>
      <c r="S185" s="89">
        <f t="shared" si="15"/>
        <v>0</v>
      </c>
      <c r="T185" s="89">
        <f t="shared" si="15"/>
        <v>2300</v>
      </c>
      <c r="U185" s="89">
        <f t="shared" si="15"/>
        <v>0</v>
      </c>
    </row>
    <row r="186" spans="1:21" x14ac:dyDescent="0.25">
      <c r="A186" s="29" t="s">
        <v>252</v>
      </c>
      <c r="B186" s="29" t="s">
        <v>541</v>
      </c>
      <c r="C186" s="41" t="s">
        <v>558</v>
      </c>
      <c r="D186" s="41" t="s">
        <v>252</v>
      </c>
      <c r="E186" s="41" t="s">
        <v>6</v>
      </c>
      <c r="F186" s="41"/>
      <c r="G186" s="89">
        <v>4</v>
      </c>
      <c r="H186" s="89">
        <v>0</v>
      </c>
      <c r="I186" s="75">
        <f t="shared" si="14"/>
        <v>0</v>
      </c>
      <c r="J186" s="41" t="s">
        <v>570</v>
      </c>
      <c r="K186" s="41"/>
      <c r="P186" s="89">
        <f t="shared" si="13"/>
        <v>0</v>
      </c>
      <c r="Q186" s="89">
        <f t="shared" si="15"/>
        <v>0</v>
      </c>
      <c r="R186" s="89">
        <f t="shared" si="15"/>
        <v>0</v>
      </c>
      <c r="S186" s="89">
        <f t="shared" si="15"/>
        <v>0</v>
      </c>
      <c r="T186" s="89">
        <f t="shared" si="15"/>
        <v>0</v>
      </c>
      <c r="U186" s="89">
        <f t="shared" si="15"/>
        <v>4</v>
      </c>
    </row>
    <row r="187" spans="1:21" x14ac:dyDescent="0.25">
      <c r="A187" s="29" t="s">
        <v>306</v>
      </c>
      <c r="B187" s="29" t="s">
        <v>307</v>
      </c>
      <c r="C187" s="41" t="s">
        <v>558</v>
      </c>
      <c r="D187" s="41" t="s">
        <v>252</v>
      </c>
      <c r="E187" s="41" t="s">
        <v>12</v>
      </c>
      <c r="F187" s="41"/>
      <c r="G187" s="89">
        <v>6</v>
      </c>
      <c r="H187" s="89">
        <v>0</v>
      </c>
      <c r="I187" s="75">
        <f t="shared" si="14"/>
        <v>0</v>
      </c>
      <c r="J187" s="41" t="s">
        <v>570</v>
      </c>
      <c r="K187" s="41"/>
      <c r="P187" s="89">
        <f t="shared" si="13"/>
        <v>0</v>
      </c>
      <c r="Q187" s="89">
        <f t="shared" ref="Q187:U196" si="16">IF($K187=0,IF($E187=Q$3,$G187,0),0)</f>
        <v>6</v>
      </c>
      <c r="R187" s="89">
        <f t="shared" si="16"/>
        <v>0</v>
      </c>
      <c r="S187" s="89">
        <f t="shared" si="16"/>
        <v>0</v>
      </c>
      <c r="T187" s="89">
        <f t="shared" si="16"/>
        <v>0</v>
      </c>
      <c r="U187" s="89">
        <f t="shared" si="16"/>
        <v>0</v>
      </c>
    </row>
    <row r="188" spans="1:21" x14ac:dyDescent="0.25">
      <c r="A188" s="29" t="s">
        <v>306</v>
      </c>
      <c r="B188" s="29" t="s">
        <v>220</v>
      </c>
      <c r="C188" s="41" t="s">
        <v>558</v>
      </c>
      <c r="D188" s="41" t="s">
        <v>252</v>
      </c>
      <c r="E188" s="41" t="s">
        <v>12</v>
      </c>
      <c r="F188" s="41"/>
      <c r="G188" s="89">
        <v>52</v>
      </c>
      <c r="H188" s="89">
        <v>0</v>
      </c>
      <c r="I188" s="75">
        <f t="shared" si="14"/>
        <v>0</v>
      </c>
      <c r="J188" s="41" t="s">
        <v>570</v>
      </c>
      <c r="K188" s="41"/>
      <c r="P188" s="89">
        <f t="shared" si="13"/>
        <v>0</v>
      </c>
      <c r="Q188" s="89">
        <f t="shared" si="16"/>
        <v>52</v>
      </c>
      <c r="R188" s="89">
        <f t="shared" si="16"/>
        <v>0</v>
      </c>
      <c r="S188" s="89">
        <f t="shared" si="16"/>
        <v>0</v>
      </c>
      <c r="T188" s="89">
        <f t="shared" si="16"/>
        <v>0</v>
      </c>
      <c r="U188" s="89">
        <f t="shared" si="16"/>
        <v>0</v>
      </c>
    </row>
    <row r="189" spans="1:21" x14ac:dyDescent="0.25">
      <c r="A189" s="29" t="s">
        <v>306</v>
      </c>
      <c r="B189" s="29" t="s">
        <v>309</v>
      </c>
      <c r="C189" s="41" t="s">
        <v>558</v>
      </c>
      <c r="D189" s="41" t="s">
        <v>252</v>
      </c>
      <c r="E189" s="41" t="s">
        <v>12</v>
      </c>
      <c r="F189" s="41"/>
      <c r="G189" s="89">
        <v>30</v>
      </c>
      <c r="H189" s="89">
        <v>0</v>
      </c>
      <c r="I189" s="75">
        <f t="shared" si="14"/>
        <v>0</v>
      </c>
      <c r="J189" s="41" t="s">
        <v>570</v>
      </c>
      <c r="K189" s="41"/>
      <c r="P189" s="89">
        <f t="shared" si="13"/>
        <v>0</v>
      </c>
      <c r="Q189" s="89">
        <f t="shared" si="16"/>
        <v>30</v>
      </c>
      <c r="R189" s="89">
        <f t="shared" si="16"/>
        <v>0</v>
      </c>
      <c r="S189" s="89">
        <f t="shared" si="16"/>
        <v>0</v>
      </c>
      <c r="T189" s="89">
        <f t="shared" si="16"/>
        <v>0</v>
      </c>
      <c r="U189" s="89">
        <f t="shared" si="16"/>
        <v>0</v>
      </c>
    </row>
    <row r="190" spans="1:21" x14ac:dyDescent="0.25">
      <c r="A190" s="29" t="s">
        <v>390</v>
      </c>
      <c r="B190" s="29" t="s">
        <v>319</v>
      </c>
      <c r="C190" s="41" t="s">
        <v>558</v>
      </c>
      <c r="D190" s="41" t="s">
        <v>252</v>
      </c>
      <c r="E190" s="41" t="s">
        <v>29</v>
      </c>
      <c r="F190" s="41" t="s">
        <v>562</v>
      </c>
      <c r="G190" s="89">
        <v>337</v>
      </c>
      <c r="H190" s="89">
        <v>10347</v>
      </c>
      <c r="I190" s="75">
        <f t="shared" si="14"/>
        <v>83686.535999999993</v>
      </c>
      <c r="J190" s="41" t="s">
        <v>570</v>
      </c>
      <c r="K190" s="41"/>
      <c r="P190" s="89">
        <f t="shared" si="13"/>
        <v>337</v>
      </c>
      <c r="Q190" s="89">
        <f t="shared" si="16"/>
        <v>0</v>
      </c>
      <c r="R190" s="89">
        <f t="shared" si="16"/>
        <v>0</v>
      </c>
      <c r="S190" s="89">
        <f t="shared" si="16"/>
        <v>0</v>
      </c>
      <c r="T190" s="89">
        <f t="shared" si="16"/>
        <v>0</v>
      </c>
      <c r="U190" s="89">
        <f t="shared" si="16"/>
        <v>0</v>
      </c>
    </row>
    <row r="191" spans="1:21" x14ac:dyDescent="0.25">
      <c r="A191" s="29" t="s">
        <v>390</v>
      </c>
      <c r="B191" s="29" t="s">
        <v>540</v>
      </c>
      <c r="C191" s="41" t="s">
        <v>558</v>
      </c>
      <c r="D191" s="41" t="s">
        <v>252</v>
      </c>
      <c r="E191" s="41" t="s">
        <v>29</v>
      </c>
      <c r="F191" s="41" t="s">
        <v>562</v>
      </c>
      <c r="G191" s="89">
        <v>15</v>
      </c>
      <c r="H191" s="89">
        <v>15129</v>
      </c>
      <c r="I191" s="75">
        <f t="shared" si="14"/>
        <v>5446.44</v>
      </c>
      <c r="J191" s="41" t="s">
        <v>570</v>
      </c>
      <c r="K191" s="41"/>
      <c r="P191" s="89">
        <f t="shared" si="13"/>
        <v>15</v>
      </c>
      <c r="Q191" s="89">
        <f t="shared" si="16"/>
        <v>0</v>
      </c>
      <c r="R191" s="89">
        <f t="shared" si="16"/>
        <v>0</v>
      </c>
      <c r="S191" s="89">
        <f t="shared" si="16"/>
        <v>0</v>
      </c>
      <c r="T191" s="89">
        <f t="shared" si="16"/>
        <v>0</v>
      </c>
      <c r="U191" s="89">
        <f t="shared" si="16"/>
        <v>0</v>
      </c>
    </row>
    <row r="192" spans="1:21" x14ac:dyDescent="0.25">
      <c r="A192" s="29" t="s">
        <v>442</v>
      </c>
      <c r="B192" s="29" t="s">
        <v>543</v>
      </c>
      <c r="C192" s="41" t="s">
        <v>558</v>
      </c>
      <c r="D192" s="41" t="s">
        <v>441</v>
      </c>
      <c r="E192" s="41" t="s">
        <v>29</v>
      </c>
      <c r="F192" s="41" t="s">
        <v>561</v>
      </c>
      <c r="G192" s="89">
        <v>118.13</v>
      </c>
      <c r="H192" s="89">
        <v>10000</v>
      </c>
      <c r="I192" s="75">
        <f t="shared" si="14"/>
        <v>28351.200000000001</v>
      </c>
      <c r="J192" s="41" t="s">
        <v>569</v>
      </c>
      <c r="K192" s="41"/>
      <c r="P192" s="89">
        <f t="shared" si="13"/>
        <v>118.13</v>
      </c>
      <c r="Q192" s="89">
        <f t="shared" si="16"/>
        <v>0</v>
      </c>
      <c r="R192" s="89">
        <f t="shared" si="16"/>
        <v>0</v>
      </c>
      <c r="S192" s="89">
        <f t="shared" si="16"/>
        <v>0</v>
      </c>
      <c r="T192" s="89">
        <f t="shared" si="16"/>
        <v>0</v>
      </c>
      <c r="U192" s="89">
        <f t="shared" si="16"/>
        <v>0</v>
      </c>
    </row>
    <row r="193" spans="1:21" x14ac:dyDescent="0.25">
      <c r="A193" s="29" t="s">
        <v>442</v>
      </c>
      <c r="B193" s="29" t="s">
        <v>544</v>
      </c>
      <c r="C193" s="41" t="s">
        <v>558</v>
      </c>
      <c r="D193" s="41" t="s">
        <v>441</v>
      </c>
      <c r="E193" s="41" t="s">
        <v>29</v>
      </c>
      <c r="F193" s="41" t="s">
        <v>561</v>
      </c>
      <c r="G193" s="89">
        <v>191.12</v>
      </c>
      <c r="H193" s="89">
        <v>8643</v>
      </c>
      <c r="I193" s="75">
        <f t="shared" si="14"/>
        <v>39644.403840000006</v>
      </c>
      <c r="J193" s="41" t="s">
        <v>569</v>
      </c>
      <c r="K193" s="41"/>
      <c r="P193" s="89">
        <f t="shared" si="13"/>
        <v>191.12</v>
      </c>
      <c r="Q193" s="89">
        <f t="shared" si="16"/>
        <v>0</v>
      </c>
      <c r="R193" s="89">
        <f t="shared" si="16"/>
        <v>0</v>
      </c>
      <c r="S193" s="89">
        <f t="shared" si="16"/>
        <v>0</v>
      </c>
      <c r="T193" s="89">
        <f t="shared" si="16"/>
        <v>0</v>
      </c>
      <c r="U193" s="89">
        <f t="shared" si="16"/>
        <v>0</v>
      </c>
    </row>
    <row r="194" spans="1:21" x14ac:dyDescent="0.25">
      <c r="A194" s="29" t="s">
        <v>443</v>
      </c>
      <c r="B194" s="29" t="s">
        <v>479</v>
      </c>
      <c r="C194" s="41" t="s">
        <v>558</v>
      </c>
      <c r="D194" s="41" t="s">
        <v>441</v>
      </c>
      <c r="E194" s="41" t="s">
        <v>29</v>
      </c>
      <c r="F194" s="41" t="s">
        <v>561</v>
      </c>
      <c r="G194" s="89">
        <v>1831.44</v>
      </c>
      <c r="H194" s="89">
        <v>10000</v>
      </c>
      <c r="I194" s="75">
        <f t="shared" si="14"/>
        <v>439545.59999999998</v>
      </c>
      <c r="J194" s="41" t="s">
        <v>569</v>
      </c>
      <c r="K194" s="41"/>
      <c r="P194" s="89">
        <f t="shared" si="13"/>
        <v>1831.44</v>
      </c>
      <c r="Q194" s="89">
        <f t="shared" si="16"/>
        <v>0</v>
      </c>
      <c r="R194" s="89">
        <f t="shared" si="16"/>
        <v>0</v>
      </c>
      <c r="S194" s="89">
        <f t="shared" si="16"/>
        <v>0</v>
      </c>
      <c r="T194" s="89">
        <f t="shared" si="16"/>
        <v>0</v>
      </c>
      <c r="U194" s="89">
        <f t="shared" si="16"/>
        <v>0</v>
      </c>
    </row>
    <row r="195" spans="1:21" x14ac:dyDescent="0.25">
      <c r="A195" s="29" t="s">
        <v>444</v>
      </c>
      <c r="B195" s="29" t="s">
        <v>545</v>
      </c>
      <c r="C195" s="41" t="s">
        <v>558</v>
      </c>
      <c r="D195" s="41" t="s">
        <v>441</v>
      </c>
      <c r="E195" s="41" t="s">
        <v>29</v>
      </c>
      <c r="F195" s="41" t="s">
        <v>561</v>
      </c>
      <c r="G195" s="89">
        <v>498.05</v>
      </c>
      <c r="H195" s="89">
        <v>10000</v>
      </c>
      <c r="I195" s="75">
        <f t="shared" si="14"/>
        <v>119532</v>
      </c>
      <c r="J195" s="41" t="s">
        <v>569</v>
      </c>
      <c r="K195" s="41"/>
      <c r="P195" s="89">
        <f t="shared" si="13"/>
        <v>498.05</v>
      </c>
      <c r="Q195" s="89">
        <f t="shared" si="16"/>
        <v>0</v>
      </c>
      <c r="R195" s="89">
        <f t="shared" si="16"/>
        <v>0</v>
      </c>
      <c r="S195" s="89">
        <f t="shared" si="16"/>
        <v>0</v>
      </c>
      <c r="T195" s="89">
        <f t="shared" si="16"/>
        <v>0</v>
      </c>
      <c r="U195" s="89">
        <f t="shared" si="16"/>
        <v>0</v>
      </c>
    </row>
    <row r="196" spans="1:21" x14ac:dyDescent="0.25">
      <c r="A196" s="29" t="s">
        <v>425</v>
      </c>
      <c r="B196" s="29" t="s">
        <v>309</v>
      </c>
      <c r="C196" s="41" t="s">
        <v>558</v>
      </c>
      <c r="D196" s="41" t="s">
        <v>441</v>
      </c>
      <c r="E196" s="41" t="s">
        <v>29</v>
      </c>
      <c r="F196" s="41" t="s">
        <v>104</v>
      </c>
      <c r="G196" s="89">
        <v>300</v>
      </c>
      <c r="H196" s="89">
        <v>10000</v>
      </c>
      <c r="I196" s="75">
        <f>IF(E196=$I$1,IF(K196=0,24*G196*H196/1000,0),0)</f>
        <v>72000</v>
      </c>
      <c r="J196" s="41" t="s">
        <v>569</v>
      </c>
      <c r="K196" s="41"/>
      <c r="P196" s="89">
        <f t="shared" si="13"/>
        <v>300</v>
      </c>
      <c r="Q196" s="89">
        <f t="shared" si="16"/>
        <v>0</v>
      </c>
      <c r="R196" s="89">
        <f t="shared" si="16"/>
        <v>0</v>
      </c>
      <c r="S196" s="89">
        <f t="shared" si="16"/>
        <v>0</v>
      </c>
      <c r="T196" s="89">
        <f t="shared" si="16"/>
        <v>0</v>
      </c>
      <c r="U196" s="89">
        <f t="shared" si="16"/>
        <v>0</v>
      </c>
    </row>
    <row r="197" spans="1:21" x14ac:dyDescent="0.25">
      <c r="A197" s="29" t="s">
        <v>441</v>
      </c>
      <c r="B197" s="29" t="s">
        <v>542</v>
      </c>
      <c r="C197" s="41" t="s">
        <v>558</v>
      </c>
      <c r="D197" s="41" t="s">
        <v>441</v>
      </c>
      <c r="E197" s="41" t="s">
        <v>216</v>
      </c>
      <c r="F197" s="41" t="s">
        <v>562</v>
      </c>
      <c r="G197" s="89">
        <v>349</v>
      </c>
      <c r="H197" s="89">
        <v>10751</v>
      </c>
      <c r="I197" s="75">
        <f>IF(E197=$I$1,IF(K197=0,24*G197*H197/1000,0),0)</f>
        <v>0</v>
      </c>
      <c r="J197" s="41" t="s">
        <v>570</v>
      </c>
      <c r="K197" s="41"/>
      <c r="P197" s="89">
        <f t="shared" ref="P197:U200" si="17">IF($K197=0,IF($E197=P$3,$G197,0),0)</f>
        <v>0</v>
      </c>
      <c r="Q197" s="89">
        <f t="shared" si="17"/>
        <v>0</v>
      </c>
      <c r="R197" s="89">
        <f t="shared" si="17"/>
        <v>0</v>
      </c>
      <c r="S197" s="89">
        <f t="shared" si="17"/>
        <v>349</v>
      </c>
      <c r="T197" s="89">
        <f t="shared" si="17"/>
        <v>0</v>
      </c>
      <c r="U197" s="89">
        <f t="shared" si="17"/>
        <v>0</v>
      </c>
    </row>
    <row r="198" spans="1:21" x14ac:dyDescent="0.25">
      <c r="A198" s="29" t="s">
        <v>441</v>
      </c>
      <c r="B198" s="29" t="s">
        <v>547</v>
      </c>
      <c r="C198" s="41" t="s">
        <v>558</v>
      </c>
      <c r="D198" s="41" t="s">
        <v>441</v>
      </c>
      <c r="E198" s="41" t="s">
        <v>29</v>
      </c>
      <c r="F198" s="41" t="s">
        <v>561</v>
      </c>
      <c r="G198" s="89">
        <v>300</v>
      </c>
      <c r="H198" s="89">
        <v>12000</v>
      </c>
      <c r="I198" s="75">
        <f>IF(E198=$I$1,IF(K198=0,24*G198*H198/1000,0),0)</f>
        <v>86400</v>
      </c>
      <c r="J198" s="41" t="s">
        <v>570</v>
      </c>
      <c r="K198" s="41"/>
      <c r="P198" s="89">
        <f t="shared" si="17"/>
        <v>300</v>
      </c>
      <c r="Q198" s="89">
        <f t="shared" si="17"/>
        <v>0</v>
      </c>
      <c r="R198" s="89">
        <f t="shared" si="17"/>
        <v>0</v>
      </c>
      <c r="S198" s="89">
        <f t="shared" si="17"/>
        <v>0</v>
      </c>
      <c r="T198" s="89">
        <f t="shared" si="17"/>
        <v>0</v>
      </c>
      <c r="U198" s="89">
        <f t="shared" si="17"/>
        <v>0</v>
      </c>
    </row>
    <row r="199" spans="1:21" x14ac:dyDescent="0.25">
      <c r="A199" s="29" t="s">
        <v>387</v>
      </c>
      <c r="B199" s="29" t="s">
        <v>546</v>
      </c>
      <c r="C199" s="41" t="s">
        <v>558</v>
      </c>
      <c r="D199" s="41" t="s">
        <v>441</v>
      </c>
      <c r="E199" s="41" t="s">
        <v>29</v>
      </c>
      <c r="F199" s="41" t="s">
        <v>561</v>
      </c>
      <c r="G199" s="89">
        <v>80</v>
      </c>
      <c r="H199" s="89">
        <v>10000</v>
      </c>
      <c r="I199" s="75">
        <f>IF(E199=$I$1,IF(K199=0,24*G199*H199/1000,0),0)</f>
        <v>19200</v>
      </c>
      <c r="J199" s="41" t="s">
        <v>569</v>
      </c>
      <c r="K199" s="41"/>
      <c r="P199" s="89">
        <f t="shared" si="17"/>
        <v>80</v>
      </c>
      <c r="Q199" s="89">
        <f t="shared" si="17"/>
        <v>0</v>
      </c>
      <c r="R199" s="89">
        <f t="shared" si="17"/>
        <v>0</v>
      </c>
      <c r="S199" s="89">
        <f t="shared" si="17"/>
        <v>0</v>
      </c>
      <c r="T199" s="89">
        <f t="shared" si="17"/>
        <v>0</v>
      </c>
      <c r="U199" s="89">
        <f t="shared" si="17"/>
        <v>0</v>
      </c>
    </row>
    <row r="200" spans="1:21" x14ac:dyDescent="0.25">
      <c r="A200" s="29" t="s">
        <v>385</v>
      </c>
      <c r="B200" s="29" t="s">
        <v>548</v>
      </c>
      <c r="C200" s="41" t="s">
        <v>558</v>
      </c>
      <c r="D200" s="41" t="s">
        <v>390</v>
      </c>
      <c r="E200" s="41" t="s">
        <v>29</v>
      </c>
      <c r="F200" s="41" t="s">
        <v>561</v>
      </c>
      <c r="G200" s="89">
        <v>1000</v>
      </c>
      <c r="H200" s="89">
        <v>7250</v>
      </c>
      <c r="I200" s="75">
        <f>IF(E200=$I$1,IF(K200=0,24*G200*H200/1000,0),0)</f>
        <v>0</v>
      </c>
      <c r="J200" s="41" t="s">
        <v>569</v>
      </c>
      <c r="K200" s="92">
        <v>37347</v>
      </c>
      <c r="P200" s="89">
        <f t="shared" si="17"/>
        <v>0</v>
      </c>
      <c r="Q200" s="89">
        <f t="shared" si="17"/>
        <v>0</v>
      </c>
      <c r="R200" s="89">
        <f t="shared" si="17"/>
        <v>0</v>
      </c>
      <c r="S200" s="89">
        <f t="shared" si="17"/>
        <v>0</v>
      </c>
      <c r="T200" s="89">
        <f t="shared" si="17"/>
        <v>0</v>
      </c>
      <c r="U200" s="89">
        <f t="shared" si="17"/>
        <v>0</v>
      </c>
    </row>
    <row r="201" spans="1:21" x14ac:dyDescent="0.25">
      <c r="C201" s="41"/>
      <c r="D201" s="41"/>
      <c r="E201" s="41"/>
      <c r="F201" s="41"/>
      <c r="G201" s="41"/>
      <c r="H201" s="41"/>
      <c r="I201" s="41"/>
    </row>
    <row r="202" spans="1:21" x14ac:dyDescent="0.25">
      <c r="C202" s="41"/>
      <c r="D202" s="41"/>
      <c r="E202" s="41"/>
      <c r="F202" s="41"/>
      <c r="G202" s="41"/>
      <c r="H202" s="41"/>
      <c r="I202" s="41"/>
    </row>
    <row r="203" spans="1:21" x14ac:dyDescent="0.25">
      <c r="C203" s="41"/>
      <c r="D203" s="41"/>
      <c r="E203" s="41"/>
      <c r="F203" s="41"/>
      <c r="G203" s="41"/>
      <c r="H203" s="41"/>
      <c r="I203" s="41"/>
    </row>
    <row r="204" spans="1:21" x14ac:dyDescent="0.25">
      <c r="C204" s="41"/>
      <c r="D204" s="41"/>
      <c r="E204" s="41"/>
      <c r="F204" s="41"/>
      <c r="G204" s="41"/>
      <c r="H204" s="41"/>
      <c r="I204" s="41"/>
    </row>
    <row r="205" spans="1:21" x14ac:dyDescent="0.25">
      <c r="C205" s="41"/>
      <c r="D205" s="41"/>
      <c r="E205" s="41"/>
      <c r="F205" s="41"/>
      <c r="G205" s="41"/>
      <c r="H205" s="41"/>
      <c r="I205" s="41"/>
    </row>
    <row r="206" spans="1:21" x14ac:dyDescent="0.25">
      <c r="C206" s="41"/>
      <c r="D206" s="41"/>
      <c r="E206" s="41"/>
      <c r="F206" s="41"/>
      <c r="G206" s="41"/>
      <c r="H206" s="41"/>
      <c r="I206" s="41"/>
    </row>
    <row r="207" spans="1:21" x14ac:dyDescent="0.25">
      <c r="C207" s="41"/>
      <c r="D207" s="41"/>
      <c r="E207" s="41"/>
      <c r="F207" s="41"/>
      <c r="G207" s="41"/>
      <c r="H207" s="41"/>
      <c r="I207" s="41"/>
    </row>
    <row r="208" spans="1:21" x14ac:dyDescent="0.25">
      <c r="C208" s="41"/>
      <c r="D208" s="41"/>
      <c r="E208" s="41"/>
      <c r="F208" s="41"/>
      <c r="G208" s="41"/>
      <c r="H208" s="41"/>
      <c r="I208" s="41"/>
    </row>
  </sheetData>
  <autoFilter ref="A3:K200"/>
  <mergeCells count="2">
    <mergeCell ref="P1:U1"/>
    <mergeCell ref="F2:H2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Ercot capacity</vt:lpstr>
      <vt:lpstr>Texas Various</vt:lpstr>
      <vt:lpstr>Texas Utilities</vt:lpstr>
      <vt:lpstr>Heat Rate</vt:lpstr>
      <vt:lpstr>'Texas Utilities'!Print_Area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Tham</dc:creator>
  <cp:lastModifiedBy>Havlíček Jan</cp:lastModifiedBy>
  <cp:lastPrinted>2000-07-20T22:12:05Z</cp:lastPrinted>
  <dcterms:created xsi:type="dcterms:W3CDTF">2000-06-28T12:00:12Z</dcterms:created>
  <dcterms:modified xsi:type="dcterms:W3CDTF">2023-09-10T11:01:52Z</dcterms:modified>
</cp:coreProperties>
</file>