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ferrals" sheetId="6" r:id="rId1"/>
    <sheet name="Deferral Notes" sheetId="7" r:id="rId2"/>
  </sheets>
  <definedNames>
    <definedName name="_xlnm.Print_Area" localSheetId="0">Deferrals!$A$1:$N$106</definedName>
  </definedNames>
  <calcPr calcId="0"/>
</workbook>
</file>

<file path=xl/calcChain.xml><?xml version="1.0" encoding="utf-8"?>
<calcChain xmlns="http://schemas.openxmlformats.org/spreadsheetml/2006/main">
  <c r="F13" i="6" l="1"/>
  <c r="G13" i="6"/>
  <c r="H13" i="6"/>
  <c r="I13" i="6"/>
  <c r="J13" i="6"/>
  <c r="K13" i="6"/>
  <c r="L13" i="6"/>
  <c r="M13" i="6"/>
  <c r="N13" i="6"/>
  <c r="F21" i="6"/>
  <c r="G21" i="6"/>
  <c r="H21" i="6"/>
  <c r="I21" i="6"/>
  <c r="J21" i="6"/>
  <c r="K21" i="6"/>
  <c r="L21" i="6"/>
  <c r="M21" i="6"/>
  <c r="N21" i="6"/>
  <c r="I30" i="6"/>
  <c r="J30" i="6"/>
  <c r="K30" i="6"/>
  <c r="L30" i="6"/>
  <c r="M30" i="6"/>
  <c r="N30" i="6"/>
  <c r="F40" i="6"/>
  <c r="G40" i="6"/>
  <c r="H40" i="6"/>
  <c r="I40" i="6"/>
  <c r="J40" i="6"/>
  <c r="K40" i="6"/>
  <c r="L40" i="6"/>
  <c r="M40" i="6"/>
  <c r="N40" i="6"/>
  <c r="F55" i="6"/>
  <c r="G55" i="6"/>
  <c r="H55" i="6"/>
  <c r="I55" i="6"/>
  <c r="J55" i="6"/>
  <c r="K55" i="6"/>
  <c r="L55" i="6"/>
  <c r="M55" i="6"/>
  <c r="N55" i="6"/>
  <c r="F69" i="6"/>
  <c r="G69" i="6"/>
  <c r="H69" i="6"/>
  <c r="I69" i="6"/>
  <c r="J69" i="6"/>
  <c r="K69" i="6"/>
  <c r="L69" i="6"/>
  <c r="M69" i="6"/>
  <c r="N69" i="6"/>
  <c r="G75" i="6"/>
  <c r="H76" i="6"/>
  <c r="I77" i="6"/>
  <c r="J78" i="6"/>
  <c r="K79" i="6"/>
  <c r="F80" i="6"/>
  <c r="G80" i="6"/>
  <c r="H80" i="6"/>
  <c r="I80" i="6"/>
  <c r="J80" i="6"/>
  <c r="K80" i="6"/>
  <c r="L80" i="6"/>
  <c r="M80" i="6"/>
  <c r="N80" i="6"/>
  <c r="F83" i="6"/>
  <c r="G83" i="6"/>
  <c r="H83" i="6"/>
  <c r="I83" i="6"/>
  <c r="J83" i="6"/>
  <c r="K83" i="6"/>
  <c r="L83" i="6"/>
  <c r="M83" i="6"/>
  <c r="F90" i="6"/>
  <c r="G90" i="6"/>
  <c r="H90" i="6"/>
  <c r="I90" i="6"/>
  <c r="J90" i="6"/>
  <c r="K90" i="6"/>
  <c r="L90" i="6"/>
  <c r="M90" i="6"/>
  <c r="N90" i="6"/>
  <c r="F91" i="6"/>
  <c r="G91" i="6"/>
  <c r="H91" i="6"/>
  <c r="I91" i="6"/>
  <c r="J91" i="6"/>
  <c r="K91" i="6"/>
  <c r="L91" i="6"/>
  <c r="M91" i="6"/>
  <c r="N91" i="6"/>
  <c r="F92" i="6"/>
  <c r="G92" i="6"/>
  <c r="H92" i="6"/>
  <c r="I92" i="6"/>
  <c r="J92" i="6"/>
  <c r="K92" i="6"/>
  <c r="L92" i="6"/>
  <c r="M92" i="6"/>
  <c r="N92" i="6"/>
  <c r="F93" i="6"/>
  <c r="G93" i="6"/>
  <c r="H93" i="6"/>
  <c r="I93" i="6"/>
  <c r="J93" i="6"/>
  <c r="K93" i="6"/>
  <c r="L93" i="6"/>
  <c r="M93" i="6"/>
  <c r="N93" i="6"/>
  <c r="F94" i="6"/>
  <c r="G94" i="6"/>
  <c r="H94" i="6"/>
  <c r="I94" i="6"/>
  <c r="J94" i="6"/>
  <c r="K94" i="6"/>
  <c r="L94" i="6"/>
  <c r="M94" i="6"/>
  <c r="N94" i="6"/>
  <c r="F95" i="6"/>
  <c r="G95" i="6"/>
  <c r="H95" i="6"/>
  <c r="I95" i="6"/>
  <c r="J95" i="6"/>
  <c r="K95" i="6"/>
  <c r="L95" i="6"/>
  <c r="M95" i="6"/>
  <c r="N95" i="6"/>
  <c r="F96" i="6"/>
  <c r="G96" i="6"/>
  <c r="H96" i="6"/>
  <c r="I96" i="6"/>
  <c r="J96" i="6"/>
  <c r="K96" i="6"/>
  <c r="L96" i="6"/>
  <c r="M96" i="6"/>
  <c r="N96" i="6"/>
  <c r="F98" i="6"/>
  <c r="G98" i="6"/>
  <c r="H98" i="6"/>
  <c r="I98" i="6"/>
  <c r="J98" i="6"/>
  <c r="K98" i="6"/>
  <c r="L98" i="6"/>
  <c r="M98" i="6"/>
  <c r="N98" i="6"/>
  <c r="F100" i="6"/>
  <c r="G100" i="6"/>
  <c r="H100" i="6"/>
  <c r="I100" i="6"/>
  <c r="J100" i="6"/>
  <c r="K100" i="6"/>
  <c r="L100" i="6"/>
  <c r="M100" i="6"/>
  <c r="C106" i="6"/>
</calcChain>
</file>

<file path=xl/comments1.xml><?xml version="1.0" encoding="utf-8"?>
<comments xmlns="http://schemas.openxmlformats.org/spreadsheetml/2006/main">
  <authors>
    <author>rrodri2</author>
  </authors>
  <commentList>
    <comment ref="H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9907 Deferral Amounts per 7/27/99 email from Phillip Love.</t>
        </r>
      </text>
    </comment>
    <comment ref="I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9/08/99 email from Phillip Love.</t>
        </r>
      </text>
    </comment>
    <comment ref="J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10/07/99 email from Phillip Love.</t>
        </r>
      </text>
    </comment>
    <comment ref="K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10/27/99 emails from 
Phillip Love.
</t>
        </r>
      </text>
    </comment>
    <comment ref="L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12/2/99 email from Phillip Love.</t>
        </r>
      </text>
    </comment>
    <comment ref="M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per 12/30/99 email from Phillip Love.</t>
        </r>
      </text>
    </comment>
    <comment ref="A15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Balance Sheet on Co. 012 and income statement on Co. 016 b/c OA doesn't pick up Co 012 prior to 9907 production.</t>
        </r>
      </text>
    </comment>
    <comment ref="A43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Balance Sheet on Co. 012 and income statement on Co. 016 b/c OA doesn't pick up Co 012 prior to 9907 production.</t>
        </r>
      </text>
    </comment>
    <comment ref="G47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Additional Deferral per 6/30/99 email from Phillip Love.</t>
        </r>
      </text>
    </comment>
    <comment ref="G48" authorId="0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Additional Deferral per 6/30/99 email from Phillip Love.</t>
        </r>
      </text>
    </comment>
  </commentList>
</comments>
</file>

<file path=xl/sharedStrings.xml><?xml version="1.0" encoding="utf-8"?>
<sst xmlns="http://schemas.openxmlformats.org/spreadsheetml/2006/main" count="80" uniqueCount="68">
  <si>
    <t>Other Deferrals recorded for the Texas Desk</t>
  </si>
  <si>
    <t>Sterling</t>
  </si>
  <si>
    <t>G/L Month</t>
  </si>
  <si>
    <t>9905</t>
  </si>
  <si>
    <t>Production Month</t>
  </si>
  <si>
    <t>TUFCO</t>
  </si>
  <si>
    <t>Subtotal Sterling</t>
  </si>
  <si>
    <t>9906</t>
  </si>
  <si>
    <t>9907</t>
  </si>
  <si>
    <t>9908</t>
  </si>
  <si>
    <t>9909</t>
  </si>
  <si>
    <t>9910</t>
  </si>
  <si>
    <t>9911</t>
  </si>
  <si>
    <t>9912</t>
  </si>
  <si>
    <t>Subtotal TUFCO</t>
  </si>
  <si>
    <t>HL&amp;P Liquidations</t>
  </si>
  <si>
    <t>Monthly Total Recorded to Income Acct. (4830)</t>
  </si>
  <si>
    <t>Breakout by Counterparty</t>
  </si>
  <si>
    <t>HL&amp;P</t>
  </si>
  <si>
    <t>Total change in deferral account</t>
  </si>
  <si>
    <t>Balance in Deferral Account</t>
  </si>
  <si>
    <t>Signs Below are Debit/Credit Format</t>
  </si>
  <si>
    <t>96000912</t>
  </si>
  <si>
    <t>078-83892-302</t>
  </si>
  <si>
    <t>96001400</t>
  </si>
  <si>
    <t>016-88968-301</t>
  </si>
  <si>
    <t>Sterling (83892)</t>
  </si>
  <si>
    <t>TUFCO (88968)</t>
  </si>
  <si>
    <t>The income statement side of the entry is to be recorded to the 4830 999 0000 42</t>
  </si>
  <si>
    <t>Income entry above this line and balance sheet entry below this line.</t>
  </si>
  <si>
    <t>The above balance sheet items are to be recorded to the 1430 999  0000 (customer # as the Sub Ledger)</t>
  </si>
  <si>
    <t xml:space="preserve">Filename:  </t>
  </si>
  <si>
    <t>Southern Union</t>
  </si>
  <si>
    <t>Subtotal Southern Union</t>
  </si>
  <si>
    <t>Central Power &amp; Light</t>
  </si>
  <si>
    <t>Subtotal CP&amp;L</t>
  </si>
  <si>
    <t xml:space="preserve">Southern Union </t>
  </si>
  <si>
    <t xml:space="preserve">We would like this account initially funded with $34,247 for March 99 and $9,025 for April 99.  </t>
  </si>
  <si>
    <t>per Phillip Love's 6/30/99 email.</t>
  </si>
  <si>
    <t>Customer #</t>
  </si>
  <si>
    <t>Company</t>
  </si>
  <si>
    <t>012</t>
  </si>
  <si>
    <t>016</t>
  </si>
  <si>
    <t>Co. 12 Deferrals</t>
  </si>
  <si>
    <t>Tufco</t>
  </si>
  <si>
    <t xml:space="preserve">Southern Union is a deal that has a contract minimum of 10 BCF over the life of the contract </t>
  </si>
  <si>
    <t xml:space="preserve">and will expire on August 31, 1999.  This contract # is 96004236, old synergi # is 016-82540-302.  </t>
  </si>
  <si>
    <t>The contract states that they must average 20,000 MMBTUs a day over the year and the</t>
  </si>
  <si>
    <t xml:space="preserve"> contract expires 10/31/99 and will be replaced with the same time of deal.  </t>
  </si>
  <si>
    <t xml:space="preserve">The contract # is 96017697, old synergi #016-15050-304.  Can you fund this account intially </t>
  </si>
  <si>
    <t>with $(28,118) for March 99 production and $(12,211) for April 99.</t>
  </si>
  <si>
    <t xml:space="preserve">Per 7/26/99 email from Phillip Love Calpine, Sterling, and CP&amp;L deferrals were moved from </t>
  </si>
  <si>
    <t>Co. 016 to Co. 012.</t>
  </si>
  <si>
    <t xml:space="preserve">Tufco has a contract minimum not a monthly minimum.  What is being deferred is the difference </t>
  </si>
  <si>
    <t>between what is liquidating and what has physically flowed.  As of May 1999, there was</t>
  </si>
  <si>
    <t>less volume flowing than liquidating.  Therefore income was booked to the revenue account.</t>
  </si>
  <si>
    <t xml:space="preserve">In future months when the physical flow is greater than the amount liquidating a loss will be </t>
  </si>
  <si>
    <t>booked to the revenue account.  By the end of the contract term the deferral should be zero.</t>
  </si>
  <si>
    <t xml:space="preserve">The deferral for HL&amp;P is for a liquidation that came through in 9901 production, but the </t>
  </si>
  <si>
    <t xml:space="preserve">volumes are not flowing until 9906 through 9910.  Therefore a debit was recorded in the </t>
  </si>
  <si>
    <t xml:space="preserve">income account for $137,700 in 9905 GL and 20% will be reversed each month </t>
  </si>
  <si>
    <t>in 9906 through 9910.</t>
  </si>
  <si>
    <t>Entex</t>
  </si>
  <si>
    <t>Subtotal Entex</t>
  </si>
  <si>
    <t>Calpine Fuels Texas</t>
  </si>
  <si>
    <t>Subtotal Calpine Fuels</t>
  </si>
  <si>
    <t>Calpine Fuels</t>
  </si>
  <si>
    <t>Balance as of 12/31/99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</si>
</sst>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1" formatCode="_(* #,##0_);_(* \(#,##0\);_(* &quot;-&quot;??_);_(@_)"/>
    <numFmt numFmtId="175" formatCode="&quot;$&quot;#,##0.00;\(&quot;$&quot;#,##0.00\)"/>
  </numFmts>
  <fonts count="11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171" fontId="3" fillId="0" borderId="0" xfId="1" applyNumberFormat="1" applyFont="1"/>
    <xf numFmtId="17" fontId="3" fillId="0" borderId="0" xfId="0" quotePrefix="1" applyNumberFormat="1" applyFont="1" applyAlignment="1">
      <alignment horizontal="center"/>
    </xf>
    <xf numFmtId="17" fontId="3" fillId="0" borderId="0" xfId="0" quotePrefix="1" applyNumberFormat="1" applyFont="1"/>
    <xf numFmtId="171" fontId="3" fillId="0" borderId="1" xfId="1" applyNumberFormat="1" applyFont="1" applyBorder="1"/>
    <xf numFmtId="171" fontId="3" fillId="0" borderId="0" xfId="1" applyNumberFormat="1" applyFont="1" applyBorder="1"/>
    <xf numFmtId="0" fontId="4" fillId="0" borderId="0" xfId="0" applyFont="1"/>
    <xf numFmtId="0" fontId="3" fillId="0" borderId="0" xfId="0" quotePrefix="1" applyFont="1"/>
    <xf numFmtId="0" fontId="3" fillId="2" borderId="0" xfId="0" applyFont="1" applyFill="1"/>
    <xf numFmtId="171" fontId="3" fillId="2" borderId="0" xfId="1" applyNumberFormat="1" applyFont="1" applyFill="1"/>
    <xf numFmtId="0" fontId="5" fillId="2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1" fontId="3" fillId="0" borderId="0" xfId="1" quotePrefix="1" applyNumberFormat="1" applyFont="1"/>
    <xf numFmtId="43" fontId="3" fillId="0" borderId="1" xfId="1" quotePrefix="1" applyFont="1" applyBorder="1"/>
    <xf numFmtId="171" fontId="3" fillId="0" borderId="1" xfId="1" quotePrefix="1" applyNumberFormat="1" applyFont="1" applyBorder="1"/>
    <xf numFmtId="0" fontId="8" fillId="0" borderId="0" xfId="0" applyFont="1"/>
    <xf numFmtId="0" fontId="9" fillId="0" borderId="2" xfId="2" applyFont="1" applyFill="1" applyBorder="1" applyAlignment="1">
      <alignment horizontal="left" wrapText="1"/>
    </xf>
    <xf numFmtId="175" fontId="9" fillId="0" borderId="2" xfId="2" applyNumberFormat="1" applyFont="1" applyFill="1" applyBorder="1" applyAlignment="1">
      <alignment horizontal="right" wrapText="1"/>
    </xf>
    <xf numFmtId="0" fontId="9" fillId="0" borderId="3" xfId="2" applyFont="1" applyFill="1" applyBorder="1" applyAlignment="1">
      <alignment horizontal="left" wrapText="1"/>
    </xf>
    <xf numFmtId="175" fontId="9" fillId="0" borderId="3" xfId="2" applyNumberFormat="1" applyFont="1" applyFill="1" applyBorder="1" applyAlignment="1">
      <alignment horizontal="right" wrapText="1"/>
    </xf>
    <xf numFmtId="0" fontId="9" fillId="0" borderId="0" xfId="2" applyFont="1" applyFill="1" applyBorder="1" applyAlignment="1">
      <alignment horizontal="center"/>
    </xf>
    <xf numFmtId="43" fontId="3" fillId="0" borderId="0" xfId="1" applyFont="1"/>
    <xf numFmtId="43" fontId="3" fillId="0" borderId="0" xfId="1" quotePrefix="1" applyFont="1" applyAlignment="1">
      <alignment horizontal="center"/>
    </xf>
    <xf numFmtId="43" fontId="3" fillId="2" borderId="0" xfId="1" applyFont="1" applyFill="1"/>
    <xf numFmtId="43" fontId="9" fillId="0" borderId="0" xfId="1" applyFont="1" applyFill="1" applyBorder="1" applyAlignment="1">
      <alignment horizontal="center"/>
    </xf>
    <xf numFmtId="43" fontId="9" fillId="0" borderId="3" xfId="1" applyFont="1" applyFill="1" applyBorder="1" applyAlignment="1">
      <alignment horizontal="left" wrapText="1"/>
    </xf>
    <xf numFmtId="43" fontId="9" fillId="0" borderId="2" xfId="1" applyFont="1" applyFill="1" applyBorder="1" applyAlignment="1">
      <alignment horizontal="left" wrapText="1"/>
    </xf>
    <xf numFmtId="17" fontId="3" fillId="0" borderId="1" xfId="0" quotePrefix="1" applyNumberFormat="1" applyFont="1" applyBorder="1"/>
    <xf numFmtId="43" fontId="3" fillId="0" borderId="1" xfId="1" applyFont="1" applyBorder="1"/>
    <xf numFmtId="171" fontId="3" fillId="0" borderId="0" xfId="1" quotePrefix="1" applyNumberFormat="1" applyFont="1" applyAlignment="1">
      <alignment horizontal="center"/>
    </xf>
    <xf numFmtId="171" fontId="9" fillId="0" borderId="0" xfId="1" applyNumberFormat="1" applyFont="1" applyFill="1" applyBorder="1" applyAlignment="1">
      <alignment horizontal="center"/>
    </xf>
    <xf numFmtId="171" fontId="9" fillId="0" borderId="3" xfId="1" applyNumberFormat="1" applyFont="1" applyFill="1" applyBorder="1" applyAlignment="1">
      <alignment horizontal="left" wrapText="1"/>
    </xf>
    <xf numFmtId="171" fontId="9" fillId="0" borderId="2" xfId="1" applyNumberFormat="1" applyFont="1" applyFill="1" applyBorder="1" applyAlignment="1">
      <alignment horizontal="left" wrapText="1"/>
    </xf>
    <xf numFmtId="171" fontId="3" fillId="0" borderId="0" xfId="1" applyNumberFormat="1" applyFont="1" applyFill="1"/>
    <xf numFmtId="171" fontId="3" fillId="0" borderId="1" xfId="0" applyNumberFormat="1" applyFont="1" applyBorder="1"/>
  </cellXfs>
  <cellStyles count="3">
    <cellStyle name="Comma" xfId="1" builtinId="3"/>
    <cellStyle name="Normal" xfId="0" builtinId="0"/>
    <cellStyle name="Normal_Deferral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P134"/>
  <sheetViews>
    <sheetView tabSelected="1" zoomScale="75" workbookViewId="0">
      <pane xSplit="5" ySplit="5" topLeftCell="F72" activePane="bottomRight" state="frozen"/>
      <selection pane="topRight" activeCell="D1" sqref="D1"/>
      <selection pane="bottomLeft" activeCell="A6" sqref="A6"/>
      <selection pane="bottomRight" activeCell="N91" sqref="N91"/>
    </sheetView>
  </sheetViews>
  <sheetFormatPr defaultColWidth="9.109375" defaultRowHeight="13.2" x14ac:dyDescent="0.25"/>
  <cols>
    <col min="1" max="1" width="9.109375" style="2"/>
    <col min="2" max="2" width="17.33203125" style="2" customWidth="1"/>
    <col min="3" max="3" width="9.88671875" style="2" customWidth="1"/>
    <col min="4" max="4" width="16.33203125" style="2" customWidth="1"/>
    <col min="5" max="5" width="10.5546875" style="2" customWidth="1"/>
    <col min="6" max="6" width="10.44140625" style="2" customWidth="1"/>
    <col min="7" max="7" width="9.5546875" style="2" bestFit="1" customWidth="1"/>
    <col min="8" max="8" width="9.5546875" style="24" bestFit="1" customWidth="1"/>
    <col min="9" max="9" width="10.44140625" style="2" bestFit="1" customWidth="1"/>
    <col min="10" max="10" width="11.109375" style="2" bestFit="1" customWidth="1"/>
    <col min="11" max="11" width="10.44140625" style="3" bestFit="1" customWidth="1"/>
    <col min="12" max="12" width="10.44140625" style="3" customWidth="1"/>
    <col min="13" max="13" width="17.6640625" style="2" bestFit="1" customWidth="1"/>
    <col min="14" max="14" width="17.6640625" style="2" customWidth="1"/>
    <col min="15" max="16384" width="9.109375" style="2"/>
  </cols>
  <sheetData>
    <row r="3" spans="1:14" ht="15.6" x14ac:dyDescent="0.3">
      <c r="A3" s="1" t="s">
        <v>0</v>
      </c>
      <c r="G3" s="24"/>
      <c r="H3" s="2"/>
    </row>
    <row r="4" spans="1:14" x14ac:dyDescent="0.25">
      <c r="A4" s="8" t="s">
        <v>21</v>
      </c>
      <c r="G4" s="24"/>
      <c r="H4" s="2"/>
    </row>
    <row r="5" spans="1:14" x14ac:dyDescent="0.25">
      <c r="E5" s="2" t="s">
        <v>2</v>
      </c>
      <c r="F5" s="4" t="s">
        <v>3</v>
      </c>
      <c r="G5" s="4" t="s">
        <v>7</v>
      </c>
      <c r="H5" s="25" t="s">
        <v>8</v>
      </c>
      <c r="I5" s="4" t="s">
        <v>9</v>
      </c>
      <c r="J5" s="4" t="s">
        <v>10</v>
      </c>
      <c r="K5" s="32" t="s">
        <v>11</v>
      </c>
      <c r="L5" s="32" t="s">
        <v>12</v>
      </c>
      <c r="M5" s="4" t="s">
        <v>13</v>
      </c>
      <c r="N5" s="2" t="s">
        <v>67</v>
      </c>
    </row>
    <row r="6" spans="1:14" x14ac:dyDescent="0.25">
      <c r="A6" s="2" t="s">
        <v>40</v>
      </c>
      <c r="C6" s="2" t="s">
        <v>39</v>
      </c>
      <c r="D6" s="2" t="s">
        <v>4</v>
      </c>
      <c r="F6" s="5"/>
      <c r="M6" s="3"/>
    </row>
    <row r="7" spans="1:14" x14ac:dyDescent="0.25">
      <c r="F7" s="5"/>
      <c r="M7" s="3"/>
    </row>
    <row r="8" spans="1:14" x14ac:dyDescent="0.25">
      <c r="F8" s="5"/>
      <c r="M8" s="3"/>
    </row>
    <row r="9" spans="1:14" x14ac:dyDescent="0.25">
      <c r="A9" s="9" t="s">
        <v>42</v>
      </c>
      <c r="B9" s="2" t="s">
        <v>64</v>
      </c>
      <c r="C9" s="2">
        <v>13815</v>
      </c>
      <c r="D9" s="2">
        <v>9907</v>
      </c>
      <c r="F9" s="5"/>
      <c r="K9" s="3">
        <v>-58230</v>
      </c>
      <c r="M9" s="3"/>
    </row>
    <row r="10" spans="1:14" x14ac:dyDescent="0.25">
      <c r="A10" s="9"/>
      <c r="D10" s="2">
        <v>9908</v>
      </c>
      <c r="F10" s="5"/>
      <c r="K10" s="3">
        <v>18000</v>
      </c>
      <c r="M10" s="3"/>
    </row>
    <row r="11" spans="1:14" x14ac:dyDescent="0.25">
      <c r="A11" s="9"/>
      <c r="D11" s="2">
        <v>9909</v>
      </c>
      <c r="F11" s="5"/>
      <c r="L11" s="3">
        <v>-1735</v>
      </c>
      <c r="M11" s="3"/>
    </row>
    <row r="12" spans="1:14" x14ac:dyDescent="0.25">
      <c r="A12" s="9"/>
      <c r="D12" s="2">
        <v>9910</v>
      </c>
      <c r="F12" s="5"/>
      <c r="M12" s="3">
        <v>98141</v>
      </c>
    </row>
    <row r="13" spans="1:14" x14ac:dyDescent="0.25">
      <c r="B13" s="2" t="s">
        <v>65</v>
      </c>
      <c r="F13" s="17">
        <f t="shared" ref="F13:K13" si="0">SUM(F9:F10)</f>
        <v>0</v>
      </c>
      <c r="G13" s="17">
        <f t="shared" si="0"/>
        <v>0</v>
      </c>
      <c r="H13" s="17">
        <f t="shared" si="0"/>
        <v>0</v>
      </c>
      <c r="I13" s="17">
        <f t="shared" si="0"/>
        <v>0</v>
      </c>
      <c r="J13" s="17">
        <f t="shared" si="0"/>
        <v>0</v>
      </c>
      <c r="K13" s="17">
        <f t="shared" si="0"/>
        <v>-40230</v>
      </c>
      <c r="L13" s="17">
        <f>SUM(L9:L11)</f>
        <v>-1735</v>
      </c>
      <c r="M13" s="17">
        <f>SUM(M9:M12)</f>
        <v>98141</v>
      </c>
      <c r="N13" s="37">
        <f>SUM(F13:M13)</f>
        <v>56176</v>
      </c>
    </row>
    <row r="14" spans="1:14" x14ac:dyDescent="0.25">
      <c r="F14" s="5"/>
      <c r="M14" s="3"/>
    </row>
    <row r="15" spans="1:14" x14ac:dyDescent="0.25">
      <c r="A15" s="9" t="s">
        <v>41</v>
      </c>
      <c r="B15" s="2" t="s">
        <v>34</v>
      </c>
      <c r="C15" s="2">
        <v>15050</v>
      </c>
      <c r="F15" s="5"/>
      <c r="M15" s="3"/>
    </row>
    <row r="16" spans="1:14" x14ac:dyDescent="0.25">
      <c r="B16" s="14">
        <v>96017697</v>
      </c>
      <c r="C16" s="14"/>
      <c r="D16" s="2">
        <v>9903</v>
      </c>
      <c r="F16" s="5"/>
      <c r="G16" s="3">
        <v>28118</v>
      </c>
      <c r="M16" s="3"/>
    </row>
    <row r="17" spans="1:14" x14ac:dyDescent="0.25">
      <c r="D17" s="2">
        <v>9904</v>
      </c>
      <c r="F17" s="5"/>
      <c r="G17" s="3">
        <v>12211</v>
      </c>
      <c r="M17" s="3"/>
    </row>
    <row r="18" spans="1:14" x14ac:dyDescent="0.25">
      <c r="D18" s="2">
        <v>9905</v>
      </c>
      <c r="F18" s="5"/>
      <c r="G18" s="3"/>
      <c r="H18" s="3">
        <v>-2890</v>
      </c>
      <c r="M18" s="3"/>
    </row>
    <row r="19" spans="1:14" x14ac:dyDescent="0.25">
      <c r="D19" s="2">
        <v>9910</v>
      </c>
      <c r="F19" s="5"/>
      <c r="G19" s="3"/>
      <c r="H19" s="3"/>
      <c r="M19" s="3">
        <v>4131</v>
      </c>
    </row>
    <row r="20" spans="1:14" x14ac:dyDescent="0.25">
      <c r="F20" s="5"/>
      <c r="G20" s="3"/>
      <c r="H20" s="3"/>
      <c r="M20" s="3"/>
    </row>
    <row r="21" spans="1:14" x14ac:dyDescent="0.25">
      <c r="B21" s="2" t="s">
        <v>35</v>
      </c>
      <c r="F21" s="17">
        <f>SUM(F16:F18)</f>
        <v>0</v>
      </c>
      <c r="G21" s="17">
        <f t="shared" ref="G21:L21" si="1">SUM(G16:G18)</f>
        <v>40329</v>
      </c>
      <c r="H21" s="17">
        <f t="shared" si="1"/>
        <v>-2890</v>
      </c>
      <c r="I21" s="17">
        <f t="shared" si="1"/>
        <v>0</v>
      </c>
      <c r="J21" s="17">
        <f t="shared" si="1"/>
        <v>0</v>
      </c>
      <c r="K21" s="17">
        <f t="shared" si="1"/>
        <v>0</v>
      </c>
      <c r="L21" s="17">
        <f t="shared" si="1"/>
        <v>0</v>
      </c>
      <c r="M21" s="17">
        <f>SUM(M16:M20)</f>
        <v>4131</v>
      </c>
      <c r="N21" s="37">
        <f>SUM(F21:M21)</f>
        <v>41570</v>
      </c>
    </row>
    <row r="22" spans="1:14" x14ac:dyDescent="0.25">
      <c r="F22" s="5"/>
      <c r="G22" s="3"/>
      <c r="M22" s="3"/>
    </row>
    <row r="23" spans="1:14" x14ac:dyDescent="0.25">
      <c r="A23" s="9" t="s">
        <v>42</v>
      </c>
      <c r="B23" s="2" t="s">
        <v>62</v>
      </c>
      <c r="C23" s="2">
        <v>27105</v>
      </c>
      <c r="F23" s="5"/>
      <c r="G23" s="3"/>
      <c r="M23" s="3"/>
    </row>
    <row r="24" spans="1:14" x14ac:dyDescent="0.25">
      <c r="D24" s="2">
        <v>9904</v>
      </c>
      <c r="F24" s="5"/>
      <c r="G24" s="3"/>
      <c r="I24" s="3">
        <v>-958508</v>
      </c>
      <c r="M24" s="3"/>
    </row>
    <row r="25" spans="1:14" x14ac:dyDescent="0.25">
      <c r="D25" s="2">
        <v>9907</v>
      </c>
      <c r="F25" s="5"/>
      <c r="G25" s="3"/>
      <c r="J25" s="3">
        <v>1221859</v>
      </c>
      <c r="M25" s="3"/>
    </row>
    <row r="26" spans="1:14" x14ac:dyDescent="0.25">
      <c r="D26" s="2">
        <v>9908</v>
      </c>
      <c r="F26" s="5"/>
      <c r="G26" s="3"/>
      <c r="J26" s="3"/>
      <c r="K26" s="36">
        <v>607814</v>
      </c>
      <c r="L26" s="36"/>
      <c r="M26" s="3"/>
    </row>
    <row r="27" spans="1:14" x14ac:dyDescent="0.25">
      <c r="D27" s="2">
        <v>9909</v>
      </c>
      <c r="F27" s="5"/>
      <c r="G27" s="3"/>
      <c r="J27" s="3"/>
      <c r="L27" s="3">
        <v>1332152</v>
      </c>
      <c r="M27" s="3"/>
    </row>
    <row r="28" spans="1:14" x14ac:dyDescent="0.25">
      <c r="D28" s="2">
        <v>9910</v>
      </c>
      <c r="F28" s="5"/>
      <c r="G28" s="3"/>
      <c r="J28" s="3"/>
      <c r="M28" s="3">
        <v>216519</v>
      </c>
    </row>
    <row r="29" spans="1:14" x14ac:dyDescent="0.25">
      <c r="D29" s="2">
        <v>9911</v>
      </c>
      <c r="F29" s="5"/>
      <c r="G29" s="3"/>
      <c r="J29" s="3"/>
      <c r="L29" s="3">
        <v>-650000</v>
      </c>
      <c r="M29" s="3"/>
    </row>
    <row r="30" spans="1:14" x14ac:dyDescent="0.25">
      <c r="B30" s="2" t="s">
        <v>63</v>
      </c>
      <c r="F30" s="30"/>
      <c r="G30" s="6"/>
      <c r="H30" s="31"/>
      <c r="I30" s="6">
        <f>SUM(I22:I25)</f>
        <v>-958508</v>
      </c>
      <c r="J30" s="6">
        <f>SUM(J22:J25)</f>
        <v>1221859</v>
      </c>
      <c r="K30" s="6">
        <f>SUM(K24:K27)</f>
        <v>607814</v>
      </c>
      <c r="L30" s="6">
        <f>SUM(L24:L29)</f>
        <v>682152</v>
      </c>
      <c r="M30" s="6">
        <f>SUM(M24:M29)</f>
        <v>216519</v>
      </c>
      <c r="N30" s="37">
        <f>SUM(F30:M30)</f>
        <v>1769836</v>
      </c>
    </row>
    <row r="31" spans="1:14" x14ac:dyDescent="0.25">
      <c r="F31" s="5"/>
      <c r="G31" s="3"/>
      <c r="M31" s="3"/>
    </row>
    <row r="32" spans="1:14" x14ac:dyDescent="0.25">
      <c r="A32" s="9" t="s">
        <v>42</v>
      </c>
      <c r="B32" s="2" t="s">
        <v>32</v>
      </c>
      <c r="C32" s="2">
        <v>82540</v>
      </c>
      <c r="F32" s="5"/>
      <c r="M32" s="3"/>
    </row>
    <row r="33" spans="1:16" x14ac:dyDescent="0.25">
      <c r="B33" s="14">
        <v>96004236</v>
      </c>
      <c r="C33" s="14"/>
      <c r="D33" s="2">
        <v>9903</v>
      </c>
      <c r="G33" s="15">
        <v>-34247</v>
      </c>
      <c r="M33" s="3"/>
    </row>
    <row r="34" spans="1:16" x14ac:dyDescent="0.25">
      <c r="D34" s="2">
        <v>9904</v>
      </c>
      <c r="F34" s="5"/>
      <c r="G34" s="15">
        <v>-9025</v>
      </c>
      <c r="M34" s="3"/>
    </row>
    <row r="35" spans="1:16" x14ac:dyDescent="0.25">
      <c r="D35" s="2">
        <v>9905</v>
      </c>
      <c r="F35" s="5"/>
      <c r="H35" s="3">
        <v>-22717</v>
      </c>
      <c r="M35" s="3"/>
    </row>
    <row r="36" spans="1:16" x14ac:dyDescent="0.25">
      <c r="D36" s="2">
        <v>9906</v>
      </c>
      <c r="F36" s="5"/>
      <c r="H36" s="3"/>
      <c r="I36" s="3">
        <v>116688</v>
      </c>
      <c r="M36" s="3"/>
    </row>
    <row r="37" spans="1:16" x14ac:dyDescent="0.25">
      <c r="D37" s="2">
        <v>9907</v>
      </c>
      <c r="F37" s="5"/>
      <c r="H37" s="3"/>
      <c r="I37" s="3"/>
      <c r="K37" s="3">
        <v>-25553</v>
      </c>
      <c r="M37" s="3"/>
    </row>
    <row r="38" spans="1:16" x14ac:dyDescent="0.25">
      <c r="D38" s="2">
        <v>9909</v>
      </c>
      <c r="F38" s="5"/>
      <c r="H38" s="3"/>
      <c r="I38" s="3"/>
      <c r="L38" s="3">
        <v>-9722</v>
      </c>
      <c r="M38" s="3"/>
    </row>
    <row r="39" spans="1:16" x14ac:dyDescent="0.25">
      <c r="D39" s="2">
        <v>9910</v>
      </c>
      <c r="F39" s="5"/>
      <c r="H39" s="3"/>
      <c r="I39" s="3"/>
      <c r="M39" s="3">
        <v>-22792</v>
      </c>
    </row>
    <row r="40" spans="1:16" x14ac:dyDescent="0.25">
      <c r="B40" s="2" t="s">
        <v>33</v>
      </c>
      <c r="F40" s="17">
        <f>SUM(F32:F36)</f>
        <v>0</v>
      </c>
      <c r="G40" s="17">
        <f>SUM(G32:G36)</f>
        <v>-43272</v>
      </c>
      <c r="H40" s="17">
        <f>SUM(H32:H36)</f>
        <v>-22717</v>
      </c>
      <c r="I40" s="17">
        <f>SUM(I32:I36)</f>
        <v>116688</v>
      </c>
      <c r="J40" s="16">
        <f>SUM(J32:J35)</f>
        <v>0</v>
      </c>
      <c r="K40" s="17">
        <f>SUM(K33:K38)</f>
        <v>-25553</v>
      </c>
      <c r="L40" s="17">
        <f>SUM(L33:L38)</f>
        <v>-9722</v>
      </c>
      <c r="M40" s="17">
        <f>SUM(M33:M39)</f>
        <v>-22792</v>
      </c>
      <c r="N40" s="37">
        <f>SUM(F40:M40)</f>
        <v>-7368</v>
      </c>
    </row>
    <row r="41" spans="1:16" x14ac:dyDescent="0.25">
      <c r="F41" s="5"/>
      <c r="M41" s="3"/>
    </row>
    <row r="42" spans="1:16" x14ac:dyDescent="0.25">
      <c r="F42" s="5"/>
      <c r="M42" s="3"/>
    </row>
    <row r="43" spans="1:16" x14ac:dyDescent="0.25">
      <c r="A43" s="9" t="s">
        <v>41</v>
      </c>
      <c r="B43" s="2" t="s">
        <v>1</v>
      </c>
      <c r="C43" s="2">
        <v>83892</v>
      </c>
      <c r="F43" s="5"/>
      <c r="M43" s="3"/>
    </row>
    <row r="44" spans="1:16" x14ac:dyDescent="0.25">
      <c r="B44" s="9" t="s">
        <v>22</v>
      </c>
      <c r="C44" s="9"/>
      <c r="D44" s="2">
        <v>9809</v>
      </c>
      <c r="E44" s="3"/>
      <c r="F44" s="3">
        <v>-42898</v>
      </c>
      <c r="G44" s="3"/>
      <c r="I44" s="3"/>
      <c r="J44" s="3"/>
      <c r="M44" s="3"/>
      <c r="N44" s="3"/>
      <c r="O44" s="3"/>
      <c r="P44" s="3"/>
    </row>
    <row r="45" spans="1:16" x14ac:dyDescent="0.25">
      <c r="B45" s="2" t="s">
        <v>23</v>
      </c>
      <c r="D45" s="2">
        <v>9810</v>
      </c>
      <c r="E45" s="3"/>
      <c r="F45" s="3">
        <v>-36159</v>
      </c>
      <c r="G45" s="3"/>
      <c r="I45" s="3"/>
      <c r="J45" s="3"/>
      <c r="M45" s="3"/>
      <c r="N45" s="3"/>
      <c r="O45" s="3"/>
      <c r="P45" s="3"/>
    </row>
    <row r="46" spans="1:16" x14ac:dyDescent="0.25">
      <c r="D46" s="2">
        <v>9902</v>
      </c>
      <c r="E46" s="3"/>
      <c r="F46" s="3">
        <v>-27287</v>
      </c>
      <c r="G46" s="3"/>
      <c r="I46" s="3"/>
      <c r="J46" s="3"/>
      <c r="M46" s="3"/>
      <c r="N46" s="3"/>
      <c r="O46" s="3"/>
      <c r="P46" s="3"/>
    </row>
    <row r="47" spans="1:16" x14ac:dyDescent="0.25">
      <c r="D47" s="2">
        <v>9903</v>
      </c>
      <c r="E47" s="3"/>
      <c r="G47" s="3">
        <v>-35395</v>
      </c>
      <c r="I47" s="3"/>
      <c r="J47" s="3"/>
      <c r="M47" s="3"/>
      <c r="N47" s="3"/>
      <c r="O47" s="3"/>
      <c r="P47" s="3"/>
    </row>
    <row r="48" spans="1:16" x14ac:dyDescent="0.25">
      <c r="D48" s="2">
        <v>9904</v>
      </c>
      <c r="E48" s="3"/>
      <c r="G48" s="3">
        <v>98430</v>
      </c>
      <c r="I48" s="3"/>
      <c r="J48" s="3"/>
      <c r="M48" s="3"/>
      <c r="N48" s="3"/>
      <c r="O48" s="3"/>
      <c r="P48" s="3"/>
    </row>
    <row r="49" spans="1:16" x14ac:dyDescent="0.25">
      <c r="D49" s="2">
        <v>9905</v>
      </c>
      <c r="E49" s="3"/>
      <c r="F49" s="3"/>
      <c r="G49" s="3"/>
      <c r="H49" s="3">
        <v>-610</v>
      </c>
      <c r="I49" s="3"/>
      <c r="J49" s="3"/>
      <c r="M49" s="3"/>
      <c r="N49" s="3"/>
      <c r="O49" s="3"/>
      <c r="P49" s="3"/>
    </row>
    <row r="50" spans="1:16" x14ac:dyDescent="0.25">
      <c r="D50" s="2">
        <v>9906</v>
      </c>
      <c r="E50" s="3"/>
      <c r="F50" s="3"/>
      <c r="G50" s="3"/>
      <c r="I50" s="3">
        <v>-8865</v>
      </c>
      <c r="J50" s="3"/>
      <c r="M50" s="3"/>
      <c r="N50" s="3"/>
      <c r="O50" s="3"/>
      <c r="P50" s="3"/>
    </row>
    <row r="51" spans="1:16" x14ac:dyDescent="0.25">
      <c r="D51" s="2">
        <v>9907</v>
      </c>
      <c r="E51" s="3"/>
      <c r="F51" s="3"/>
      <c r="G51" s="3"/>
      <c r="I51" s="3"/>
      <c r="J51" s="3"/>
      <c r="K51" s="3">
        <v>-44646</v>
      </c>
      <c r="M51" s="3"/>
      <c r="N51" s="3"/>
      <c r="O51" s="3"/>
      <c r="P51" s="3"/>
    </row>
    <row r="52" spans="1:16" x14ac:dyDescent="0.25">
      <c r="D52" s="2">
        <v>9908</v>
      </c>
      <c r="E52" s="3"/>
      <c r="F52" s="3"/>
      <c r="G52" s="3"/>
      <c r="I52" s="3"/>
      <c r="J52" s="3"/>
      <c r="K52" s="3">
        <v>80714</v>
      </c>
      <c r="M52" s="3"/>
      <c r="N52" s="3"/>
      <c r="O52" s="3"/>
      <c r="P52" s="3"/>
    </row>
    <row r="53" spans="1:16" x14ac:dyDescent="0.25">
      <c r="D53" s="2">
        <v>9909</v>
      </c>
      <c r="E53" s="3"/>
      <c r="F53" s="3"/>
      <c r="G53" s="3"/>
      <c r="I53" s="3"/>
      <c r="J53" s="3"/>
      <c r="L53" s="3">
        <v>-37666</v>
      </c>
      <c r="M53" s="3"/>
      <c r="N53" s="3"/>
      <c r="O53" s="3"/>
      <c r="P53" s="3"/>
    </row>
    <row r="54" spans="1:16" x14ac:dyDescent="0.25">
      <c r="D54" s="2">
        <v>9910</v>
      </c>
      <c r="E54" s="3"/>
      <c r="F54" s="3"/>
      <c r="G54" s="3"/>
      <c r="I54" s="3"/>
      <c r="J54" s="3"/>
      <c r="M54" s="3">
        <v>27987</v>
      </c>
      <c r="N54" s="3"/>
      <c r="O54" s="3"/>
      <c r="P54" s="3"/>
    </row>
    <row r="55" spans="1:16" x14ac:dyDescent="0.25">
      <c r="B55" s="2" t="s">
        <v>6</v>
      </c>
      <c r="E55" s="3"/>
      <c r="F55" s="6">
        <f>SUM(F44:F50)</f>
        <v>-106344</v>
      </c>
      <c r="G55" s="6">
        <f>SUM(G44:G50)</f>
        <v>63035</v>
      </c>
      <c r="H55" s="6">
        <f>SUM(H44:H50)</f>
        <v>-610</v>
      </c>
      <c r="I55" s="6">
        <f>SUM(I44:I50)</f>
        <v>-8865</v>
      </c>
      <c r="J55" s="6">
        <f>SUM(J44:J50)</f>
        <v>0</v>
      </c>
      <c r="K55" s="6">
        <f>SUM(K44:K52)</f>
        <v>36068</v>
      </c>
      <c r="L55" s="6">
        <f>SUM(L44:L53)</f>
        <v>-37666</v>
      </c>
      <c r="M55" s="6">
        <f>SUM(M43:M54)</f>
        <v>27987</v>
      </c>
      <c r="N55" s="37">
        <f>SUM(F55:M55)</f>
        <v>-26395</v>
      </c>
      <c r="O55" s="3"/>
      <c r="P55" s="3"/>
    </row>
    <row r="56" spans="1:16" x14ac:dyDescent="0.25">
      <c r="E56" s="3"/>
      <c r="F56" s="7"/>
      <c r="G56" s="3"/>
      <c r="I56" s="3"/>
      <c r="J56" s="3"/>
      <c r="M56" s="3"/>
      <c r="N56" s="3"/>
      <c r="O56" s="3"/>
      <c r="P56" s="3"/>
    </row>
    <row r="57" spans="1:16" ht="12" customHeight="1" x14ac:dyDescent="0.25">
      <c r="E57" s="3"/>
      <c r="F57" s="3"/>
      <c r="G57" s="3"/>
      <c r="I57" s="3"/>
      <c r="J57" s="3"/>
      <c r="M57" s="3"/>
      <c r="N57" s="3"/>
      <c r="O57" s="3"/>
      <c r="P57" s="3"/>
    </row>
    <row r="58" spans="1:16" ht="12" customHeight="1" x14ac:dyDescent="0.25">
      <c r="A58" s="9" t="s">
        <v>42</v>
      </c>
      <c r="B58" s="2" t="s">
        <v>5</v>
      </c>
      <c r="C58" s="2">
        <v>88968</v>
      </c>
      <c r="E58" s="3"/>
      <c r="F58" s="3"/>
      <c r="G58" s="3"/>
      <c r="I58" s="3"/>
      <c r="J58" s="3"/>
      <c r="M58" s="3"/>
      <c r="N58" s="3"/>
      <c r="O58" s="3"/>
      <c r="P58" s="3"/>
    </row>
    <row r="59" spans="1:16" x14ac:dyDescent="0.25">
      <c r="B59" s="9" t="s">
        <v>24</v>
      </c>
      <c r="C59" s="9"/>
      <c r="D59" s="2">
        <v>9902</v>
      </c>
      <c r="E59" s="3"/>
      <c r="F59" s="3">
        <v>-92459</v>
      </c>
      <c r="G59" s="3"/>
      <c r="I59" s="3"/>
      <c r="J59" s="3"/>
      <c r="M59" s="3"/>
      <c r="N59" s="3"/>
      <c r="O59" s="3"/>
      <c r="P59" s="3"/>
    </row>
    <row r="60" spans="1:16" x14ac:dyDescent="0.25">
      <c r="B60" s="2" t="s">
        <v>25</v>
      </c>
      <c r="C60" s="9"/>
      <c r="D60" s="2">
        <v>9904</v>
      </c>
      <c r="E60" s="3"/>
      <c r="F60" s="3"/>
      <c r="G60" s="3"/>
      <c r="I60" s="3"/>
      <c r="J60" s="3"/>
      <c r="M60" s="3">
        <v>-15153</v>
      </c>
      <c r="N60" s="3"/>
      <c r="O60" s="3"/>
      <c r="P60" s="3"/>
    </row>
    <row r="61" spans="1:16" x14ac:dyDescent="0.25">
      <c r="D61" s="2">
        <v>9905</v>
      </c>
      <c r="E61" s="3"/>
      <c r="F61" s="3"/>
      <c r="G61" s="3"/>
      <c r="H61" s="3">
        <v>4042</v>
      </c>
      <c r="I61" s="3"/>
      <c r="J61" s="3"/>
      <c r="M61" s="3"/>
      <c r="N61" s="3"/>
      <c r="O61" s="3"/>
      <c r="P61" s="3"/>
    </row>
    <row r="62" spans="1:16" x14ac:dyDescent="0.25">
      <c r="D62" s="2">
        <v>9906</v>
      </c>
      <c r="E62" s="3"/>
      <c r="F62" s="3"/>
      <c r="G62" s="3"/>
      <c r="I62" s="3">
        <v>-11516</v>
      </c>
      <c r="J62" s="3"/>
      <c r="M62" s="3"/>
      <c r="N62" s="3"/>
      <c r="O62" s="3"/>
      <c r="P62" s="3"/>
    </row>
    <row r="63" spans="1:16" x14ac:dyDescent="0.25">
      <c r="D63" s="2">
        <v>9907</v>
      </c>
      <c r="E63" s="3"/>
      <c r="F63" s="3"/>
      <c r="G63" s="3"/>
      <c r="I63" s="3"/>
      <c r="J63" s="3"/>
      <c r="K63" s="3">
        <v>-56914</v>
      </c>
      <c r="M63" s="3"/>
      <c r="N63" s="3"/>
      <c r="O63" s="3"/>
      <c r="P63" s="3"/>
    </row>
    <row r="64" spans="1:16" x14ac:dyDescent="0.25">
      <c r="D64" s="2">
        <v>9908</v>
      </c>
      <c r="E64" s="3"/>
      <c r="F64" s="3"/>
      <c r="G64" s="3"/>
      <c r="I64" s="3"/>
      <c r="J64" s="3"/>
      <c r="K64" s="3">
        <v>-28183</v>
      </c>
      <c r="M64" s="3"/>
      <c r="N64" s="3"/>
      <c r="O64" s="3"/>
      <c r="P64" s="3"/>
    </row>
    <row r="65" spans="1:16" x14ac:dyDescent="0.25">
      <c r="D65" s="2">
        <v>9909</v>
      </c>
      <c r="E65" s="3"/>
      <c r="F65" s="3"/>
      <c r="G65" s="3"/>
      <c r="I65" s="3"/>
      <c r="J65" s="3"/>
      <c r="L65" s="3">
        <v>6865</v>
      </c>
      <c r="M65" s="3"/>
      <c r="N65" s="3"/>
      <c r="O65" s="3"/>
      <c r="P65" s="3"/>
    </row>
    <row r="66" spans="1:16" x14ac:dyDescent="0.25">
      <c r="D66" s="2">
        <v>9910</v>
      </c>
      <c r="E66" s="3"/>
      <c r="F66" s="3"/>
      <c r="G66" s="3"/>
      <c r="I66" s="3"/>
      <c r="J66" s="3"/>
      <c r="M66" s="3">
        <v>34487</v>
      </c>
      <c r="N66" s="3"/>
      <c r="O66" s="3"/>
      <c r="P66" s="3"/>
    </row>
    <row r="67" spans="1:16" x14ac:dyDescent="0.25">
      <c r="E67" s="3"/>
      <c r="F67" s="3"/>
      <c r="G67" s="3"/>
      <c r="I67" s="3"/>
      <c r="J67" s="3"/>
      <c r="M67" s="3"/>
      <c r="N67" s="3"/>
      <c r="O67" s="3"/>
      <c r="P67" s="3"/>
    </row>
    <row r="68" spans="1:16" x14ac:dyDescent="0.25">
      <c r="E68" s="3"/>
      <c r="F68" s="3"/>
      <c r="G68" s="3"/>
      <c r="I68" s="3"/>
      <c r="J68" s="3"/>
      <c r="M68" s="3"/>
      <c r="N68" s="3"/>
      <c r="O68" s="3"/>
      <c r="P68" s="3"/>
    </row>
    <row r="69" spans="1:16" x14ac:dyDescent="0.25">
      <c r="B69" s="2" t="s">
        <v>14</v>
      </c>
      <c r="E69" s="3"/>
      <c r="F69" s="6">
        <f>SUM(F59:F66)</f>
        <v>-92459</v>
      </c>
      <c r="G69" s="6">
        <f t="shared" ref="G69:M69" si="2">SUM(G59:G66)</f>
        <v>0</v>
      </c>
      <c r="H69" s="6">
        <f t="shared" si="2"/>
        <v>4042</v>
      </c>
      <c r="I69" s="6">
        <f t="shared" si="2"/>
        <v>-11516</v>
      </c>
      <c r="J69" s="6">
        <f t="shared" si="2"/>
        <v>0</v>
      </c>
      <c r="K69" s="6">
        <f t="shared" si="2"/>
        <v>-85097</v>
      </c>
      <c r="L69" s="6">
        <f t="shared" si="2"/>
        <v>6865</v>
      </c>
      <c r="M69" s="6">
        <f t="shared" si="2"/>
        <v>19334</v>
      </c>
      <c r="N69" s="37">
        <f>SUM(F69:M69)</f>
        <v>-158831</v>
      </c>
      <c r="O69" s="3"/>
      <c r="P69" s="3"/>
    </row>
    <row r="70" spans="1:16" x14ac:dyDescent="0.25">
      <c r="E70" s="3"/>
      <c r="F70" s="3"/>
      <c r="G70" s="3"/>
      <c r="I70" s="3"/>
      <c r="J70" s="3"/>
      <c r="M70" s="3"/>
      <c r="N70" s="3"/>
      <c r="O70" s="3"/>
      <c r="P70" s="3"/>
    </row>
    <row r="71" spans="1:16" x14ac:dyDescent="0.25">
      <c r="E71" s="3"/>
      <c r="F71" s="3"/>
      <c r="G71" s="3"/>
      <c r="I71" s="3"/>
      <c r="J71" s="3"/>
      <c r="M71" s="3"/>
      <c r="N71" s="3"/>
      <c r="O71" s="3"/>
      <c r="P71" s="3"/>
    </row>
    <row r="72" spans="1:16" x14ac:dyDescent="0.25">
      <c r="A72" s="9" t="s">
        <v>42</v>
      </c>
      <c r="B72" s="2" t="s">
        <v>15</v>
      </c>
      <c r="C72" s="2">
        <v>41539</v>
      </c>
      <c r="E72" s="3"/>
      <c r="F72" s="3"/>
      <c r="G72" s="3"/>
      <c r="I72" s="3"/>
      <c r="J72" s="3"/>
      <c r="M72" s="3"/>
      <c r="N72" s="3"/>
      <c r="O72" s="3"/>
      <c r="P72" s="3"/>
    </row>
    <row r="73" spans="1:16" x14ac:dyDescent="0.25">
      <c r="E73" s="3"/>
      <c r="G73" s="3"/>
      <c r="I73" s="3"/>
      <c r="J73" s="3"/>
      <c r="M73" s="3"/>
      <c r="N73" s="3"/>
      <c r="O73" s="3"/>
      <c r="P73" s="3"/>
    </row>
    <row r="74" spans="1:16" x14ac:dyDescent="0.25">
      <c r="D74" s="2">
        <v>9901</v>
      </c>
      <c r="E74" s="3"/>
      <c r="F74" s="3">
        <v>137700</v>
      </c>
      <c r="I74" s="3"/>
      <c r="J74" s="3"/>
      <c r="M74" s="3"/>
      <c r="N74" s="3"/>
      <c r="O74" s="3"/>
      <c r="P74" s="3"/>
    </row>
    <row r="75" spans="1:16" x14ac:dyDescent="0.25">
      <c r="D75" s="2">
        <v>9906</v>
      </c>
      <c r="E75" s="3"/>
      <c r="F75" s="3"/>
      <c r="G75" s="3">
        <f>-137700*0.2</f>
        <v>-27540</v>
      </c>
      <c r="I75" s="3"/>
      <c r="J75" s="3"/>
      <c r="M75" s="3"/>
      <c r="N75" s="3"/>
      <c r="O75" s="3"/>
      <c r="P75" s="3"/>
    </row>
    <row r="76" spans="1:16" x14ac:dyDescent="0.25">
      <c r="D76" s="2">
        <v>9907</v>
      </c>
      <c r="E76" s="3"/>
      <c r="F76" s="3"/>
      <c r="G76" s="3"/>
      <c r="H76" s="3">
        <f>-137700*0.2</f>
        <v>-27540</v>
      </c>
      <c r="J76" s="3"/>
      <c r="M76" s="3"/>
      <c r="N76" s="3"/>
      <c r="O76" s="3"/>
      <c r="P76" s="3"/>
    </row>
    <row r="77" spans="1:16" x14ac:dyDescent="0.25">
      <c r="D77" s="2">
        <v>9908</v>
      </c>
      <c r="E77" s="3"/>
      <c r="F77" s="3"/>
      <c r="G77" s="3"/>
      <c r="I77" s="3">
        <f>-137700*0.2</f>
        <v>-27540</v>
      </c>
      <c r="M77" s="3"/>
      <c r="N77" s="3"/>
      <c r="O77" s="3"/>
      <c r="P77" s="3"/>
    </row>
    <row r="78" spans="1:16" x14ac:dyDescent="0.25">
      <c r="D78" s="2">
        <v>9909</v>
      </c>
      <c r="E78" s="3"/>
      <c r="F78" s="3"/>
      <c r="G78" s="3"/>
      <c r="I78" s="3"/>
      <c r="J78" s="3">
        <f>-137700*0.2</f>
        <v>-27540</v>
      </c>
      <c r="M78" s="3"/>
      <c r="N78" s="3"/>
      <c r="O78" s="3"/>
      <c r="P78" s="3"/>
    </row>
    <row r="79" spans="1:16" x14ac:dyDescent="0.25">
      <c r="D79" s="2">
        <v>9910</v>
      </c>
      <c r="E79" s="3"/>
      <c r="F79" s="3"/>
      <c r="G79" s="3"/>
      <c r="I79" s="3"/>
      <c r="J79" s="3"/>
      <c r="K79" s="3">
        <f>-137700*0.2</f>
        <v>-27540</v>
      </c>
      <c r="M79" s="3"/>
      <c r="N79" s="3"/>
      <c r="O79" s="3"/>
      <c r="P79" s="3"/>
    </row>
    <row r="80" spans="1:16" x14ac:dyDescent="0.25">
      <c r="B80" s="2" t="s">
        <v>15</v>
      </c>
      <c r="E80" s="3"/>
      <c r="F80" s="6">
        <f>SUM(F74:F79)</f>
        <v>137700</v>
      </c>
      <c r="G80" s="6">
        <f t="shared" ref="G80:M80" si="3">SUM(G73:G79)</f>
        <v>-27540</v>
      </c>
      <c r="H80" s="6">
        <f t="shared" si="3"/>
        <v>-27540</v>
      </c>
      <c r="I80" s="6">
        <f t="shared" si="3"/>
        <v>-27540</v>
      </c>
      <c r="J80" s="6">
        <f t="shared" si="3"/>
        <v>-27540</v>
      </c>
      <c r="K80" s="6">
        <f>SUM(K73:K79)</f>
        <v>-27540</v>
      </c>
      <c r="L80" s="6">
        <f t="shared" si="3"/>
        <v>0</v>
      </c>
      <c r="M80" s="6">
        <f t="shared" si="3"/>
        <v>0</v>
      </c>
      <c r="N80" s="37">
        <f>SUM(F80:M80)</f>
        <v>0</v>
      </c>
      <c r="O80" s="3"/>
      <c r="P80" s="3"/>
    </row>
    <row r="81" spans="2:16" x14ac:dyDescent="0.25">
      <c r="E81" s="3"/>
      <c r="F81" s="3"/>
      <c r="G81" s="3"/>
      <c r="I81" s="3"/>
      <c r="J81" s="3"/>
      <c r="M81" s="3"/>
      <c r="N81" s="7"/>
      <c r="O81" s="3"/>
      <c r="P81" s="3"/>
    </row>
    <row r="82" spans="2:16" x14ac:dyDescent="0.25">
      <c r="E82" s="3"/>
      <c r="F82" s="3"/>
      <c r="G82" s="3"/>
      <c r="I82" s="3"/>
      <c r="J82" s="3"/>
      <c r="M82" s="3"/>
      <c r="N82" s="3"/>
      <c r="O82" s="3"/>
      <c r="P82" s="3"/>
    </row>
    <row r="83" spans="2:16" x14ac:dyDescent="0.25">
      <c r="B83" s="2" t="s">
        <v>16</v>
      </c>
      <c r="E83" s="3"/>
      <c r="F83" s="3">
        <f>+F80+F69+F55</f>
        <v>-61103</v>
      </c>
      <c r="G83" s="3">
        <f t="shared" ref="G83:M83" si="4">+G80+G69+G55+G21+G40</f>
        <v>32552</v>
      </c>
      <c r="H83" s="3">
        <f t="shared" si="4"/>
        <v>-49715</v>
      </c>
      <c r="I83" s="3">
        <f t="shared" si="4"/>
        <v>68767</v>
      </c>
      <c r="J83" s="3">
        <f t="shared" si="4"/>
        <v>-27540</v>
      </c>
      <c r="K83" s="3">
        <f>K13+K21+K30+K40+K55+K69+K80</f>
        <v>465462</v>
      </c>
      <c r="L83" s="3">
        <f t="shared" si="4"/>
        <v>-40523</v>
      </c>
      <c r="M83" s="3">
        <f t="shared" si="4"/>
        <v>28660</v>
      </c>
      <c r="N83" s="3"/>
      <c r="O83" s="3"/>
      <c r="P83" s="3"/>
    </row>
    <row r="84" spans="2:16" x14ac:dyDescent="0.25">
      <c r="E84" s="3"/>
      <c r="F84" s="3"/>
      <c r="G84" s="3"/>
      <c r="I84" s="3"/>
      <c r="J84" s="3"/>
      <c r="M84" s="3"/>
      <c r="N84" s="3"/>
      <c r="O84" s="3"/>
      <c r="P84" s="3"/>
    </row>
    <row r="85" spans="2:16" x14ac:dyDescent="0.25">
      <c r="E85" s="3"/>
      <c r="F85" s="3"/>
      <c r="G85" s="3"/>
      <c r="I85" s="3"/>
      <c r="J85" s="3"/>
      <c r="M85" s="3"/>
      <c r="N85" s="3"/>
      <c r="O85" s="3"/>
      <c r="P85" s="3"/>
    </row>
    <row r="86" spans="2:16" s="10" customFormat="1" x14ac:dyDescent="0.25">
      <c r="B86" s="12" t="s">
        <v>29</v>
      </c>
      <c r="C86" s="12"/>
      <c r="E86" s="11"/>
      <c r="F86" s="11"/>
      <c r="G86" s="11"/>
      <c r="H86" s="26"/>
      <c r="I86" s="11"/>
      <c r="J86" s="11"/>
      <c r="K86" s="11"/>
      <c r="L86" s="11"/>
      <c r="M86" s="11"/>
      <c r="N86" s="11"/>
      <c r="O86" s="11"/>
      <c r="P86" s="11"/>
    </row>
    <row r="87" spans="2:16" x14ac:dyDescent="0.25">
      <c r="E87" s="3"/>
      <c r="F87" s="3"/>
      <c r="G87" s="3"/>
      <c r="I87" s="3"/>
      <c r="J87" s="3"/>
      <c r="M87" s="3"/>
      <c r="N87" s="3"/>
      <c r="O87" s="3"/>
      <c r="P87" s="3"/>
    </row>
    <row r="88" spans="2:16" x14ac:dyDescent="0.25">
      <c r="E88" s="3"/>
      <c r="F88" s="3"/>
      <c r="G88" s="3"/>
      <c r="I88" s="3"/>
      <c r="J88" s="3"/>
      <c r="M88" s="3"/>
      <c r="N88" s="3"/>
      <c r="O88" s="3"/>
      <c r="P88" s="3"/>
    </row>
    <row r="89" spans="2:16" x14ac:dyDescent="0.25">
      <c r="B89" s="2" t="s">
        <v>17</v>
      </c>
      <c r="E89" s="3"/>
      <c r="F89" s="3"/>
      <c r="G89" s="3"/>
      <c r="I89" s="3"/>
      <c r="J89" s="3"/>
      <c r="M89" s="3"/>
      <c r="N89" s="3"/>
      <c r="O89" s="3"/>
      <c r="P89" s="3"/>
    </row>
    <row r="90" spans="2:16" x14ac:dyDescent="0.25">
      <c r="B90" s="2" t="s">
        <v>66</v>
      </c>
      <c r="E90" s="3"/>
      <c r="F90" s="3">
        <f>F13</f>
        <v>0</v>
      </c>
      <c r="G90" s="3">
        <f t="shared" ref="G90:L90" si="5">G13</f>
        <v>0</v>
      </c>
      <c r="H90" s="3">
        <f t="shared" si="5"/>
        <v>0</v>
      </c>
      <c r="I90" s="3">
        <f t="shared" si="5"/>
        <v>0</v>
      </c>
      <c r="J90" s="3">
        <f t="shared" si="5"/>
        <v>0</v>
      </c>
      <c r="K90" s="3">
        <f>-K13</f>
        <v>40230</v>
      </c>
      <c r="L90" s="3">
        <f t="shared" si="5"/>
        <v>-1735</v>
      </c>
      <c r="M90" s="3">
        <f>-M13</f>
        <v>-98141</v>
      </c>
      <c r="N90" s="3">
        <f>SUM(F90:M90)</f>
        <v>-59646</v>
      </c>
      <c r="O90" s="3"/>
      <c r="P90" s="3"/>
    </row>
    <row r="91" spans="2:16" x14ac:dyDescent="0.25">
      <c r="B91" s="2" t="s">
        <v>34</v>
      </c>
      <c r="E91" s="3"/>
      <c r="F91" s="3">
        <f t="shared" ref="F91:L91" si="6">-F21</f>
        <v>0</v>
      </c>
      <c r="G91" s="3">
        <f t="shared" si="6"/>
        <v>-40329</v>
      </c>
      <c r="H91" s="3">
        <f t="shared" si="6"/>
        <v>2890</v>
      </c>
      <c r="I91" s="3">
        <f t="shared" si="6"/>
        <v>0</v>
      </c>
      <c r="J91" s="3">
        <f t="shared" si="6"/>
        <v>0</v>
      </c>
      <c r="K91" s="3">
        <f t="shared" si="6"/>
        <v>0</v>
      </c>
      <c r="L91" s="3">
        <f t="shared" si="6"/>
        <v>0</v>
      </c>
      <c r="M91" s="3">
        <f>-M21</f>
        <v>-4131</v>
      </c>
      <c r="N91" s="3">
        <f t="shared" ref="N91:N98" si="7">SUM(F91:M91)</f>
        <v>-41570</v>
      </c>
      <c r="O91" s="3"/>
      <c r="P91" s="3"/>
    </row>
    <row r="92" spans="2:16" x14ac:dyDescent="0.25">
      <c r="B92" s="2" t="s">
        <v>62</v>
      </c>
      <c r="E92" s="3"/>
      <c r="F92" s="3">
        <f>-F30</f>
        <v>0</v>
      </c>
      <c r="G92" s="3">
        <f t="shared" ref="G92:M92" si="8">-G30</f>
        <v>0</v>
      </c>
      <c r="H92" s="3">
        <f t="shared" si="8"/>
        <v>0</v>
      </c>
      <c r="I92" s="3">
        <f t="shared" si="8"/>
        <v>958508</v>
      </c>
      <c r="J92" s="3">
        <f t="shared" si="8"/>
        <v>-1221859</v>
      </c>
      <c r="K92" s="36">
        <f t="shared" si="8"/>
        <v>-607814</v>
      </c>
      <c r="L92" s="36">
        <f t="shared" si="8"/>
        <v>-682152</v>
      </c>
      <c r="M92" s="3">
        <f t="shared" si="8"/>
        <v>-216519</v>
      </c>
      <c r="N92" s="3">
        <f t="shared" si="7"/>
        <v>-1769836</v>
      </c>
      <c r="O92" s="3"/>
      <c r="P92" s="3"/>
    </row>
    <row r="93" spans="2:16" x14ac:dyDescent="0.25">
      <c r="B93" s="2" t="s">
        <v>32</v>
      </c>
      <c r="E93" s="3"/>
      <c r="F93" s="3">
        <f t="shared" ref="F93:M93" si="9">-F40</f>
        <v>0</v>
      </c>
      <c r="G93" s="3">
        <f t="shared" si="9"/>
        <v>43272</v>
      </c>
      <c r="H93" s="3">
        <f t="shared" si="9"/>
        <v>22717</v>
      </c>
      <c r="I93" s="3">
        <f t="shared" si="9"/>
        <v>-116688</v>
      </c>
      <c r="J93" s="3">
        <f t="shared" si="9"/>
        <v>0</v>
      </c>
      <c r="K93" s="3">
        <f t="shared" si="9"/>
        <v>25553</v>
      </c>
      <c r="L93" s="3">
        <f t="shared" si="9"/>
        <v>9722</v>
      </c>
      <c r="M93" s="3">
        <f t="shared" si="9"/>
        <v>22792</v>
      </c>
      <c r="N93" s="3">
        <f t="shared" si="7"/>
        <v>7368</v>
      </c>
      <c r="O93" s="3"/>
      <c r="P93" s="3"/>
    </row>
    <row r="94" spans="2:16" x14ac:dyDescent="0.25">
      <c r="B94" s="2" t="s">
        <v>26</v>
      </c>
      <c r="E94" s="3"/>
      <c r="F94" s="3">
        <f>-F55</f>
        <v>106344</v>
      </c>
      <c r="G94" s="3">
        <f t="shared" ref="G94:M94" si="10">-G55</f>
        <v>-63035</v>
      </c>
      <c r="H94" s="3">
        <f t="shared" si="10"/>
        <v>610</v>
      </c>
      <c r="I94" s="3">
        <f t="shared" si="10"/>
        <v>8865</v>
      </c>
      <c r="J94" s="3">
        <f t="shared" si="10"/>
        <v>0</v>
      </c>
      <c r="K94" s="3">
        <f t="shared" si="10"/>
        <v>-36068</v>
      </c>
      <c r="L94" s="3">
        <f t="shared" si="10"/>
        <v>37666</v>
      </c>
      <c r="M94" s="3">
        <f t="shared" si="10"/>
        <v>-27987</v>
      </c>
      <c r="N94" s="3">
        <f t="shared" si="7"/>
        <v>26395</v>
      </c>
      <c r="O94" s="3"/>
      <c r="P94" s="3"/>
    </row>
    <row r="95" spans="2:16" x14ac:dyDescent="0.25">
      <c r="B95" s="2" t="s">
        <v>27</v>
      </c>
      <c r="E95" s="3"/>
      <c r="F95" s="3">
        <f>-F69</f>
        <v>92459</v>
      </c>
      <c r="G95" s="3">
        <f t="shared" ref="G95:M95" si="11">-G69</f>
        <v>0</v>
      </c>
      <c r="H95" s="3">
        <f t="shared" si="11"/>
        <v>-4042</v>
      </c>
      <c r="I95" s="3">
        <f t="shared" si="11"/>
        <v>11516</v>
      </c>
      <c r="J95" s="3">
        <f t="shared" si="11"/>
        <v>0</v>
      </c>
      <c r="K95" s="3">
        <f t="shared" si="11"/>
        <v>85097</v>
      </c>
      <c r="L95" s="3">
        <f t="shared" si="11"/>
        <v>-6865</v>
      </c>
      <c r="M95" s="3">
        <f t="shared" si="11"/>
        <v>-19334</v>
      </c>
      <c r="N95" s="3">
        <f t="shared" si="7"/>
        <v>158831</v>
      </c>
      <c r="O95" s="3"/>
      <c r="P95" s="3"/>
    </row>
    <row r="96" spans="2:16" x14ac:dyDescent="0.25">
      <c r="B96" s="2" t="s">
        <v>18</v>
      </c>
      <c r="E96" s="3"/>
      <c r="F96" s="3">
        <f>-F80</f>
        <v>-137700</v>
      </c>
      <c r="G96" s="3">
        <f t="shared" ref="G96:M96" si="12">-G80</f>
        <v>27540</v>
      </c>
      <c r="H96" s="3">
        <f t="shared" si="12"/>
        <v>27540</v>
      </c>
      <c r="I96" s="3">
        <f t="shared" si="12"/>
        <v>27540</v>
      </c>
      <c r="J96" s="3">
        <f t="shared" si="12"/>
        <v>27540</v>
      </c>
      <c r="K96" s="3">
        <f t="shared" si="12"/>
        <v>27540</v>
      </c>
      <c r="L96" s="3">
        <f t="shared" si="12"/>
        <v>0</v>
      </c>
      <c r="M96" s="3">
        <f t="shared" si="12"/>
        <v>0</v>
      </c>
      <c r="N96" s="3">
        <f t="shared" si="7"/>
        <v>0</v>
      </c>
      <c r="O96" s="3"/>
      <c r="P96" s="3"/>
    </row>
    <row r="97" spans="1:16" x14ac:dyDescent="0.25">
      <c r="E97" s="3"/>
      <c r="F97" s="3"/>
      <c r="G97" s="3"/>
      <c r="H97" s="3"/>
      <c r="I97" s="3"/>
      <c r="J97" s="3"/>
      <c r="M97" s="3"/>
      <c r="N97" s="3"/>
      <c r="O97" s="3"/>
      <c r="P97" s="3"/>
    </row>
    <row r="98" spans="1:16" x14ac:dyDescent="0.25">
      <c r="B98" s="2" t="s">
        <v>19</v>
      </c>
      <c r="E98" s="3"/>
      <c r="F98" s="3">
        <f t="shared" ref="F98:M98" si="13">SUM(F91:F96)</f>
        <v>61103</v>
      </c>
      <c r="G98" s="3">
        <f t="shared" si="13"/>
        <v>-32552</v>
      </c>
      <c r="H98" s="3">
        <f t="shared" si="13"/>
        <v>49715</v>
      </c>
      <c r="I98" s="3">
        <f t="shared" si="13"/>
        <v>889741</v>
      </c>
      <c r="J98" s="3">
        <f t="shared" si="13"/>
        <v>-1194319</v>
      </c>
      <c r="K98" s="3">
        <f>SUM(K89:K96)</f>
        <v>-465462</v>
      </c>
      <c r="L98" s="3">
        <f t="shared" si="13"/>
        <v>-641629</v>
      </c>
      <c r="M98" s="3">
        <f t="shared" si="13"/>
        <v>-245179</v>
      </c>
      <c r="N98" s="3">
        <f t="shared" si="7"/>
        <v>-1578582</v>
      </c>
      <c r="O98" s="3"/>
      <c r="P98" s="3"/>
    </row>
    <row r="99" spans="1:16" x14ac:dyDescent="0.25">
      <c r="E99" s="3"/>
      <c r="F99" s="3"/>
      <c r="G99" s="3"/>
      <c r="H99" s="3"/>
      <c r="I99" s="3"/>
      <c r="J99" s="3"/>
      <c r="M99" s="3"/>
      <c r="N99" s="3"/>
      <c r="O99" s="3"/>
      <c r="P99" s="3"/>
    </row>
    <row r="100" spans="1:16" x14ac:dyDescent="0.25">
      <c r="B100" s="2" t="s">
        <v>20</v>
      </c>
      <c r="E100" s="3"/>
      <c r="F100" s="3">
        <f>+F98</f>
        <v>61103</v>
      </c>
      <c r="G100" s="3">
        <f>+F100+G98</f>
        <v>28551</v>
      </c>
      <c r="H100" s="3">
        <f t="shared" ref="H100:M100" si="14">+G100+H98</f>
        <v>78266</v>
      </c>
      <c r="I100" s="3">
        <f t="shared" si="14"/>
        <v>968007</v>
      </c>
      <c r="J100" s="3">
        <f t="shared" si="14"/>
        <v>-226312</v>
      </c>
      <c r="K100" s="3">
        <f t="shared" si="14"/>
        <v>-691774</v>
      </c>
      <c r="L100" s="3">
        <f t="shared" si="14"/>
        <v>-1333403</v>
      </c>
      <c r="M100" s="3">
        <f t="shared" si="14"/>
        <v>-1578582</v>
      </c>
      <c r="N100" s="3"/>
      <c r="O100" s="3"/>
      <c r="P100" s="3"/>
    </row>
    <row r="101" spans="1:16" x14ac:dyDescent="0.25">
      <c r="E101" s="3"/>
      <c r="F101" s="3"/>
      <c r="G101" s="3"/>
      <c r="I101" s="3"/>
      <c r="J101" s="3"/>
      <c r="M101" s="3"/>
      <c r="N101" s="3"/>
      <c r="O101" s="3"/>
      <c r="P101" s="3"/>
    </row>
    <row r="102" spans="1:16" x14ac:dyDescent="0.25">
      <c r="E102" s="3"/>
      <c r="F102" s="3"/>
      <c r="G102" s="3"/>
      <c r="I102" s="3"/>
      <c r="J102" s="3"/>
      <c r="M102" s="3"/>
      <c r="N102" s="3"/>
      <c r="O102" s="3"/>
      <c r="P102" s="3"/>
    </row>
    <row r="103" spans="1:16" x14ac:dyDescent="0.25">
      <c r="A103" s="8" t="s">
        <v>30</v>
      </c>
      <c r="B103" s="8"/>
      <c r="D103" s="3"/>
      <c r="E103" s="3"/>
      <c r="F103" s="3"/>
      <c r="G103" s="24"/>
      <c r="H103" s="3"/>
      <c r="I103" s="3"/>
      <c r="J103" s="3"/>
      <c r="M103" s="3"/>
      <c r="N103" s="3"/>
      <c r="O103" s="3"/>
    </row>
    <row r="104" spans="1:16" x14ac:dyDescent="0.25">
      <c r="A104" s="8" t="s">
        <v>28</v>
      </c>
      <c r="B104" s="8"/>
      <c r="D104" s="3"/>
      <c r="E104" s="3"/>
      <c r="F104" s="3"/>
      <c r="G104" s="24"/>
      <c r="H104" s="3"/>
      <c r="I104" s="3"/>
      <c r="J104" s="3"/>
      <c r="M104" s="3"/>
      <c r="N104" s="3"/>
      <c r="O104" s="3"/>
    </row>
    <row r="105" spans="1:16" x14ac:dyDescent="0.25">
      <c r="D105" s="3"/>
      <c r="E105" s="3"/>
      <c r="F105" s="3"/>
      <c r="G105" s="24"/>
      <c r="H105" s="3"/>
      <c r="I105" s="3"/>
      <c r="J105" s="3"/>
      <c r="M105" s="3"/>
      <c r="N105" s="3"/>
      <c r="O105" s="3"/>
    </row>
    <row r="106" spans="1:16" x14ac:dyDescent="0.25">
      <c r="A106" s="13" t="s">
        <v>31</v>
      </c>
      <c r="B106" s="13"/>
      <c r="C106" s="8" t="str">
        <f ca="1">+CELL("filename",B1)</f>
        <v>O:\Fin_Ops\Actg_egm\Robin\[TX_Deferrals.xls]Deferrals</v>
      </c>
      <c r="D106" s="3"/>
      <c r="E106" s="3"/>
      <c r="F106" s="3"/>
      <c r="G106" s="24"/>
      <c r="H106" s="3"/>
      <c r="I106" s="3"/>
      <c r="J106" s="3"/>
      <c r="M106" s="3"/>
      <c r="N106" s="3"/>
      <c r="O106" s="3"/>
    </row>
    <row r="107" spans="1:16" x14ac:dyDescent="0.25">
      <c r="E107" s="3"/>
      <c r="F107" s="3"/>
      <c r="G107" s="3"/>
      <c r="I107" s="3"/>
      <c r="J107" s="3"/>
      <c r="M107" s="3"/>
      <c r="N107" s="3"/>
      <c r="O107" s="3"/>
      <c r="P107" s="3"/>
    </row>
    <row r="108" spans="1:16" x14ac:dyDescent="0.25">
      <c r="E108" s="3"/>
      <c r="F108" s="3"/>
      <c r="G108" s="3"/>
      <c r="I108" s="3"/>
      <c r="J108" s="3"/>
      <c r="M108" s="3"/>
      <c r="N108" s="3"/>
      <c r="O108" s="3"/>
      <c r="P108" s="3"/>
    </row>
    <row r="109" spans="1:16" x14ac:dyDescent="0.25">
      <c r="E109" s="3"/>
      <c r="F109" s="3"/>
      <c r="G109" s="3"/>
      <c r="I109" s="3"/>
      <c r="J109" s="3"/>
      <c r="M109" s="3"/>
      <c r="N109" s="3"/>
      <c r="O109" s="3"/>
      <c r="P109" s="3"/>
    </row>
    <row r="110" spans="1:16" x14ac:dyDescent="0.25">
      <c r="E110" s="3"/>
      <c r="F110" s="3"/>
      <c r="G110" s="3"/>
      <c r="I110" s="3"/>
      <c r="J110" s="3"/>
      <c r="M110" s="3"/>
      <c r="N110" s="3"/>
      <c r="O110" s="3"/>
      <c r="P110" s="3"/>
    </row>
    <row r="111" spans="1:16" x14ac:dyDescent="0.25">
      <c r="E111" s="3"/>
      <c r="F111" s="3"/>
      <c r="G111" s="3"/>
      <c r="I111" s="3"/>
      <c r="J111" s="3"/>
      <c r="M111" s="3"/>
      <c r="N111" s="3"/>
      <c r="O111" s="3"/>
      <c r="P111" s="3"/>
    </row>
    <row r="112" spans="1:16" x14ac:dyDescent="0.25">
      <c r="E112" s="3"/>
      <c r="F112" s="3"/>
      <c r="G112" s="3"/>
      <c r="I112" s="3"/>
      <c r="J112" s="3"/>
      <c r="M112" s="3"/>
      <c r="N112" s="3"/>
      <c r="O112" s="3"/>
      <c r="P112" s="3"/>
    </row>
    <row r="113" spans="5:16" x14ac:dyDescent="0.25">
      <c r="E113" s="3"/>
      <c r="F113" s="3"/>
      <c r="G113" s="3"/>
      <c r="I113" s="3"/>
      <c r="J113" s="3"/>
      <c r="M113" s="3"/>
      <c r="N113" s="3"/>
      <c r="O113" s="3"/>
      <c r="P113" s="3"/>
    </row>
    <row r="114" spans="5:16" x14ac:dyDescent="0.25">
      <c r="E114" s="3"/>
      <c r="F114" s="23"/>
      <c r="G114" s="23"/>
      <c r="H114" s="27"/>
      <c r="I114" s="23"/>
      <c r="J114" s="23"/>
      <c r="K114" s="33"/>
      <c r="L114" s="33"/>
      <c r="M114" s="23"/>
      <c r="N114" s="3"/>
      <c r="O114" s="3"/>
      <c r="P114" s="3"/>
    </row>
    <row r="115" spans="5:16" x14ac:dyDescent="0.25">
      <c r="E115" s="3"/>
      <c r="F115" s="21"/>
      <c r="G115" s="21"/>
      <c r="H115" s="28"/>
      <c r="I115" s="21"/>
      <c r="J115" s="21"/>
      <c r="K115" s="34"/>
      <c r="L115" s="34"/>
      <c r="M115" s="22"/>
      <c r="N115" s="3"/>
      <c r="O115" s="3"/>
      <c r="P115" s="3"/>
    </row>
    <row r="116" spans="5:16" x14ac:dyDescent="0.25">
      <c r="E116" s="3"/>
      <c r="F116" s="19"/>
      <c r="G116" s="19"/>
      <c r="H116" s="29"/>
      <c r="I116" s="19"/>
      <c r="J116" s="19"/>
      <c r="K116" s="35"/>
      <c r="L116" s="35"/>
      <c r="M116" s="20"/>
      <c r="N116" s="3"/>
      <c r="O116" s="3"/>
      <c r="P116" s="3"/>
    </row>
    <row r="117" spans="5:16" x14ac:dyDescent="0.25">
      <c r="E117" s="3"/>
      <c r="F117" s="19"/>
      <c r="G117" s="19"/>
      <c r="H117" s="29"/>
      <c r="I117" s="19"/>
      <c r="J117" s="19"/>
      <c r="K117" s="35"/>
      <c r="L117" s="35"/>
      <c r="M117" s="20"/>
      <c r="N117" s="3"/>
      <c r="O117" s="3"/>
      <c r="P117" s="3"/>
    </row>
    <row r="118" spans="5:16" x14ac:dyDescent="0.25">
      <c r="E118" s="3"/>
      <c r="F118" s="19"/>
      <c r="G118" s="19"/>
      <c r="H118" s="29"/>
      <c r="I118" s="19"/>
      <c r="J118" s="19"/>
      <c r="K118" s="35"/>
      <c r="L118" s="35"/>
      <c r="M118" s="20"/>
      <c r="N118" s="3"/>
      <c r="O118" s="3"/>
      <c r="P118" s="3"/>
    </row>
    <row r="119" spans="5:16" x14ac:dyDescent="0.25">
      <c r="E119" s="3"/>
      <c r="F119" s="19"/>
      <c r="G119" s="19"/>
      <c r="H119" s="29"/>
      <c r="I119" s="19"/>
      <c r="J119" s="19"/>
      <c r="K119" s="35"/>
      <c r="L119" s="35"/>
      <c r="M119" s="20"/>
      <c r="N119" s="3"/>
      <c r="O119" s="3"/>
      <c r="P119" s="3"/>
    </row>
    <row r="120" spans="5:16" x14ac:dyDescent="0.25">
      <c r="E120" s="3"/>
      <c r="F120" s="3"/>
      <c r="G120" s="3"/>
      <c r="I120" s="3"/>
      <c r="J120" s="3"/>
      <c r="M120" s="3"/>
      <c r="N120" s="3"/>
      <c r="O120" s="3"/>
      <c r="P120" s="3"/>
    </row>
    <row r="121" spans="5:16" x14ac:dyDescent="0.25">
      <c r="E121" s="3"/>
      <c r="F121" s="3"/>
      <c r="G121" s="3"/>
      <c r="I121" s="3"/>
      <c r="J121" s="3"/>
      <c r="M121" s="3"/>
      <c r="N121" s="3"/>
      <c r="O121" s="3"/>
      <c r="P121" s="3"/>
    </row>
    <row r="122" spans="5:16" x14ac:dyDescent="0.25">
      <c r="E122" s="3"/>
      <c r="F122" s="3"/>
      <c r="G122" s="3"/>
      <c r="I122" s="3"/>
      <c r="J122" s="3"/>
      <c r="M122" s="3"/>
      <c r="N122" s="3"/>
      <c r="O122" s="3"/>
      <c r="P122" s="3"/>
    </row>
    <row r="123" spans="5:16" x14ac:dyDescent="0.25">
      <c r="E123" s="3"/>
      <c r="F123" s="3"/>
      <c r="G123" s="3"/>
      <c r="I123" s="3"/>
      <c r="J123" s="3"/>
      <c r="M123" s="3"/>
      <c r="N123" s="3"/>
      <c r="O123" s="3"/>
      <c r="P123" s="3"/>
    </row>
    <row r="124" spans="5:16" x14ac:dyDescent="0.25">
      <c r="E124" s="3"/>
      <c r="F124" s="3"/>
      <c r="G124" s="3"/>
      <c r="I124" s="3"/>
      <c r="J124" s="3"/>
      <c r="M124" s="3"/>
      <c r="N124" s="3"/>
      <c r="O124" s="3"/>
      <c r="P124" s="3"/>
    </row>
    <row r="125" spans="5:16" x14ac:dyDescent="0.25">
      <c r="E125" s="3"/>
      <c r="F125" s="3"/>
      <c r="G125" s="3"/>
      <c r="I125" s="3"/>
      <c r="J125" s="3"/>
      <c r="M125" s="3"/>
      <c r="N125" s="3"/>
      <c r="O125" s="3"/>
      <c r="P125" s="3"/>
    </row>
    <row r="126" spans="5:16" x14ac:dyDescent="0.25">
      <c r="E126" s="3"/>
      <c r="F126" s="3"/>
      <c r="G126" s="3"/>
      <c r="I126" s="3"/>
      <c r="J126" s="3"/>
      <c r="M126" s="3"/>
      <c r="N126" s="3"/>
      <c r="O126" s="3"/>
      <c r="P126" s="3"/>
    </row>
    <row r="127" spans="5:16" x14ac:dyDescent="0.25">
      <c r="E127" s="3"/>
      <c r="F127" s="3"/>
      <c r="G127" s="3"/>
      <c r="I127" s="3"/>
      <c r="J127" s="3"/>
      <c r="M127" s="3"/>
      <c r="N127" s="3"/>
      <c r="O127" s="3"/>
      <c r="P127" s="3"/>
    </row>
    <row r="128" spans="5:16" x14ac:dyDescent="0.25">
      <c r="E128" s="3"/>
      <c r="F128" s="3"/>
      <c r="G128" s="3"/>
      <c r="I128" s="3"/>
      <c r="J128" s="3"/>
      <c r="M128" s="3"/>
      <c r="N128" s="3"/>
      <c r="O128" s="3"/>
      <c r="P128" s="3"/>
    </row>
    <row r="129" spans="5:16" x14ac:dyDescent="0.25">
      <c r="E129" s="3"/>
      <c r="F129" s="3"/>
      <c r="G129" s="3"/>
      <c r="I129" s="3"/>
      <c r="J129" s="3"/>
      <c r="M129" s="3"/>
      <c r="N129" s="3"/>
      <c r="O129" s="3"/>
      <c r="P129" s="3"/>
    </row>
    <row r="130" spans="5:16" x14ac:dyDescent="0.25">
      <c r="E130" s="3"/>
      <c r="F130" s="3"/>
      <c r="G130" s="3"/>
      <c r="I130" s="3"/>
      <c r="J130" s="3"/>
      <c r="M130" s="3"/>
      <c r="N130" s="3"/>
      <c r="O130" s="3"/>
      <c r="P130" s="3"/>
    </row>
    <row r="131" spans="5:16" x14ac:dyDescent="0.25">
      <c r="E131" s="3"/>
      <c r="F131" s="3"/>
      <c r="G131" s="3"/>
      <c r="I131" s="3"/>
      <c r="J131" s="3"/>
      <c r="M131" s="3"/>
      <c r="N131" s="3"/>
      <c r="O131" s="3"/>
      <c r="P131" s="3"/>
    </row>
    <row r="132" spans="5:16" x14ac:dyDescent="0.25">
      <c r="E132" s="3"/>
      <c r="F132" s="3"/>
      <c r="G132" s="3"/>
      <c r="I132" s="3"/>
      <c r="J132" s="3"/>
      <c r="M132" s="3"/>
      <c r="N132" s="3"/>
      <c r="O132" s="3"/>
      <c r="P132" s="3"/>
    </row>
    <row r="133" spans="5:16" x14ac:dyDescent="0.25">
      <c r="E133" s="3"/>
      <c r="F133" s="3"/>
      <c r="G133" s="3"/>
      <c r="I133" s="3"/>
      <c r="J133" s="3"/>
      <c r="M133" s="3"/>
      <c r="N133" s="3"/>
      <c r="O133" s="3"/>
      <c r="P133" s="3"/>
    </row>
    <row r="134" spans="5:16" x14ac:dyDescent="0.25">
      <c r="E134" s="3"/>
      <c r="F134" s="3"/>
      <c r="G134" s="3"/>
      <c r="I134" s="3"/>
      <c r="J134" s="3"/>
      <c r="M134" s="3"/>
      <c r="N134" s="3"/>
      <c r="O134" s="3"/>
      <c r="P134" s="3"/>
    </row>
  </sheetData>
  <pageMargins left="0.75" right="0.25" top="0.5" bottom="0.5" header="0.5" footer="0.5"/>
  <pageSetup scale="54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11" workbookViewId="0">
      <selection activeCell="J36" sqref="J36"/>
    </sheetView>
  </sheetViews>
  <sheetFormatPr defaultRowHeight="13.2" x14ac:dyDescent="0.25"/>
  <sheetData>
    <row r="1" spans="1:1" x14ac:dyDescent="0.25">
      <c r="A1" s="18" t="s">
        <v>36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37</v>
      </c>
    </row>
    <row r="6" spans="1:1" x14ac:dyDescent="0.25">
      <c r="A6" t="s">
        <v>38</v>
      </c>
    </row>
    <row r="9" spans="1:1" x14ac:dyDescent="0.25">
      <c r="A9" s="18" t="s">
        <v>34</v>
      </c>
    </row>
    <row r="10" spans="1:1" x14ac:dyDescent="0.25">
      <c r="A10" s="18"/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38</v>
      </c>
    </row>
    <row r="18" spans="1:1" x14ac:dyDescent="0.25">
      <c r="A18" s="18" t="s">
        <v>43</v>
      </c>
    </row>
    <row r="19" spans="1:1" x14ac:dyDescent="0.25">
      <c r="A19" t="s">
        <v>51</v>
      </c>
    </row>
    <row r="20" spans="1:1" x14ac:dyDescent="0.25">
      <c r="A20" t="s">
        <v>52</v>
      </c>
    </row>
    <row r="22" spans="1:1" x14ac:dyDescent="0.25">
      <c r="A22" s="18" t="s">
        <v>44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30" spans="1:1" x14ac:dyDescent="0.25">
      <c r="A30" s="18" t="s">
        <v>18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Deferrals</vt:lpstr>
      <vt:lpstr>Deferral Notes</vt:lpstr>
      <vt:lpstr>Deferrals!Print_Area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Herod</dc:creator>
  <cp:lastModifiedBy>Havlíček Jan</cp:lastModifiedBy>
  <cp:lastPrinted>2000-01-07T13:55:04Z</cp:lastPrinted>
  <dcterms:created xsi:type="dcterms:W3CDTF">1999-02-11T14:51:51Z</dcterms:created>
  <dcterms:modified xsi:type="dcterms:W3CDTF">2023-09-10T11:02:16Z</dcterms:modified>
</cp:coreProperties>
</file>