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2120" windowHeight="8580" tabRatio="855" activeTab="5"/>
  </bookViews>
  <sheets>
    <sheet name="All" sheetId="2" r:id="rId1"/>
    <sheet name="Commercial" sheetId="12" r:id="rId2"/>
    <sheet name="IT" sheetId="3732" r:id="rId3"/>
    <sheet name="F&amp;A" sheetId="3079" r:id="rId4"/>
    <sheet name="HR" sheetId="777" r:id="rId5"/>
    <sheet name="Gas Logistics" sheetId="267" r:id="rId6"/>
    <sheet name="Operations" sheetId="2826" r:id="rId7"/>
    <sheet name="Border" sheetId="3733" r:id="rId8"/>
    <sheet name="EOTT" sheetId="3735" r:id="rId9"/>
    <sheet name="Projects Cut" sheetId="3734" r:id="rId10"/>
  </sheets>
  <definedNames>
    <definedName name="_xlnm.Print_Area" localSheetId="5">'Gas Logistics'!$A$1:$K$30</definedName>
    <definedName name="_xlnm.Print_Titles" localSheetId="7">Border!$1:$1</definedName>
    <definedName name="_xlnm.Print_Titles" localSheetId="1">Commercial!$1:$1</definedName>
    <definedName name="_xlnm.Print_Titles" localSheetId="8">EOTT!$1:$1</definedName>
    <definedName name="_xlnm.Print_Titles" localSheetId="3">'F&amp;A'!$1:$1</definedName>
    <definedName name="_xlnm.Print_Titles" localSheetId="5">'Gas Logistics'!$1:$1</definedName>
    <definedName name="_xlnm.Print_Titles" localSheetId="4">HR!$1:$1</definedName>
    <definedName name="_xlnm.Print_Titles" localSheetId="2">IT!$1:$1</definedName>
    <definedName name="_xlnm.Print_Titles" localSheetId="6">Operations!$1:$1</definedName>
    <definedName name="_xlnm.Print_Titles" localSheetId="9">'Projects Cut'!$1:$1</definedName>
  </definedNames>
  <calcPr calcId="92512" fullCalcOnLoad="1"/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K8" i="2"/>
  <c r="C9" i="2"/>
  <c r="D9" i="2"/>
  <c r="E9" i="2"/>
  <c r="F9" i="2"/>
  <c r="G9" i="2"/>
  <c r="H9" i="2"/>
  <c r="I9" i="2"/>
  <c r="K9" i="2"/>
  <c r="C10" i="2"/>
  <c r="D10" i="2"/>
  <c r="E10" i="2"/>
  <c r="F10" i="2"/>
  <c r="G10" i="2"/>
  <c r="H10" i="2"/>
  <c r="I10" i="2"/>
  <c r="K10" i="2"/>
  <c r="C11" i="2"/>
  <c r="D11" i="2"/>
  <c r="E11" i="2"/>
  <c r="F11" i="2"/>
  <c r="G11" i="2"/>
  <c r="H11" i="2"/>
  <c r="I11" i="2"/>
  <c r="K11" i="2"/>
  <c r="C12" i="2"/>
  <c r="D12" i="2"/>
  <c r="E12" i="2"/>
  <c r="F12" i="2"/>
  <c r="G12" i="2"/>
  <c r="H12" i="2"/>
  <c r="I12" i="2"/>
  <c r="K12" i="2"/>
  <c r="C13" i="2"/>
  <c r="D13" i="2"/>
  <c r="E13" i="2"/>
  <c r="F13" i="2"/>
  <c r="G13" i="2"/>
  <c r="H13" i="2"/>
  <c r="I13" i="2"/>
  <c r="K13" i="2"/>
  <c r="C15" i="2"/>
  <c r="D15" i="2"/>
  <c r="E15" i="2"/>
  <c r="F15" i="2"/>
  <c r="G15" i="2"/>
  <c r="H15" i="2"/>
  <c r="I15" i="2"/>
  <c r="J15" i="2"/>
  <c r="K15" i="2"/>
  <c r="C19" i="2"/>
  <c r="D19" i="2"/>
  <c r="E19" i="2"/>
  <c r="F19" i="2"/>
  <c r="G19" i="2"/>
  <c r="H19" i="2"/>
  <c r="J19" i="2"/>
  <c r="K19" i="2"/>
  <c r="C21" i="2"/>
  <c r="D21" i="2"/>
  <c r="E21" i="2"/>
  <c r="F21" i="2"/>
  <c r="G21" i="2"/>
  <c r="H21" i="2"/>
  <c r="I21" i="2"/>
  <c r="K21" i="2"/>
  <c r="C26" i="2"/>
  <c r="D26" i="2"/>
  <c r="E26" i="2"/>
  <c r="F26" i="2"/>
  <c r="G26" i="2"/>
  <c r="H26" i="2"/>
  <c r="I26" i="2"/>
  <c r="J26" i="2"/>
  <c r="K26" i="2"/>
  <c r="I5" i="3733"/>
  <c r="K5" i="3733"/>
  <c r="I6" i="3733"/>
  <c r="K6" i="3733"/>
  <c r="I7" i="3733"/>
  <c r="K7" i="3733"/>
  <c r="I8" i="3733"/>
  <c r="K8" i="3733"/>
  <c r="I9" i="3733"/>
  <c r="K9" i="3733"/>
  <c r="I10" i="3733"/>
  <c r="K10" i="3733"/>
  <c r="I11" i="3733"/>
  <c r="K11" i="3733"/>
  <c r="I12" i="3733"/>
  <c r="K12" i="3733"/>
  <c r="I13" i="3733"/>
  <c r="K13" i="3733"/>
  <c r="I14" i="3733"/>
  <c r="K14" i="3733"/>
  <c r="I15" i="3733"/>
  <c r="K15" i="3733"/>
  <c r="I16" i="3733"/>
  <c r="K16" i="3733"/>
  <c r="I17" i="3733"/>
  <c r="K17" i="3733"/>
  <c r="I18" i="3733"/>
  <c r="K18" i="3733"/>
  <c r="I19" i="3733"/>
  <c r="K19" i="3733"/>
  <c r="I20" i="3733"/>
  <c r="K20" i="3733"/>
  <c r="I21" i="3733"/>
  <c r="K21" i="3733"/>
  <c r="I22" i="3733"/>
  <c r="K22" i="3733"/>
  <c r="I23" i="3733"/>
  <c r="K23" i="3733"/>
  <c r="I24" i="3733"/>
  <c r="K24" i="3733"/>
  <c r="I25" i="3733"/>
  <c r="K25" i="3733"/>
  <c r="I26" i="3733"/>
  <c r="K26" i="3733"/>
  <c r="I27" i="3733"/>
  <c r="K27" i="3733"/>
  <c r="I28" i="3733"/>
  <c r="K28" i="3733"/>
  <c r="I29" i="3733"/>
  <c r="K29" i="3733"/>
  <c r="I30" i="3733"/>
  <c r="K30" i="3733"/>
  <c r="I31" i="3733"/>
  <c r="K31" i="3733"/>
  <c r="I32" i="3733"/>
  <c r="K32" i="3733"/>
  <c r="I33" i="3733"/>
  <c r="K33" i="3733"/>
  <c r="I34" i="3733"/>
  <c r="K34" i="3733"/>
  <c r="I35" i="3733"/>
  <c r="K35" i="3733"/>
  <c r="I36" i="3733"/>
  <c r="K36" i="3733"/>
  <c r="I37" i="3733"/>
  <c r="K37" i="3733"/>
  <c r="I38" i="3733"/>
  <c r="K38" i="3733"/>
  <c r="I39" i="3733"/>
  <c r="K39" i="3733"/>
  <c r="D40" i="3733"/>
  <c r="E40" i="3733"/>
  <c r="F40" i="3733"/>
  <c r="G40" i="3733"/>
  <c r="H40" i="3733"/>
  <c r="I40" i="3733"/>
  <c r="J40" i="3733"/>
  <c r="K40" i="3733"/>
  <c r="I44" i="3733"/>
  <c r="K44" i="3733"/>
  <c r="I45" i="3733"/>
  <c r="K45" i="3733"/>
  <c r="I46" i="3733"/>
  <c r="K46" i="3733"/>
  <c r="I47" i="3733"/>
  <c r="K47" i="3733"/>
  <c r="I48" i="3733"/>
  <c r="K48" i="3733"/>
  <c r="I49" i="3733"/>
  <c r="K49" i="3733"/>
  <c r="I50" i="3733"/>
  <c r="K50" i="3733"/>
  <c r="I51" i="3733"/>
  <c r="K51" i="3733"/>
  <c r="I52" i="3733"/>
  <c r="K52" i="3733"/>
  <c r="I53" i="3733"/>
  <c r="K53" i="3733"/>
  <c r="I54" i="3733"/>
  <c r="K54" i="3733"/>
  <c r="I55" i="3733"/>
  <c r="K55" i="3733"/>
  <c r="I56" i="3733"/>
  <c r="K56" i="3733"/>
  <c r="I57" i="3733"/>
  <c r="K57" i="3733"/>
  <c r="D58" i="3733"/>
  <c r="E58" i="3733"/>
  <c r="F58" i="3733"/>
  <c r="G58" i="3733"/>
  <c r="H58" i="3733"/>
  <c r="I58" i="3733"/>
  <c r="J58" i="3733"/>
  <c r="K58" i="3733"/>
  <c r="D60" i="3733"/>
  <c r="E60" i="3733"/>
  <c r="F60" i="3733"/>
  <c r="G60" i="3733"/>
  <c r="H60" i="3733"/>
  <c r="I60" i="3733"/>
  <c r="J60" i="3733"/>
  <c r="K60" i="3733"/>
  <c r="I4" i="12"/>
  <c r="K4" i="12"/>
  <c r="I5" i="12"/>
  <c r="K5" i="12"/>
  <c r="I6" i="12"/>
  <c r="K6" i="12"/>
  <c r="I7" i="12"/>
  <c r="K7" i="12"/>
  <c r="D8" i="12"/>
  <c r="E8" i="12"/>
  <c r="F8" i="12"/>
  <c r="G8" i="12"/>
  <c r="H8" i="12"/>
  <c r="I8" i="12"/>
  <c r="J8" i="12"/>
  <c r="K8" i="12"/>
  <c r="I12" i="12"/>
  <c r="K12" i="12"/>
  <c r="I13" i="12"/>
  <c r="K13" i="12"/>
  <c r="I14" i="12"/>
  <c r="K14" i="12"/>
  <c r="D15" i="12"/>
  <c r="E15" i="12"/>
  <c r="F15" i="12"/>
  <c r="G15" i="12"/>
  <c r="H15" i="12"/>
  <c r="I15" i="12"/>
  <c r="J15" i="12"/>
  <c r="K15" i="12"/>
  <c r="D17" i="12"/>
  <c r="E17" i="12"/>
  <c r="F17" i="12"/>
  <c r="G17" i="12"/>
  <c r="H17" i="12"/>
  <c r="I17" i="12"/>
  <c r="J17" i="12"/>
  <c r="K17" i="12"/>
  <c r="E22" i="12"/>
  <c r="K22" i="12"/>
  <c r="D24" i="12"/>
  <c r="E24" i="12"/>
  <c r="F24" i="12"/>
  <c r="G24" i="12"/>
  <c r="H24" i="12"/>
  <c r="I24" i="12"/>
  <c r="J24" i="12"/>
  <c r="K24" i="12"/>
  <c r="K4" i="3735"/>
  <c r="K5" i="3735"/>
  <c r="K6" i="3735"/>
  <c r="K7" i="3735"/>
  <c r="K8" i="3735"/>
  <c r="K9" i="3735"/>
  <c r="K10" i="3735"/>
  <c r="K11" i="3735"/>
  <c r="D12" i="3735"/>
  <c r="E12" i="3735"/>
  <c r="F12" i="3735"/>
  <c r="G12" i="3735"/>
  <c r="H12" i="3735"/>
  <c r="I12" i="3735"/>
  <c r="J12" i="3735"/>
  <c r="K12" i="3735"/>
  <c r="D15" i="3735"/>
  <c r="E15" i="3735"/>
  <c r="F15" i="3735"/>
  <c r="G15" i="3735"/>
  <c r="H15" i="3735"/>
  <c r="I15" i="3735"/>
  <c r="J15" i="3735"/>
  <c r="K15" i="3735"/>
  <c r="I4" i="3079"/>
  <c r="K4" i="3079"/>
  <c r="I5" i="3079"/>
  <c r="K5" i="3079"/>
  <c r="I6" i="3079"/>
  <c r="K6" i="3079"/>
  <c r="I7" i="3079"/>
  <c r="K7" i="3079"/>
  <c r="I8" i="3079"/>
  <c r="K8" i="3079"/>
  <c r="I9" i="3079"/>
  <c r="K9" i="3079"/>
  <c r="I10" i="3079"/>
  <c r="K10" i="3079"/>
  <c r="D12" i="3079"/>
  <c r="E12" i="3079"/>
  <c r="F12" i="3079"/>
  <c r="G12" i="3079"/>
  <c r="H12" i="3079"/>
  <c r="I12" i="3079"/>
  <c r="J12" i="3079"/>
  <c r="K12" i="3079"/>
  <c r="D15" i="3079"/>
  <c r="E15" i="3079"/>
  <c r="F15" i="3079"/>
  <c r="G15" i="3079"/>
  <c r="H15" i="3079"/>
  <c r="I15" i="3079"/>
  <c r="J15" i="3079"/>
  <c r="K15" i="3079"/>
  <c r="I5" i="267"/>
  <c r="K5" i="267"/>
  <c r="I6" i="267"/>
  <c r="K6" i="267"/>
  <c r="I7" i="267"/>
  <c r="K7" i="267"/>
  <c r="I8" i="267"/>
  <c r="K8" i="267"/>
  <c r="I9" i="267"/>
  <c r="K9" i="267"/>
  <c r="I10" i="267"/>
  <c r="K10" i="267"/>
  <c r="I11" i="267"/>
  <c r="K11" i="267"/>
  <c r="I12" i="267"/>
  <c r="K12" i="267"/>
  <c r="I13" i="267"/>
  <c r="K13" i="267"/>
  <c r="I14" i="267"/>
  <c r="K14" i="267"/>
  <c r="I15" i="267"/>
  <c r="K15" i="267"/>
  <c r="I16" i="267"/>
  <c r="K16" i="267"/>
  <c r="I17" i="267"/>
  <c r="K17" i="267"/>
  <c r="I18" i="267"/>
  <c r="K18" i="267"/>
  <c r="I19" i="267"/>
  <c r="K19" i="267"/>
  <c r="I20" i="267"/>
  <c r="K20" i="267"/>
  <c r="D21" i="267"/>
  <c r="E21" i="267"/>
  <c r="F21" i="267"/>
  <c r="G21" i="267"/>
  <c r="H21" i="267"/>
  <c r="I21" i="267"/>
  <c r="J21" i="267"/>
  <c r="K21" i="267"/>
  <c r="I25" i="267"/>
  <c r="K25" i="267"/>
  <c r="D26" i="267"/>
  <c r="E26" i="267"/>
  <c r="F26" i="267"/>
  <c r="G26" i="267"/>
  <c r="H26" i="267"/>
  <c r="I26" i="267"/>
  <c r="J26" i="267"/>
  <c r="K26" i="267"/>
  <c r="D29" i="267"/>
  <c r="E29" i="267"/>
  <c r="F29" i="267"/>
  <c r="G29" i="267"/>
  <c r="H29" i="267"/>
  <c r="I29" i="267"/>
  <c r="J29" i="267"/>
  <c r="K29" i="267"/>
  <c r="I33" i="267"/>
  <c r="K33" i="267"/>
  <c r="I34" i="267"/>
  <c r="K34" i="267"/>
  <c r="I35" i="267"/>
  <c r="K35" i="267"/>
  <c r="I36" i="267"/>
  <c r="K36" i="267"/>
  <c r="I37" i="267"/>
  <c r="K37" i="267"/>
  <c r="I38" i="267"/>
  <c r="K38" i="267"/>
  <c r="I39" i="267"/>
  <c r="K39" i="267"/>
  <c r="I40" i="267"/>
  <c r="K40" i="267"/>
  <c r="D41" i="267"/>
  <c r="E41" i="267"/>
  <c r="F41" i="267"/>
  <c r="G41" i="267"/>
  <c r="H41" i="267"/>
  <c r="I41" i="267"/>
  <c r="K41" i="267"/>
  <c r="I43" i="267"/>
  <c r="K43" i="267"/>
  <c r="D46" i="267"/>
  <c r="E46" i="267"/>
  <c r="F46" i="267"/>
  <c r="G46" i="267"/>
  <c r="H46" i="267"/>
  <c r="I46" i="267"/>
  <c r="K46" i="267"/>
  <c r="I4" i="777"/>
  <c r="K4" i="777"/>
  <c r="D6" i="777"/>
  <c r="E6" i="777"/>
  <c r="F6" i="777"/>
  <c r="G6" i="777"/>
  <c r="H6" i="777"/>
  <c r="I6" i="777"/>
  <c r="J6" i="777"/>
  <c r="K6" i="777"/>
  <c r="D9" i="777"/>
  <c r="E9" i="777"/>
  <c r="F9" i="777"/>
  <c r="G9" i="777"/>
  <c r="H9" i="777"/>
  <c r="I9" i="777"/>
  <c r="J9" i="777"/>
  <c r="K9" i="777"/>
  <c r="I4" i="3732"/>
  <c r="K4" i="3732"/>
  <c r="I5" i="3732"/>
  <c r="K5" i="3732"/>
  <c r="I6" i="3732"/>
  <c r="K6" i="3732"/>
  <c r="I7" i="3732"/>
  <c r="K7" i="3732"/>
  <c r="I8" i="3732"/>
  <c r="K8" i="3732"/>
  <c r="I9" i="3732"/>
  <c r="K9" i="3732"/>
  <c r="I10" i="3732"/>
  <c r="K10" i="3732"/>
  <c r="I11" i="3732"/>
  <c r="K11" i="3732"/>
  <c r="I12" i="3732"/>
  <c r="K12" i="3732"/>
  <c r="D14" i="3732"/>
  <c r="E14" i="3732"/>
  <c r="F14" i="3732"/>
  <c r="G14" i="3732"/>
  <c r="H14" i="3732"/>
  <c r="I14" i="3732"/>
  <c r="J14" i="3732"/>
  <c r="K14" i="3732"/>
  <c r="D17" i="3732"/>
  <c r="E17" i="3732"/>
  <c r="F17" i="3732"/>
  <c r="G17" i="3732"/>
  <c r="H17" i="3732"/>
  <c r="I17" i="3732"/>
  <c r="J17" i="3732"/>
  <c r="K17" i="3732"/>
  <c r="D23" i="3732"/>
  <c r="F23" i="3732"/>
  <c r="G23" i="3732"/>
  <c r="H23" i="3732"/>
  <c r="I23" i="3732"/>
  <c r="J23" i="3732"/>
  <c r="K23" i="3732"/>
  <c r="I4" i="2826"/>
  <c r="K4" i="2826"/>
  <c r="I5" i="2826"/>
  <c r="K5" i="2826"/>
  <c r="I6" i="2826"/>
  <c r="K6" i="2826"/>
  <c r="I7" i="2826"/>
  <c r="K7" i="2826"/>
  <c r="I8" i="2826"/>
  <c r="K8" i="2826"/>
  <c r="I9" i="2826"/>
  <c r="K9" i="2826"/>
  <c r="I10" i="2826"/>
  <c r="K10" i="2826"/>
  <c r="I11" i="2826"/>
  <c r="K11" i="2826"/>
  <c r="I12" i="2826"/>
  <c r="K12" i="2826"/>
  <c r="I13" i="2826"/>
  <c r="K13" i="2826"/>
  <c r="I14" i="2826"/>
  <c r="K14" i="2826"/>
  <c r="I15" i="2826"/>
  <c r="K15" i="2826"/>
  <c r="I16" i="2826"/>
  <c r="K16" i="2826"/>
  <c r="I17" i="2826"/>
  <c r="K17" i="2826"/>
  <c r="D18" i="2826"/>
  <c r="E18" i="2826"/>
  <c r="F18" i="2826"/>
  <c r="G18" i="2826"/>
  <c r="H18" i="2826"/>
  <c r="I18" i="2826"/>
  <c r="J18" i="2826"/>
  <c r="K18" i="2826"/>
  <c r="I22" i="2826"/>
  <c r="K22" i="2826"/>
  <c r="I23" i="2826"/>
  <c r="K23" i="2826"/>
  <c r="I24" i="2826"/>
  <c r="K24" i="2826"/>
  <c r="D25" i="2826"/>
  <c r="E25" i="2826"/>
  <c r="F25" i="2826"/>
  <c r="G25" i="2826"/>
  <c r="H25" i="2826"/>
  <c r="I25" i="2826"/>
  <c r="J25" i="2826"/>
  <c r="K25" i="2826"/>
  <c r="D28" i="2826"/>
  <c r="E28" i="2826"/>
  <c r="F28" i="2826"/>
  <c r="G28" i="2826"/>
  <c r="H28" i="2826"/>
  <c r="I28" i="2826"/>
  <c r="J28" i="2826"/>
  <c r="K28" i="2826"/>
  <c r="K4" i="3734"/>
  <c r="K5" i="3734"/>
  <c r="K6" i="3734"/>
  <c r="K7" i="3734"/>
  <c r="D8" i="3734"/>
  <c r="E8" i="3734"/>
  <c r="F8" i="3734"/>
  <c r="G8" i="3734"/>
  <c r="H8" i="3734"/>
  <c r="J8" i="3734"/>
  <c r="K8" i="3734"/>
  <c r="K12" i="3734"/>
  <c r="I13" i="3734"/>
  <c r="K13" i="3734"/>
  <c r="D14" i="3734"/>
  <c r="E14" i="3734"/>
  <c r="F14" i="3734"/>
  <c r="G14" i="3734"/>
  <c r="H14" i="3734"/>
  <c r="I14" i="3734"/>
  <c r="J14" i="3734"/>
  <c r="K14" i="3734"/>
  <c r="D17" i="3734"/>
  <c r="E17" i="3734"/>
  <c r="F17" i="3734"/>
  <c r="G17" i="3734"/>
  <c r="H17" i="3734"/>
  <c r="I17" i="3734"/>
  <c r="J17" i="3734"/>
  <c r="K17" i="3734"/>
</calcChain>
</file>

<file path=xl/comments1.xml><?xml version="1.0" encoding="utf-8"?>
<comments xmlns="http://schemas.openxmlformats.org/spreadsheetml/2006/main">
  <authors>
    <author>cbarnes</author>
    <author>akrone</author>
  </authors>
  <commentList>
    <comment ref="D6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reduced by $5,602
</t>
        </r>
      </text>
    </comment>
    <comment ref="E6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reduced by $2,324
</t>
        </r>
      </text>
    </comment>
    <comment ref="F6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reduced by $4,974
</t>
        </r>
      </text>
    </comment>
    <comment ref="D7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reduced by $30,000
</t>
        </r>
      </text>
    </comment>
    <comment ref="D11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NNG paid $716,480 in 2001 of $1,266667 base commitment.
</t>
        </r>
      </text>
    </comment>
    <comment ref="E11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TW's base committment</t>
        </r>
      </text>
    </comment>
    <comment ref="F11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FGT paid $400,000 in 2001 of $1,2666,667. Includes customization of$296,479</t>
        </r>
      </text>
    </comment>
    <comment ref="A38" authorId="1" shapeId="0">
      <text>
        <r>
          <rPr>
            <b/>
            <sz val="8"/>
            <color indexed="81"/>
            <rFont val="Tahoma"/>
          </rPr>
          <t>FERC Order 637 ($972,000) was combined with NNG Invoicing ($650,000) then cut by $410,000.</t>
        </r>
        <r>
          <rPr>
            <sz val="8"/>
            <color indexed="81"/>
            <rFont val="Tahoma"/>
          </rPr>
          <t xml:space="preserve">
</t>
        </r>
      </text>
    </comment>
    <comment ref="A43" authorId="0" shapeId="0">
      <text>
        <r>
          <rPr>
            <b/>
            <sz val="8"/>
            <color indexed="81"/>
            <rFont val="Tahoma"/>
          </rPr>
          <t>cbarnes:</t>
        </r>
        <r>
          <rPr>
            <sz val="8"/>
            <color indexed="81"/>
            <rFont val="Tahoma"/>
          </rPr>
          <t xml:space="preserve">
moving to IT's ETS stand alone project.</t>
        </r>
      </text>
    </comment>
  </commentList>
</comments>
</file>

<file path=xl/comments2.xml><?xml version="1.0" encoding="utf-8"?>
<comments xmlns="http://schemas.openxmlformats.org/spreadsheetml/2006/main">
  <authors>
    <author>akrone</author>
  </authors>
  <commentList>
    <comment ref="A13" authorId="0" shapeId="0">
      <text>
        <r>
          <rPr>
            <sz val="8"/>
            <color indexed="81"/>
            <rFont val="Tahoma"/>
          </rPr>
          <t xml:space="preserve">FERC Order 637 ($972,000) was combined with NNG Invoicing ($650,000) then cut by $410,000.
</t>
        </r>
      </text>
    </comment>
  </commentList>
</comments>
</file>

<file path=xl/sharedStrings.xml><?xml version="1.0" encoding="utf-8"?>
<sst xmlns="http://schemas.openxmlformats.org/spreadsheetml/2006/main" count="412" uniqueCount="178">
  <si>
    <t>NNG</t>
  </si>
  <si>
    <t>TW</t>
  </si>
  <si>
    <t>FGT</t>
  </si>
  <si>
    <t>TOTAL</t>
  </si>
  <si>
    <t>DISCRETIONARY</t>
  </si>
  <si>
    <t>NON-DISCRETIONARY</t>
  </si>
  <si>
    <t>TW Flow Direction</t>
  </si>
  <si>
    <t>SPONSOR</t>
  </si>
  <si>
    <t>Discretionary Total</t>
  </si>
  <si>
    <t>Non-Discretionary Total</t>
  </si>
  <si>
    <t>Gilbert</t>
  </si>
  <si>
    <t>Hotte</t>
  </si>
  <si>
    <t>Budget Code</t>
  </si>
  <si>
    <t>ETS Information Technology</t>
  </si>
  <si>
    <t>Operations</t>
  </si>
  <si>
    <t>Total ETS IT</t>
  </si>
  <si>
    <t>NBPL</t>
  </si>
  <si>
    <t>EOTT</t>
  </si>
  <si>
    <t>2002 Capital</t>
  </si>
  <si>
    <t>Call Center - CRM and Telephony Software</t>
  </si>
  <si>
    <t>Corman</t>
  </si>
  <si>
    <t>MGT</t>
  </si>
  <si>
    <t>Commercial Reporting Environment</t>
  </si>
  <si>
    <t>MFE Enhancement or Replacement</t>
  </si>
  <si>
    <t>Bianchi/Ficus</t>
  </si>
  <si>
    <t>Electronic Tariff Filing</t>
  </si>
  <si>
    <t>Kirk</t>
  </si>
  <si>
    <t>FERC Order 637</t>
  </si>
  <si>
    <t>FGT Allocation and Meter Bounce Enhancements</t>
  </si>
  <si>
    <t>NNG Form 567 Reporting</t>
  </si>
  <si>
    <t>Petersen</t>
  </si>
  <si>
    <t>GISB Version 1.4/1.5 Modifications High Priority</t>
  </si>
  <si>
    <t>Hot-Tap Redesign</t>
  </si>
  <si>
    <t>NNG Automate Storage "Book"</t>
  </si>
  <si>
    <t>Miller</t>
  </si>
  <si>
    <t>PNR/Storage Modifications</t>
  </si>
  <si>
    <t>Security Application Enhancement</t>
  </si>
  <si>
    <t>ETS Contracts Systems Completion</t>
  </si>
  <si>
    <r>
      <t>NNG Rate Case Reporting</t>
    </r>
    <r>
      <rPr>
        <vertAlign val="superscript"/>
        <sz val="9"/>
        <rFont val="Arial"/>
        <family val="2"/>
      </rPr>
      <t>1</t>
    </r>
  </si>
  <si>
    <r>
      <t>ETS Rates and Revenue System</t>
    </r>
    <r>
      <rPr>
        <vertAlign val="superscript"/>
        <sz val="9"/>
        <rFont val="Arial"/>
        <family val="2"/>
      </rPr>
      <t>2</t>
    </r>
  </si>
  <si>
    <r>
      <t>1</t>
    </r>
    <r>
      <rPr>
        <sz val="8"/>
        <rFont val="Arial"/>
        <family val="2"/>
      </rPr>
      <t xml:space="preserve">  $108,000 for 2003 (NNG)</t>
    </r>
  </si>
  <si>
    <t>Hayslett/Hotte</t>
  </si>
  <si>
    <t>HotTap Windows 2000 Upgrade - Customer Connectivity Reliability</t>
  </si>
  <si>
    <t>Omaha UPS Upgrade - System Reliability</t>
  </si>
  <si>
    <t>Audit/Security Compliance Monitoring</t>
  </si>
  <si>
    <t>HotTap Customer Connectivity Reliability</t>
  </si>
  <si>
    <t>McCarty</t>
  </si>
  <si>
    <t>Infrastructure Computer Blanket - Desktop and Peripheral Equipment (Commercial)</t>
  </si>
  <si>
    <t>Infrastructure Computer Blanket - Desktop and Peripheral Equipment (Gas Logistics)</t>
  </si>
  <si>
    <t>Infrastructure Computer Blanket - Desktop &amp; Peripheral Equipment (Gas Logistics)</t>
  </si>
  <si>
    <t>Class Location</t>
  </si>
  <si>
    <t>Dinh</t>
  </si>
  <si>
    <t>Pipeline Operation Data Integration</t>
  </si>
  <si>
    <t>Craig</t>
  </si>
  <si>
    <t>Material List Request Program Replacement</t>
  </si>
  <si>
    <t>DOT /OPS Internet Map Server</t>
  </si>
  <si>
    <t>Johnson</t>
  </si>
  <si>
    <t>PHD Application Replacement</t>
  </si>
  <si>
    <t>Sale Facility Analysis-Over Pressure Protection System Replacement</t>
  </si>
  <si>
    <t>Midland Control Center Blanket Capital - Desktop Refresh</t>
  </si>
  <si>
    <t>Corman/ Hultsman</t>
  </si>
  <si>
    <t>Midland Control Center Blanket Capital - Facility Upgrades &amp; Maintenance</t>
  </si>
  <si>
    <t>Corman/ Hultsman/ Lowry</t>
  </si>
  <si>
    <t>Midland Control Center Blanket Capital - SCADA and CPM Server upgrades</t>
  </si>
  <si>
    <t>Midland Control Center Blanket Capital - SCADA Network Components Upgrade</t>
  </si>
  <si>
    <t>Midland Control Center Blanket Capital - CPM (Leak Detection) System installation on EOTT Mid-Continent Region Pipelines</t>
  </si>
  <si>
    <t>Midland Control Center Blanket Capital - SCADA Communications (as required for CPM) on all remaining EOTT Pipelines</t>
  </si>
  <si>
    <t>GC - FGT Real time Model Phase VI Upgrade</t>
  </si>
  <si>
    <t>GC - SCADA  Network Security Upgrade</t>
  </si>
  <si>
    <t>EOTT General Plant Total</t>
  </si>
  <si>
    <t>EOTT GENERAL PLANT</t>
  </si>
  <si>
    <t>2002 Capital - Total</t>
  </si>
  <si>
    <t>Blanket - Departments</t>
  </si>
  <si>
    <t>NNG Partial Cycle FDD</t>
  </si>
  <si>
    <t>Data Center Consolidation-System Reliability</t>
  </si>
  <si>
    <t>SAN Tape Recovery</t>
  </si>
  <si>
    <t>Blanket - IT Departments</t>
  </si>
  <si>
    <t>Blanket - IT ETS Departments</t>
  </si>
  <si>
    <t>Monitor Upgrade for IT Ops Support</t>
  </si>
  <si>
    <t>Blanket - Department</t>
  </si>
  <si>
    <t>Financial Data Warehouse</t>
  </si>
  <si>
    <t>PGAS Reporting</t>
  </si>
  <si>
    <t>GC-SCADA System Upgrade &amp; Consolidation</t>
  </si>
  <si>
    <t>Computer Equipment</t>
  </si>
  <si>
    <t>Computer Software</t>
  </si>
  <si>
    <t>Nominations Netting (Meter Bounce)</t>
  </si>
  <si>
    <t>Discounted Firm Rates</t>
  </si>
  <si>
    <t>Fuel Swaps</t>
  </si>
  <si>
    <t>GISB 1.4 Capacity Release Upload</t>
  </si>
  <si>
    <t>GISB 1.5 Standards</t>
  </si>
  <si>
    <t>GISB Intraday capacity release</t>
  </si>
  <si>
    <t>Negotiated Rates</t>
  </si>
  <si>
    <t>Order 637 Primary/secondary points</t>
  </si>
  <si>
    <t>Order 637 Intraday Contracting</t>
  </si>
  <si>
    <t>Short/long term credit treatment</t>
  </si>
  <si>
    <t>Working gas receipts</t>
  </si>
  <si>
    <t>SQL Server License for NPNG SCADA Web Application</t>
  </si>
  <si>
    <t>Implement Bid Rate for IT Contracts</t>
  </si>
  <si>
    <t>Cordova T1B</t>
  </si>
  <si>
    <t>Timeblocks, Imbalance management</t>
  </si>
  <si>
    <t>Standby service/shared contracts</t>
  </si>
  <si>
    <t>Revised pipeline segmentation</t>
  </si>
  <si>
    <t>GISB/ETS display TT for broken chains</t>
  </si>
  <si>
    <t>Hourly Nominations</t>
  </si>
  <si>
    <t>EDI Confirmations - NGPL</t>
  </si>
  <si>
    <t>EDI Nominations - TransCanada</t>
  </si>
  <si>
    <t>EDI Nominations - Tenaska</t>
  </si>
  <si>
    <t>NBPL Capacity Posting on EOL</t>
  </si>
  <si>
    <t>Adaytum projects (Phase II)</t>
  </si>
  <si>
    <t>SAP Interface to COS tracking</t>
  </si>
  <si>
    <t>Revenue variance reporting/TAS</t>
  </si>
  <si>
    <t>Fuel Manager Procedure</t>
  </si>
  <si>
    <t>Global point agreement &amp; rate schedule</t>
  </si>
  <si>
    <t>Intranet SCADA Access (Crestone)</t>
  </si>
  <si>
    <t>Intranet SCADA Access (NBPL)</t>
  </si>
  <si>
    <t>Implement Model Server (NBPL)</t>
  </si>
  <si>
    <t>Convert Scanners to TCP/IP (Crestone)</t>
  </si>
  <si>
    <t>Convert Scanners to TCP/IP (NBPL)</t>
  </si>
  <si>
    <t>Hydraulic Model Data to RTM (NBPL)</t>
  </si>
  <si>
    <t>GISB Cross Contract Ranking</t>
  </si>
  <si>
    <t>Order 637 OFO Warnings/notices</t>
  </si>
  <si>
    <t>CompEng/Data Analysis &amp; Maint</t>
  </si>
  <si>
    <t>Field - SE</t>
  </si>
  <si>
    <t>Field - Departments</t>
  </si>
  <si>
    <t>Field - SW</t>
  </si>
  <si>
    <t>Field - N</t>
  </si>
  <si>
    <t>Project Destiny - Tele Comm</t>
  </si>
  <si>
    <t>Cisco 7200 engine upgrades (4@ 2500 ea) Enhance Router Functionality</t>
  </si>
  <si>
    <t>WAN circuit hardware upgrades in Omaha (1 LarseCom Chassis + 5-T-1 cards)</t>
  </si>
  <si>
    <t>CPU Upgrades 1/3 of stock or 45 PC's plus 3 laptops to comply with NPNG 3 year HW rotation program</t>
  </si>
  <si>
    <t>Omaha LAN/WAN infrastructure upgrade (includes wireless network equipment for 3 floors)</t>
  </si>
  <si>
    <t>Replace V.35 router cables for NPNG</t>
  </si>
  <si>
    <t>Flat Screen Monitor upgrades (125@ $1350 ea. If rejected then $25,000 for CRT monitor upgrades)</t>
  </si>
  <si>
    <t>IT</t>
  </si>
  <si>
    <t>F&amp;A</t>
  </si>
  <si>
    <t>HR</t>
  </si>
  <si>
    <t>Gas Logistics</t>
  </si>
  <si>
    <t>EDI Confirmations - ANR</t>
  </si>
  <si>
    <t>EDI Nominations - ENA</t>
  </si>
  <si>
    <t>MGT Capacity Posting on EOL</t>
  </si>
  <si>
    <t>MGT Migration/Conversion Phase II</t>
  </si>
  <si>
    <t>PILARS Upgrade</t>
  </si>
  <si>
    <t>Midland Control Center Blanket Capital - Tank Leak/Spill Prevention-High Tank Level Alarms</t>
  </si>
  <si>
    <t>Chair Upgrade IT Support</t>
  </si>
  <si>
    <t>GISB Version 1.4/1.5 Modifications - Upon Shipper Request</t>
  </si>
  <si>
    <t>Coburn</t>
  </si>
  <si>
    <t>CAS (Capacity Analysis System) Enhancements</t>
  </si>
  <si>
    <t>Gas Logistics Reporting</t>
  </si>
  <si>
    <t>Holmes</t>
  </si>
  <si>
    <t>GC-General Plant Facility Maintenance GC UPS and Gas Control Center Upgrades</t>
  </si>
  <si>
    <t xml:space="preserve">GC-Computer Blanket Desktop Refresh - Houston Desktop and Monitor Refresh </t>
  </si>
  <si>
    <t>GC-Computer Blanket - SCADA Applications - Application Server Upgrades</t>
  </si>
  <si>
    <t>GC-General Plant -SCADA Network - Field Network Upgrades</t>
  </si>
  <si>
    <t>GC-General Plant -SCADA Network - Houston Network Upgrades</t>
  </si>
  <si>
    <t>GC-General Plant-SCADA Network - Network Documentation upgrade to WEB enabled GIS</t>
  </si>
  <si>
    <t>Keller</t>
  </si>
  <si>
    <t>Lowry</t>
  </si>
  <si>
    <t>Brown</t>
  </si>
  <si>
    <t>Harris</t>
  </si>
  <si>
    <t>Hayslett</t>
  </si>
  <si>
    <t>Saunders</t>
  </si>
  <si>
    <t>Stern/Barnes</t>
  </si>
  <si>
    <t>Smith</t>
  </si>
  <si>
    <t>Commercial</t>
  </si>
  <si>
    <t>McCarty/ Neubauer</t>
  </si>
  <si>
    <t>Omaha Infrastructure Upgrade -System Reliability</t>
  </si>
  <si>
    <t>ILP</t>
  </si>
  <si>
    <t>FERC Changes for NNG Invoicing</t>
  </si>
  <si>
    <t>Border/MGT</t>
  </si>
  <si>
    <t>TOTAL ETS</t>
  </si>
  <si>
    <t>Caroline combined TW with NNG so when rounding $$ wouldn’t be lost</t>
  </si>
  <si>
    <t>as of 11/1/01</t>
  </si>
  <si>
    <t>Total</t>
  </si>
  <si>
    <t>TW did not request any $$ for Commercial</t>
  </si>
  <si>
    <t>Revised 2002 Capital - Total</t>
  </si>
  <si>
    <t>Project Moved to 2003 Budget</t>
  </si>
  <si>
    <t>Total Reducstion</t>
  </si>
  <si>
    <t>Total Moved to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</si>
</sst>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6" fontId="0" fillId="0" borderId="0" xfId="0" applyNumberFormat="1"/>
    <xf numFmtId="6" fontId="0" fillId="0" borderId="1" xfId="0" applyNumberFormat="1" applyBorder="1"/>
    <xf numFmtId="6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/>
    <xf numFmtId="0" fontId="1" fillId="0" borderId="0" xfId="0" applyFont="1" applyBorder="1"/>
    <xf numFmtId="0" fontId="0" fillId="0" borderId="5" xfId="0" applyBorder="1" applyAlignment="1">
      <alignment wrapText="1"/>
    </xf>
    <xf numFmtId="6" fontId="1" fillId="0" borderId="7" xfId="0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6" fontId="1" fillId="0" borderId="0" xfId="0" applyNumberFormat="1" applyFon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0" fontId="4" fillId="0" borderId="0" xfId="0" applyFont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6" fontId="5" fillId="0" borderId="7" xfId="0" applyNumberFormat="1" applyFont="1" applyBorder="1" applyAlignment="1">
      <alignment horizontal="center" vertical="center"/>
    </xf>
    <xf numFmtId="0" fontId="4" fillId="0" borderId="0" xfId="0" applyFont="1"/>
    <xf numFmtId="0" fontId="6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6" fontId="4" fillId="0" borderId="0" xfId="0" applyNumberFormat="1" applyFont="1"/>
    <xf numFmtId="0" fontId="4" fillId="0" borderId="0" xfId="0" applyFont="1" applyFill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6" fontId="4" fillId="0" borderId="0" xfId="0" applyNumberFormat="1" applyFont="1" applyBorder="1"/>
    <xf numFmtId="0" fontId="5" fillId="0" borderId="0" xfId="0" applyFont="1" applyAlignment="1">
      <alignment horizontal="right" vertical="top" wrapText="1"/>
    </xf>
    <xf numFmtId="0" fontId="4" fillId="0" borderId="0" xfId="0" applyFont="1" applyFill="1" applyAlignment="1">
      <alignment horizontal="center" vertical="top" wrapText="1"/>
    </xf>
    <xf numFmtId="6" fontId="4" fillId="0" borderId="0" xfId="0" applyNumberFormat="1" applyFont="1" applyFill="1"/>
    <xf numFmtId="0" fontId="4" fillId="0" borderId="0" xfId="0" applyFont="1" applyFill="1" applyBorder="1" applyAlignment="1">
      <alignment horizontal="left" vertical="top" wrapText="1"/>
    </xf>
    <xf numFmtId="38" fontId="4" fillId="0" borderId="0" xfId="0" applyNumberFormat="1" applyFont="1" applyAlignment="1">
      <alignment vertical="top" wrapText="1"/>
    </xf>
    <xf numFmtId="38" fontId="4" fillId="0" borderId="0" xfId="0" applyNumberFormat="1" applyFont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38" fontId="5" fillId="0" borderId="10" xfId="0" applyNumberFormat="1" applyFont="1" applyBorder="1" applyAlignment="1">
      <alignment horizontal="center" vertical="top" wrapText="1"/>
    </xf>
    <xf numFmtId="38" fontId="4" fillId="0" borderId="11" xfId="0" applyNumberFormat="1" applyFont="1" applyBorder="1" applyAlignment="1">
      <alignment horizontal="center" vertical="top" wrapText="1"/>
    </xf>
    <xf numFmtId="6" fontId="4" fillId="0" borderId="11" xfId="0" applyNumberFormat="1" applyFont="1" applyBorder="1"/>
    <xf numFmtId="0" fontId="5" fillId="0" borderId="0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6" fontId="4" fillId="0" borderId="0" xfId="0" applyNumberFormat="1" applyFont="1" applyFill="1" applyBorder="1"/>
    <xf numFmtId="0" fontId="9" fillId="0" borderId="0" xfId="0" applyFont="1" applyFill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6" fontId="0" fillId="0" borderId="11" xfId="0" applyNumberFormat="1" applyBorder="1"/>
    <xf numFmtId="0" fontId="0" fillId="0" borderId="12" xfId="0" applyBorder="1"/>
    <xf numFmtId="0" fontId="4" fillId="0" borderId="0" xfId="0" applyFont="1" applyBorder="1" applyAlignment="1">
      <alignment horizontal="right" vertical="top" wrapText="1"/>
    </xf>
    <xf numFmtId="6" fontId="1" fillId="3" borderId="7" xfId="0" applyNumberFormat="1" applyFont="1" applyFill="1" applyBorder="1" applyAlignment="1">
      <alignment horizontal="center" wrapText="1"/>
    </xf>
    <xf numFmtId="6" fontId="0" fillId="3" borderId="0" xfId="0" applyNumberFormat="1" applyFill="1" applyBorder="1"/>
    <xf numFmtId="6" fontId="0" fillId="3" borderId="1" xfId="0" applyNumberFormat="1" applyFill="1" applyBorder="1"/>
    <xf numFmtId="0" fontId="0" fillId="3" borderId="0" xfId="0" applyFill="1" applyBorder="1"/>
    <xf numFmtId="0" fontId="0" fillId="3" borderId="7" xfId="0" applyFill="1" applyBorder="1"/>
    <xf numFmtId="6" fontId="0" fillId="3" borderId="11" xfId="0" applyNumberFormat="1" applyFill="1" applyBorder="1"/>
    <xf numFmtId="0" fontId="0" fillId="3" borderId="3" xfId="0" applyFill="1" applyBorder="1"/>
    <xf numFmtId="0" fontId="0" fillId="0" borderId="0" xfId="0" applyFill="1" applyBorder="1"/>
    <xf numFmtId="6" fontId="0" fillId="0" borderId="0" xfId="0" applyNumberFormat="1" applyFill="1" applyBorder="1"/>
    <xf numFmtId="0" fontId="0" fillId="0" borderId="0" xfId="0" applyFill="1"/>
    <xf numFmtId="0" fontId="4" fillId="0" borderId="11" xfId="0" applyFont="1" applyBorder="1" applyAlignment="1">
      <alignment horizontal="center" vertical="top" wrapText="1"/>
    </xf>
    <xf numFmtId="6" fontId="4" fillId="0" borderId="12" xfId="0" applyNumberFormat="1" applyFont="1" applyBorder="1"/>
    <xf numFmtId="0" fontId="10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vertical="top" wrapText="1"/>
    </xf>
    <xf numFmtId="38" fontId="7" fillId="0" borderId="11" xfId="0" applyNumberFormat="1" applyFont="1" applyBorder="1" applyAlignment="1">
      <alignment wrapText="1"/>
    </xf>
    <xf numFmtId="38" fontId="7" fillId="0" borderId="0" xfId="0" applyNumberFormat="1" applyFont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11" xfId="0" applyFont="1" applyBorder="1" applyAlignment="1">
      <alignment vertical="top" wrapText="1"/>
    </xf>
    <xf numFmtId="6" fontId="4" fillId="0" borderId="12" xfId="0" applyNumberFormat="1" applyFont="1" applyFill="1" applyBorder="1"/>
    <xf numFmtId="6" fontId="5" fillId="2" borderId="7" xfId="0" applyNumberFormat="1" applyFont="1" applyFill="1" applyBorder="1" applyAlignment="1">
      <alignment horizontal="center" vertical="center"/>
    </xf>
    <xf numFmtId="6" fontId="4" fillId="2" borderId="0" xfId="0" applyNumberFormat="1" applyFont="1" applyFill="1"/>
    <xf numFmtId="6" fontId="4" fillId="2" borderId="0" xfId="0" applyNumberFormat="1" applyFont="1" applyFill="1" applyBorder="1"/>
    <xf numFmtId="6" fontId="4" fillId="2" borderId="11" xfId="0" applyNumberFormat="1" applyFont="1" applyFill="1" applyBorder="1"/>
    <xf numFmtId="0" fontId="1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15" sqref="G15"/>
    </sheetView>
  </sheetViews>
  <sheetFormatPr defaultRowHeight="13.2" x14ac:dyDescent="0.25"/>
  <cols>
    <col min="1" max="1" width="2.33203125" customWidth="1"/>
    <col min="2" max="2" width="14.109375" customWidth="1"/>
    <col min="3" max="9" width="12.6640625" customWidth="1"/>
    <col min="10" max="10" width="9.5546875" customWidth="1"/>
    <col min="11" max="11" width="12.6640625" customWidth="1"/>
    <col min="12" max="12" width="2.44140625" customWidth="1"/>
    <col min="13" max="13" width="16.5546875" customWidth="1"/>
  </cols>
  <sheetData>
    <row r="1" spans="1:13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13" ht="17.399999999999999" x14ac:dyDescent="0.3">
      <c r="A2" s="9"/>
      <c r="B2" s="10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3" ht="15.6" x14ac:dyDescent="0.3">
      <c r="A3" s="9"/>
      <c r="B3" s="13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3" x14ac:dyDescent="0.25">
      <c r="A4" s="9"/>
      <c r="B4" s="14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3" x14ac:dyDescent="0.25">
      <c r="A5" s="9"/>
      <c r="B5" s="14"/>
      <c r="C5" s="11"/>
      <c r="D5" s="11"/>
      <c r="E5" s="11"/>
      <c r="F5" s="11"/>
      <c r="G5" s="11"/>
      <c r="H5" s="11"/>
      <c r="I5" s="11"/>
      <c r="J5" s="11"/>
      <c r="K5" s="11"/>
      <c r="L5" s="12"/>
    </row>
    <row r="6" spans="1:13" x14ac:dyDescent="0.25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2"/>
    </row>
    <row r="7" spans="1:13" s="1" customFormat="1" ht="13.8" thickBot="1" x14ac:dyDescent="0.3">
      <c r="A7" s="15"/>
      <c r="B7" s="2"/>
      <c r="C7" s="16" t="s">
        <v>0</v>
      </c>
      <c r="D7" s="16" t="s">
        <v>1</v>
      </c>
      <c r="E7" s="16" t="s">
        <v>2</v>
      </c>
      <c r="F7" s="16" t="s">
        <v>16</v>
      </c>
      <c r="G7" s="16" t="s">
        <v>21</v>
      </c>
      <c r="H7" s="57" t="s">
        <v>169</v>
      </c>
      <c r="I7" s="16" t="s">
        <v>17</v>
      </c>
      <c r="J7" s="16" t="s">
        <v>166</v>
      </c>
      <c r="K7" s="16" t="s">
        <v>3</v>
      </c>
      <c r="L7" s="17"/>
    </row>
    <row r="8" spans="1:13" ht="24.9" customHeight="1" x14ac:dyDescent="0.25">
      <c r="A8" s="9"/>
      <c r="B8" s="14" t="s">
        <v>163</v>
      </c>
      <c r="C8" s="5">
        <f>Commercial!D17</f>
        <v>400005</v>
      </c>
      <c r="D8" s="5">
        <f>Commercial!E17</f>
        <v>46200</v>
      </c>
      <c r="E8" s="5">
        <f>Commercial!F17</f>
        <v>41165</v>
      </c>
      <c r="F8" s="5">
        <f>Commercial!G17</f>
        <v>10325</v>
      </c>
      <c r="G8" s="5">
        <f>Commercial!H17</f>
        <v>705</v>
      </c>
      <c r="H8" s="58">
        <f t="shared" ref="H8:H13" si="0">SUM(C8:G8)</f>
        <v>498400</v>
      </c>
      <c r="I8" s="5">
        <f>Commercial!J17</f>
        <v>0</v>
      </c>
      <c r="J8" s="5">
        <v>0</v>
      </c>
      <c r="K8" s="5">
        <f t="shared" ref="K8:K13" si="1">SUM(H8:J8)</f>
        <v>498400</v>
      </c>
      <c r="L8" s="12"/>
      <c r="M8" s="3"/>
    </row>
    <row r="9" spans="1:13" ht="24.9" customHeight="1" x14ac:dyDescent="0.25">
      <c r="A9" s="9"/>
      <c r="B9" s="14" t="s">
        <v>133</v>
      </c>
      <c r="C9" s="5">
        <f>IT!D17</f>
        <v>4241814</v>
      </c>
      <c r="D9" s="5">
        <f>IT!E17</f>
        <v>18542</v>
      </c>
      <c r="E9" s="5">
        <f>IT!F17</f>
        <v>77236</v>
      </c>
      <c r="F9" s="5">
        <f>IT!G17</f>
        <v>0</v>
      </c>
      <c r="G9" s="5">
        <f>IT!H17</f>
        <v>0</v>
      </c>
      <c r="H9" s="58">
        <f t="shared" si="0"/>
        <v>4337592</v>
      </c>
      <c r="I9" s="5">
        <f>IT!J17</f>
        <v>0</v>
      </c>
      <c r="J9" s="5">
        <v>0</v>
      </c>
      <c r="K9" s="5">
        <f t="shared" si="1"/>
        <v>4337592</v>
      </c>
      <c r="L9" s="12"/>
      <c r="M9" s="3"/>
    </row>
    <row r="10" spans="1:13" ht="24.9" customHeight="1" x14ac:dyDescent="0.25">
      <c r="A10" s="9"/>
      <c r="B10" s="14" t="s">
        <v>134</v>
      </c>
      <c r="C10" s="5">
        <f>'F&amp;A'!D15</f>
        <v>91151</v>
      </c>
      <c r="D10" s="5">
        <f>'F&amp;A'!E15</f>
        <v>30280</v>
      </c>
      <c r="E10" s="5">
        <f>'F&amp;A'!F15</f>
        <v>72569</v>
      </c>
      <c r="F10" s="5">
        <f>'F&amp;A'!G15</f>
        <v>11600</v>
      </c>
      <c r="G10" s="5">
        <f>'F&amp;A'!H15</f>
        <v>0</v>
      </c>
      <c r="H10" s="58">
        <f t="shared" si="0"/>
        <v>205600</v>
      </c>
      <c r="I10" s="5">
        <f>'F&amp;A'!J15</f>
        <v>0</v>
      </c>
      <c r="J10" s="5">
        <v>0</v>
      </c>
      <c r="K10" s="5">
        <f t="shared" si="1"/>
        <v>205600</v>
      </c>
      <c r="L10" s="12"/>
      <c r="M10" s="3"/>
    </row>
    <row r="11" spans="1:13" ht="24.9" customHeight="1" x14ac:dyDescent="0.25">
      <c r="A11" s="9"/>
      <c r="B11" s="14" t="s">
        <v>135</v>
      </c>
      <c r="C11" s="5">
        <f>HR!D9</f>
        <v>10000</v>
      </c>
      <c r="D11" s="5">
        <f>HR!E9</f>
        <v>0</v>
      </c>
      <c r="E11" s="5">
        <f>HR!F9</f>
        <v>0</v>
      </c>
      <c r="F11" s="5">
        <f>HR!G9</f>
        <v>0</v>
      </c>
      <c r="G11" s="5">
        <f>HR!H9</f>
        <v>0</v>
      </c>
      <c r="H11" s="58">
        <f t="shared" si="0"/>
        <v>10000</v>
      </c>
      <c r="I11" s="5">
        <f>HR!J9</f>
        <v>0</v>
      </c>
      <c r="J11" s="5">
        <v>0</v>
      </c>
      <c r="K11" s="5">
        <f t="shared" si="1"/>
        <v>10000</v>
      </c>
      <c r="L11" s="12"/>
      <c r="M11" s="3"/>
    </row>
    <row r="12" spans="1:13" ht="24.9" customHeight="1" x14ac:dyDescent="0.25">
      <c r="A12" s="9"/>
      <c r="B12" s="14" t="s">
        <v>136</v>
      </c>
      <c r="C12" s="5">
        <f>'Gas Logistics'!D29</f>
        <v>1826663</v>
      </c>
      <c r="D12" s="5">
        <f>'Gas Logistics'!E29</f>
        <v>1800651</v>
      </c>
      <c r="E12" s="5">
        <f>'Gas Logistics'!F29</f>
        <v>2082871.6</v>
      </c>
      <c r="F12" s="5">
        <f>'Gas Logistics'!G29</f>
        <v>67112</v>
      </c>
      <c r="G12" s="5">
        <f>'Gas Logistics'!H29</f>
        <v>4582</v>
      </c>
      <c r="H12" s="58">
        <f t="shared" si="0"/>
        <v>5781879.5999999996</v>
      </c>
      <c r="I12" s="5">
        <f ca="1">'Gas Logistics'!J29</f>
        <v>0</v>
      </c>
      <c r="J12" s="5">
        <v>0</v>
      </c>
      <c r="K12" s="5">
        <f t="shared" ca="1" si="1"/>
        <v>10591883.6</v>
      </c>
      <c r="L12" s="12"/>
      <c r="M12" s="3"/>
    </row>
    <row r="13" spans="1:13" ht="24.9" customHeight="1" x14ac:dyDescent="0.25">
      <c r="A13" s="9"/>
      <c r="B13" s="14" t="s">
        <v>14</v>
      </c>
      <c r="C13" s="4">
        <f>Operations!D28</f>
        <v>5247970</v>
      </c>
      <c r="D13" s="4">
        <f>Operations!E28</f>
        <v>928750</v>
      </c>
      <c r="E13" s="4">
        <f>Operations!F28</f>
        <v>1459558</v>
      </c>
      <c r="F13" s="4">
        <f>Operations!G28</f>
        <v>241510</v>
      </c>
      <c r="G13" s="4">
        <f>Operations!H28</f>
        <v>50401</v>
      </c>
      <c r="H13" s="59">
        <f t="shared" si="0"/>
        <v>7928189</v>
      </c>
      <c r="I13" s="4">
        <f>Operations!J28</f>
        <v>672075</v>
      </c>
      <c r="J13" s="4">
        <v>0</v>
      </c>
      <c r="K13" s="4">
        <f t="shared" si="1"/>
        <v>8600264</v>
      </c>
      <c r="L13" s="12"/>
      <c r="M13" s="3"/>
    </row>
    <row r="14" spans="1:13" ht="15" customHeight="1" x14ac:dyDescent="0.25">
      <c r="A14" s="9"/>
      <c r="B14" s="11"/>
      <c r="C14" s="11"/>
      <c r="D14" s="11"/>
      <c r="E14" s="11"/>
      <c r="F14" s="11"/>
      <c r="G14" s="11"/>
      <c r="H14" s="60"/>
      <c r="I14" s="11"/>
      <c r="J14" s="11"/>
      <c r="K14" s="11"/>
      <c r="L14" s="12"/>
      <c r="M14" s="3"/>
    </row>
    <row r="15" spans="1:13" ht="15" customHeight="1" x14ac:dyDescent="0.25">
      <c r="A15" s="9"/>
      <c r="B15" s="22" t="s">
        <v>172</v>
      </c>
      <c r="C15" s="5">
        <f t="shared" ref="C15:I15" si="2">SUM(C8:C14)</f>
        <v>11817603</v>
      </c>
      <c r="D15" s="5">
        <f t="shared" si="2"/>
        <v>2824423</v>
      </c>
      <c r="E15" s="5">
        <f t="shared" si="2"/>
        <v>3733399.6</v>
      </c>
      <c r="F15" s="5">
        <f t="shared" si="2"/>
        <v>330547</v>
      </c>
      <c r="G15" s="5">
        <f t="shared" si="2"/>
        <v>55688</v>
      </c>
      <c r="H15" s="58">
        <f>SUM(H8:H13)</f>
        <v>18761660.600000001</v>
      </c>
      <c r="I15" s="5">
        <f t="shared" ca="1" si="2"/>
        <v>672075</v>
      </c>
      <c r="J15" s="5">
        <f>SUM(J8:J13)</f>
        <v>0</v>
      </c>
      <c r="K15" s="18">
        <f ca="1">SUM(K8:K14)</f>
        <v>24243739.600000001</v>
      </c>
      <c r="L15" s="12"/>
      <c r="M15" s="3"/>
    </row>
    <row r="16" spans="1:13" x14ac:dyDescent="0.25">
      <c r="A16" s="9"/>
      <c r="B16" s="11"/>
      <c r="C16" s="11"/>
      <c r="D16" s="11"/>
      <c r="E16" s="11"/>
      <c r="F16" s="11"/>
      <c r="G16" s="11"/>
      <c r="H16" s="60"/>
      <c r="I16" s="11"/>
      <c r="J16" s="11"/>
      <c r="K16" s="5"/>
      <c r="L16" s="12"/>
    </row>
    <row r="17" spans="1:12" ht="13.8" thickBot="1" x14ac:dyDescent="0.3">
      <c r="A17" s="19"/>
      <c r="B17" s="20"/>
      <c r="C17" s="20"/>
      <c r="D17" s="20"/>
      <c r="E17" s="20"/>
      <c r="F17" s="20"/>
      <c r="G17" s="20"/>
      <c r="H17" s="61"/>
      <c r="I17" s="20"/>
      <c r="J17" s="20"/>
      <c r="K17" s="20"/>
      <c r="L17" s="21"/>
    </row>
    <row r="18" spans="1:12" x14ac:dyDescent="0.25">
      <c r="A18" s="11"/>
      <c r="B18" s="11"/>
      <c r="C18" s="11"/>
      <c r="D18" s="11"/>
      <c r="E18" s="11"/>
      <c r="F18" s="11"/>
      <c r="G18" s="11"/>
      <c r="H18" s="64"/>
      <c r="I18" s="11"/>
      <c r="J18" s="11"/>
      <c r="K18" s="11"/>
      <c r="L18" s="11"/>
    </row>
    <row r="19" spans="1:12" x14ac:dyDescent="0.25">
      <c r="A19" s="52"/>
      <c r="B19" s="53" t="s">
        <v>168</v>
      </c>
      <c r="C19" s="54">
        <f>Border!D60</f>
        <v>0</v>
      </c>
      <c r="D19" s="54">
        <f>Border!E60</f>
        <v>0</v>
      </c>
      <c r="E19" s="54">
        <f>Border!F60</f>
        <v>0</v>
      </c>
      <c r="F19" s="54">
        <f>Border!G60</f>
        <v>1029676</v>
      </c>
      <c r="G19" s="54">
        <f>Border!H60</f>
        <v>106915</v>
      </c>
      <c r="H19" s="62">
        <f>SUM(C19:G19)</f>
        <v>1136591</v>
      </c>
      <c r="I19" s="54">
        <v>0</v>
      </c>
      <c r="J19" s="54">
        <f>Border!J60</f>
        <v>10867</v>
      </c>
      <c r="K19" s="54">
        <f>SUM(H19:J19)</f>
        <v>1147458</v>
      </c>
      <c r="L19" s="55"/>
    </row>
    <row r="20" spans="1:12" x14ac:dyDescent="0.25">
      <c r="A20" s="11"/>
      <c r="B20" s="11"/>
      <c r="C20" s="5"/>
      <c r="D20" s="5"/>
      <c r="E20" s="5"/>
      <c r="F20" s="5"/>
      <c r="G20" s="5"/>
      <c r="H20" s="65"/>
      <c r="I20" s="5"/>
      <c r="J20" s="5"/>
      <c r="K20" s="5"/>
      <c r="L20" s="11"/>
    </row>
    <row r="21" spans="1:12" x14ac:dyDescent="0.25">
      <c r="A21" s="52"/>
      <c r="B21" s="53" t="s">
        <v>17</v>
      </c>
      <c r="C21" s="54">
        <f>EOTT!D15</f>
        <v>0</v>
      </c>
      <c r="D21" s="54">
        <f>EOTT!E15</f>
        <v>0</v>
      </c>
      <c r="E21" s="54">
        <f>EOTT!F15</f>
        <v>0</v>
      </c>
      <c r="F21" s="54">
        <f>EOTT!G15</f>
        <v>0</v>
      </c>
      <c r="G21" s="54">
        <f>EOTT!H15</f>
        <v>0</v>
      </c>
      <c r="H21" s="62">
        <f>EOTT!I15</f>
        <v>0</v>
      </c>
      <c r="I21" s="54">
        <f>EOTT!J15</f>
        <v>29115169</v>
      </c>
      <c r="J21" s="54">
        <v>0</v>
      </c>
      <c r="K21" s="54">
        <f>SUM(H21:J21)</f>
        <v>29115169</v>
      </c>
      <c r="L21" s="55"/>
    </row>
    <row r="22" spans="1:12" x14ac:dyDescent="0.25">
      <c r="H22" s="66"/>
    </row>
    <row r="23" spans="1:12" ht="13.8" thickBot="1" x14ac:dyDescent="0.3">
      <c r="H23" s="66"/>
    </row>
    <row r="24" spans="1:12" x14ac:dyDescent="0.25">
      <c r="A24" s="6"/>
      <c r="B24" s="7"/>
      <c r="C24" s="7"/>
      <c r="D24" s="7"/>
      <c r="E24" s="7"/>
      <c r="F24" s="7"/>
      <c r="G24" s="7"/>
      <c r="H24" s="63"/>
      <c r="I24" s="7"/>
      <c r="J24" s="7"/>
      <c r="K24" s="7"/>
      <c r="L24" s="8"/>
    </row>
    <row r="25" spans="1:12" x14ac:dyDescent="0.25">
      <c r="A25" s="9"/>
      <c r="B25" s="11" t="s">
        <v>15</v>
      </c>
      <c r="C25" s="11"/>
      <c r="D25" s="11"/>
      <c r="E25" s="11"/>
      <c r="F25" s="11"/>
      <c r="G25" s="11"/>
      <c r="H25" s="60"/>
      <c r="I25" s="11"/>
      <c r="J25" s="11"/>
      <c r="K25" s="11"/>
      <c r="L25" s="12"/>
    </row>
    <row r="26" spans="1:12" x14ac:dyDescent="0.25">
      <c r="A26" s="9"/>
      <c r="B26" s="11" t="s">
        <v>171</v>
      </c>
      <c r="C26" s="5">
        <f>C15+C19+C21</f>
        <v>11817603</v>
      </c>
      <c r="D26" s="5">
        <f t="shared" ref="D26:J26" si="3">D15+D19+D21</f>
        <v>2824423</v>
      </c>
      <c r="E26" s="5">
        <f t="shared" si="3"/>
        <v>3733399.6</v>
      </c>
      <c r="F26" s="5">
        <f t="shared" si="3"/>
        <v>1360223</v>
      </c>
      <c r="G26" s="5">
        <f t="shared" si="3"/>
        <v>162603</v>
      </c>
      <c r="H26" s="58">
        <f t="shared" si="3"/>
        <v>19898251.600000001</v>
      </c>
      <c r="I26" s="5">
        <f t="shared" ca="1" si="3"/>
        <v>29787244</v>
      </c>
      <c r="J26" s="5">
        <f t="shared" si="3"/>
        <v>10867</v>
      </c>
      <c r="K26" s="5">
        <f ca="1">K15+K19+K21</f>
        <v>54506366.600000001</v>
      </c>
      <c r="L26" s="12"/>
    </row>
    <row r="27" spans="1:12" ht="13.8" thickBot="1" x14ac:dyDescent="0.3">
      <c r="A27" s="19"/>
      <c r="B27" s="20"/>
      <c r="C27" s="20"/>
      <c r="D27" s="20"/>
      <c r="E27" s="20"/>
      <c r="F27" s="20"/>
      <c r="G27" s="20"/>
      <c r="H27" s="61"/>
      <c r="I27" s="20"/>
      <c r="J27" s="20"/>
      <c r="K27" s="20"/>
      <c r="L27" s="21"/>
    </row>
    <row r="29" spans="1:12" x14ac:dyDescent="0.25">
      <c r="K29" s="3"/>
    </row>
  </sheetData>
  <phoneticPr fontId="0" type="noConversion"/>
  <pageMargins left="0.5" right="0.25" top="1" bottom="1" header="0.5" footer="0.5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A12" sqref="A12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109375" style="29" customWidth="1"/>
    <col min="11" max="11" width="11.44140625" style="29" bestFit="1" customWidth="1"/>
    <col min="12" max="12" width="10.44140625" style="26" bestFit="1" customWidth="1"/>
    <col min="13" max="13" width="9.109375" style="26"/>
    <col min="14" max="14" width="11.44140625" style="26" customWidth="1"/>
    <col min="15" max="16384" width="9.109375" style="26"/>
  </cols>
  <sheetData>
    <row r="1" spans="1:12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25" t="s">
        <v>169</v>
      </c>
      <c r="J1" s="25" t="s">
        <v>166</v>
      </c>
      <c r="K1" s="25" t="s">
        <v>3</v>
      </c>
    </row>
    <row r="3" spans="1:12" x14ac:dyDescent="0.2">
      <c r="A3" s="27" t="s">
        <v>4</v>
      </c>
    </row>
    <row r="4" spans="1:12" x14ac:dyDescent="0.2">
      <c r="A4" s="51" t="s">
        <v>80</v>
      </c>
      <c r="B4" s="34"/>
      <c r="C4" s="72" t="s">
        <v>160</v>
      </c>
      <c r="D4" s="35">
        <v>1517590</v>
      </c>
      <c r="E4" s="35">
        <v>389285</v>
      </c>
      <c r="F4" s="35">
        <v>660485</v>
      </c>
      <c r="G4" s="35">
        <v>257640</v>
      </c>
      <c r="H4" s="35"/>
      <c r="I4" s="35">
        <v>2825000</v>
      </c>
      <c r="J4" s="35"/>
      <c r="K4" s="35">
        <f>I4+J4</f>
        <v>2825000</v>
      </c>
    </row>
    <row r="5" spans="1:12" x14ac:dyDescent="0.2">
      <c r="A5" s="23" t="s">
        <v>23</v>
      </c>
      <c r="B5" s="31"/>
      <c r="C5" s="71" t="s">
        <v>10</v>
      </c>
      <c r="D5" s="32">
        <v>216000</v>
      </c>
      <c r="E5" s="32"/>
      <c r="F5" s="32"/>
      <c r="G5" s="32"/>
      <c r="H5" s="32"/>
      <c r="I5" s="32">
        <v>216000</v>
      </c>
      <c r="J5" s="32"/>
      <c r="K5" s="35">
        <f t="shared" ref="K5:K14" si="0">I5+J5</f>
        <v>216000</v>
      </c>
    </row>
    <row r="6" spans="1:12" x14ac:dyDescent="0.2">
      <c r="A6" s="23" t="s">
        <v>82</v>
      </c>
      <c r="C6" s="73" t="s">
        <v>20</v>
      </c>
      <c r="D6" s="29">
        <v>880413</v>
      </c>
      <c r="E6" s="29">
        <v>357143</v>
      </c>
      <c r="F6" s="29">
        <v>708686</v>
      </c>
      <c r="G6" s="29">
        <v>103700</v>
      </c>
      <c r="H6" s="29">
        <v>24058</v>
      </c>
      <c r="I6" s="29">
        <v>2074000</v>
      </c>
      <c r="K6" s="35">
        <f t="shared" si="0"/>
        <v>2074000</v>
      </c>
    </row>
    <row r="7" spans="1:12" ht="22.8" x14ac:dyDescent="0.2">
      <c r="A7" s="23" t="s">
        <v>144</v>
      </c>
      <c r="B7" s="31"/>
      <c r="C7" s="71" t="s">
        <v>20</v>
      </c>
      <c r="D7" s="32">
        <v>288500</v>
      </c>
      <c r="E7" s="32">
        <v>84279</v>
      </c>
      <c r="F7" s="32">
        <v>155611</v>
      </c>
      <c r="I7" s="29">
        <v>528390</v>
      </c>
      <c r="K7" s="35">
        <f t="shared" si="0"/>
        <v>528390</v>
      </c>
    </row>
    <row r="8" spans="1:12" ht="12" x14ac:dyDescent="0.2">
      <c r="A8" s="33" t="s">
        <v>8</v>
      </c>
      <c r="C8" s="73"/>
      <c r="D8" s="29">
        <f>SUM(D4:D7)</f>
        <v>2902503</v>
      </c>
      <c r="E8" s="29">
        <f t="shared" ref="E8:J8" si="1">SUM(E4:E7)</f>
        <v>830707</v>
      </c>
      <c r="F8" s="29">
        <f t="shared" si="1"/>
        <v>1524782</v>
      </c>
      <c r="G8" s="29">
        <f t="shared" si="1"/>
        <v>361340</v>
      </c>
      <c r="H8" s="29">
        <f t="shared" si="1"/>
        <v>24058</v>
      </c>
      <c r="I8" s="29">
        <v>5643390</v>
      </c>
      <c r="J8" s="29">
        <f t="shared" si="1"/>
        <v>0</v>
      </c>
      <c r="K8" s="35">
        <f t="shared" si="0"/>
        <v>5643390</v>
      </c>
      <c r="L8" s="29"/>
    </row>
    <row r="9" spans="1:12" ht="12" x14ac:dyDescent="0.2">
      <c r="A9" s="33"/>
      <c r="C9" s="73"/>
      <c r="K9" s="35"/>
    </row>
    <row r="10" spans="1:12" ht="12" x14ac:dyDescent="0.2">
      <c r="A10" s="33"/>
      <c r="C10" s="73"/>
      <c r="K10" s="35"/>
    </row>
    <row r="11" spans="1:12" x14ac:dyDescent="0.2">
      <c r="A11" s="27" t="s">
        <v>5</v>
      </c>
      <c r="C11" s="73"/>
      <c r="K11" s="35"/>
    </row>
    <row r="12" spans="1:12" x14ac:dyDescent="0.2">
      <c r="A12" s="23" t="s">
        <v>73</v>
      </c>
      <c r="C12" s="71" t="s">
        <v>34</v>
      </c>
      <c r="D12" s="32">
        <v>65000</v>
      </c>
      <c r="E12" s="32"/>
      <c r="F12" s="32"/>
      <c r="I12" s="29">
        <v>65000</v>
      </c>
      <c r="K12" s="35">
        <f t="shared" si="0"/>
        <v>65000</v>
      </c>
    </row>
    <row r="13" spans="1:12" x14ac:dyDescent="0.2">
      <c r="A13" s="23" t="s">
        <v>167</v>
      </c>
      <c r="B13" s="31"/>
      <c r="C13" s="71" t="s">
        <v>20</v>
      </c>
      <c r="D13" s="32">
        <v>650000</v>
      </c>
      <c r="E13" s="32"/>
      <c r="F13" s="32"/>
      <c r="I13" s="29">
        <f>SUM(D13:H13)</f>
        <v>650000</v>
      </c>
      <c r="K13" s="35">
        <f t="shared" si="0"/>
        <v>650000</v>
      </c>
    </row>
    <row r="14" spans="1:12" ht="12" x14ac:dyDescent="0.2">
      <c r="A14" s="33" t="s">
        <v>9</v>
      </c>
      <c r="C14" s="73"/>
      <c r="D14" s="29">
        <f>SUM(D12:D13)</f>
        <v>715000</v>
      </c>
      <c r="E14" s="29">
        <f t="shared" ref="E14:J14" si="2">SUM(E12)</f>
        <v>0</v>
      </c>
      <c r="F14" s="29">
        <f t="shared" si="2"/>
        <v>0</v>
      </c>
      <c r="G14" s="29">
        <f t="shared" si="2"/>
        <v>0</v>
      </c>
      <c r="H14" s="29">
        <f t="shared" si="2"/>
        <v>0</v>
      </c>
      <c r="I14" s="29">
        <f>SUM(D14:H14)</f>
        <v>715000</v>
      </c>
      <c r="J14" s="29">
        <f t="shared" si="2"/>
        <v>0</v>
      </c>
      <c r="K14" s="35">
        <f t="shared" si="0"/>
        <v>715000</v>
      </c>
      <c r="L14" s="29"/>
    </row>
    <row r="15" spans="1:12" ht="12" x14ac:dyDescent="0.2">
      <c r="A15" s="33"/>
      <c r="C15" s="73"/>
      <c r="K15" s="35"/>
    </row>
    <row r="16" spans="1:12" x14ac:dyDescent="0.2">
      <c r="A16" s="37"/>
      <c r="B16" s="39"/>
      <c r="C16" s="74"/>
      <c r="D16" s="32"/>
      <c r="E16" s="32"/>
      <c r="F16" s="32"/>
      <c r="G16" s="32"/>
      <c r="H16" s="32"/>
      <c r="I16" s="32"/>
      <c r="J16" s="32"/>
      <c r="K16" s="35"/>
    </row>
    <row r="17" spans="1:12" ht="12" x14ac:dyDescent="0.2">
      <c r="A17" s="41" t="s">
        <v>71</v>
      </c>
      <c r="B17" s="42"/>
      <c r="C17" s="75"/>
      <c r="D17" s="43">
        <f t="shared" ref="D17:K17" si="3">D8+D14</f>
        <v>3617503</v>
      </c>
      <c r="E17" s="43">
        <f t="shared" si="3"/>
        <v>830707</v>
      </c>
      <c r="F17" s="43">
        <f t="shared" si="3"/>
        <v>1524782</v>
      </c>
      <c r="G17" s="43">
        <f t="shared" si="3"/>
        <v>361340</v>
      </c>
      <c r="H17" s="43">
        <f t="shared" si="3"/>
        <v>24058</v>
      </c>
      <c r="I17" s="43">
        <f t="shared" si="3"/>
        <v>6358390</v>
      </c>
      <c r="J17" s="43">
        <f t="shared" si="3"/>
        <v>0</v>
      </c>
      <c r="K17" s="43">
        <f t="shared" si="3"/>
        <v>6358390</v>
      </c>
      <c r="L17" s="29"/>
    </row>
    <row r="18" spans="1:12" x14ac:dyDescent="0.2">
      <c r="A18" s="37"/>
      <c r="B18" s="38"/>
      <c r="C18" s="76"/>
    </row>
    <row r="19" spans="1:12" x14ac:dyDescent="0.2">
      <c r="A19" s="49"/>
      <c r="B19" s="46"/>
      <c r="C19" s="77"/>
      <c r="D19" s="47"/>
      <c r="E19" s="47"/>
      <c r="F19" s="47"/>
      <c r="G19" s="47"/>
      <c r="H19" s="47"/>
      <c r="I19" s="47"/>
      <c r="J19" s="47"/>
      <c r="K19" s="47"/>
    </row>
    <row r="20" spans="1:12" x14ac:dyDescent="0.2">
      <c r="A20" s="45"/>
      <c r="B20" s="46"/>
      <c r="C20" s="77"/>
      <c r="D20" s="47"/>
      <c r="E20" s="47"/>
      <c r="F20" s="47"/>
      <c r="G20" s="47"/>
      <c r="H20" s="47"/>
      <c r="I20" s="47"/>
      <c r="J20" s="47"/>
      <c r="K20" s="47"/>
    </row>
    <row r="21" spans="1:12" x14ac:dyDescent="0.2">
      <c r="A21" s="40"/>
      <c r="B21" s="31"/>
      <c r="C21" s="74"/>
      <c r="D21" s="32"/>
      <c r="E21" s="32"/>
      <c r="F21" s="32"/>
      <c r="G21" s="32"/>
      <c r="H21" s="32"/>
      <c r="I21" s="32"/>
      <c r="J21" s="32"/>
      <c r="K21" s="32"/>
    </row>
    <row r="22" spans="1:12" ht="12" x14ac:dyDescent="0.2">
      <c r="A22" s="44"/>
      <c r="B22" s="31"/>
      <c r="C22" s="74"/>
      <c r="D22" s="32"/>
      <c r="E22" s="32"/>
      <c r="F22" s="32"/>
      <c r="G22" s="32"/>
      <c r="H22" s="32"/>
      <c r="I22" s="32"/>
      <c r="J22" s="32"/>
      <c r="K22" s="32"/>
    </row>
    <row r="23" spans="1:12" x14ac:dyDescent="0.2">
      <c r="A23" s="40"/>
      <c r="B23" s="31"/>
      <c r="C23" s="74"/>
      <c r="D23" s="32"/>
      <c r="E23" s="32"/>
      <c r="F23" s="32"/>
      <c r="G23" s="32"/>
      <c r="H23" s="32"/>
      <c r="I23" s="32"/>
      <c r="J23" s="32"/>
      <c r="K23" s="32"/>
    </row>
    <row r="24" spans="1:12" x14ac:dyDescent="0.2">
      <c r="A24" s="40"/>
      <c r="B24" s="31"/>
      <c r="C24" s="74"/>
      <c r="D24" s="32"/>
      <c r="E24" s="32"/>
      <c r="F24" s="32"/>
      <c r="G24" s="32"/>
      <c r="H24" s="32"/>
      <c r="I24" s="32"/>
      <c r="J24" s="32"/>
      <c r="K24" s="32"/>
    </row>
    <row r="25" spans="1:12" x14ac:dyDescent="0.2">
      <c r="A25" s="40"/>
      <c r="B25" s="31"/>
      <c r="C25" s="74"/>
      <c r="D25" s="32"/>
      <c r="E25" s="32"/>
      <c r="F25" s="32"/>
      <c r="G25" s="32"/>
      <c r="H25" s="32"/>
      <c r="I25" s="32"/>
      <c r="J25" s="32"/>
      <c r="K25" s="32"/>
    </row>
    <row r="26" spans="1:12" x14ac:dyDescent="0.2">
      <c r="A26" s="40"/>
      <c r="B26" s="31"/>
      <c r="C26" s="74"/>
      <c r="D26" s="32"/>
      <c r="E26" s="32"/>
      <c r="F26" s="32"/>
      <c r="G26" s="32"/>
      <c r="H26" s="32"/>
      <c r="I26" s="32"/>
      <c r="J26" s="32"/>
      <c r="K26" s="32"/>
    </row>
    <row r="27" spans="1:12" x14ac:dyDescent="0.2">
      <c r="A27" s="40"/>
      <c r="B27" s="31"/>
      <c r="C27" s="74"/>
      <c r="D27" s="32"/>
      <c r="E27" s="32"/>
      <c r="F27" s="32"/>
      <c r="G27" s="32"/>
      <c r="H27" s="32"/>
      <c r="I27" s="32"/>
      <c r="J27" s="32"/>
      <c r="K27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 -  Capital
"CUT"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D4" zoomScaleNormal="100" workbookViewId="0">
      <selection activeCell="I27" sqref="I27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5546875" style="29" customWidth="1"/>
    <col min="11" max="11" width="11.44140625" style="29" bestFit="1" customWidth="1"/>
    <col min="12" max="13" width="9.109375" style="26"/>
    <col min="14" max="14" width="11.44140625" style="26" customWidth="1"/>
    <col min="15" max="16384" width="9.109375" style="26"/>
  </cols>
  <sheetData>
    <row r="1" spans="1:11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1" x14ac:dyDescent="0.2">
      <c r="I2" s="81"/>
    </row>
    <row r="3" spans="1:11" x14ac:dyDescent="0.2">
      <c r="A3" s="27" t="s">
        <v>4</v>
      </c>
      <c r="I3" s="81"/>
    </row>
    <row r="4" spans="1:11" x14ac:dyDescent="0.2">
      <c r="A4" s="23" t="s">
        <v>33</v>
      </c>
      <c r="B4" s="31"/>
      <c r="C4" s="71" t="s">
        <v>34</v>
      </c>
      <c r="D4" s="32">
        <v>87000</v>
      </c>
      <c r="E4" s="32"/>
      <c r="F4" s="32"/>
      <c r="I4" s="81">
        <f>SUM(D4:H4)</f>
        <v>87000</v>
      </c>
      <c r="K4" s="35">
        <f>I4+J4</f>
        <v>87000</v>
      </c>
    </row>
    <row r="5" spans="1:11" x14ac:dyDescent="0.2">
      <c r="A5" s="23" t="s">
        <v>72</v>
      </c>
      <c r="B5" s="31"/>
      <c r="C5" s="71" t="s">
        <v>158</v>
      </c>
      <c r="D5" s="32"/>
      <c r="E5" s="32">
        <v>40000</v>
      </c>
      <c r="F5" s="32"/>
      <c r="I5" s="81">
        <f>SUM(D5:H5)</f>
        <v>40000</v>
      </c>
      <c r="K5" s="35">
        <f t="shared" ref="K5:K15" si="0">I5+J5</f>
        <v>40000</v>
      </c>
    </row>
    <row r="6" spans="1:11" ht="22.8" x14ac:dyDescent="0.2">
      <c r="A6" s="51" t="s">
        <v>47</v>
      </c>
      <c r="B6" s="34"/>
      <c r="C6" s="72" t="s">
        <v>46</v>
      </c>
      <c r="D6" s="35">
        <v>118400</v>
      </c>
      <c r="E6" s="35"/>
      <c r="F6" s="35"/>
      <c r="G6" s="35"/>
      <c r="H6" s="35"/>
      <c r="I6" s="81">
        <f>SUM(D6:H6)</f>
        <v>118400</v>
      </c>
      <c r="J6" s="35"/>
      <c r="K6" s="35">
        <f t="shared" si="0"/>
        <v>118400</v>
      </c>
    </row>
    <row r="7" spans="1:11" x14ac:dyDescent="0.2">
      <c r="A7" s="30" t="s">
        <v>72</v>
      </c>
      <c r="B7" s="34"/>
      <c r="C7" s="72" t="s">
        <v>46</v>
      </c>
      <c r="D7" s="35"/>
      <c r="E7" s="35"/>
      <c r="F7" s="35">
        <v>30000</v>
      </c>
      <c r="G7" s="35"/>
      <c r="H7" s="35"/>
      <c r="I7" s="81">
        <f>SUM(D7:H7)</f>
        <v>30000</v>
      </c>
      <c r="J7" s="35"/>
      <c r="K7" s="35">
        <f t="shared" si="0"/>
        <v>30000</v>
      </c>
    </row>
    <row r="8" spans="1:11" ht="12" x14ac:dyDescent="0.2">
      <c r="A8" s="33" t="s">
        <v>8</v>
      </c>
      <c r="C8" s="73"/>
      <c r="D8" s="29">
        <f>SUM(D4:D6)</f>
        <v>205400</v>
      </c>
      <c r="E8" s="29">
        <f t="shared" ref="E8:J8" si="1">SUM(E4:E7)</f>
        <v>40000</v>
      </c>
      <c r="F8" s="29">
        <f t="shared" si="1"/>
        <v>30000</v>
      </c>
      <c r="G8" s="29">
        <f t="shared" si="1"/>
        <v>0</v>
      </c>
      <c r="H8" s="29">
        <f t="shared" si="1"/>
        <v>0</v>
      </c>
      <c r="I8" s="81">
        <f t="shared" si="1"/>
        <v>275400</v>
      </c>
      <c r="J8" s="29">
        <f t="shared" si="1"/>
        <v>0</v>
      </c>
      <c r="K8" s="35">
        <f t="shared" si="0"/>
        <v>275400</v>
      </c>
    </row>
    <row r="9" spans="1:11" ht="12" x14ac:dyDescent="0.2">
      <c r="A9" s="33"/>
      <c r="C9" s="73"/>
      <c r="I9" s="81"/>
      <c r="K9" s="35"/>
    </row>
    <row r="10" spans="1:11" x14ac:dyDescent="0.2">
      <c r="C10" s="73"/>
      <c r="I10" s="81"/>
      <c r="K10" s="35"/>
    </row>
    <row r="11" spans="1:11" x14ac:dyDescent="0.2">
      <c r="A11" s="27" t="s">
        <v>5</v>
      </c>
      <c r="C11" s="73"/>
      <c r="I11" s="81"/>
      <c r="K11" s="35"/>
    </row>
    <row r="12" spans="1:11" x14ac:dyDescent="0.2">
      <c r="A12" s="36" t="s">
        <v>25</v>
      </c>
      <c r="C12" s="73" t="s">
        <v>26</v>
      </c>
      <c r="D12" s="29">
        <v>21605</v>
      </c>
      <c r="E12" s="29">
        <v>6200</v>
      </c>
      <c r="F12" s="29">
        <v>11165</v>
      </c>
      <c r="G12" s="29">
        <v>10325</v>
      </c>
      <c r="H12" s="29">
        <v>705</v>
      </c>
      <c r="I12" s="81">
        <f>SUM(D12:H12)</f>
        <v>50000</v>
      </c>
      <c r="K12" s="35">
        <f t="shared" si="0"/>
        <v>50000</v>
      </c>
    </row>
    <row r="13" spans="1:11" ht="13.2" x14ac:dyDescent="0.2">
      <c r="A13" s="30" t="s">
        <v>38</v>
      </c>
      <c r="B13" s="34"/>
      <c r="C13" s="72" t="s">
        <v>24</v>
      </c>
      <c r="D13" s="35">
        <v>108000</v>
      </c>
      <c r="E13" s="35"/>
      <c r="F13" s="35"/>
      <c r="G13" s="35"/>
      <c r="H13" s="35"/>
      <c r="I13" s="81">
        <f>SUM(D13:H13)</f>
        <v>108000</v>
      </c>
      <c r="J13" s="35"/>
      <c r="K13" s="35">
        <f t="shared" si="0"/>
        <v>108000</v>
      </c>
    </row>
    <row r="14" spans="1:11" x14ac:dyDescent="0.2">
      <c r="A14" s="23" t="s">
        <v>29</v>
      </c>
      <c r="B14" s="31"/>
      <c r="C14" s="71" t="s">
        <v>30</v>
      </c>
      <c r="D14" s="32">
        <v>65000</v>
      </c>
      <c r="E14" s="32"/>
      <c r="F14" s="32"/>
      <c r="I14" s="81">
        <f>SUM(D14:H14)</f>
        <v>65000</v>
      </c>
      <c r="K14" s="35">
        <f t="shared" si="0"/>
        <v>65000</v>
      </c>
    </row>
    <row r="15" spans="1:11" ht="12" x14ac:dyDescent="0.2">
      <c r="A15" s="33" t="s">
        <v>9</v>
      </c>
      <c r="B15" s="31"/>
      <c r="C15" s="71"/>
      <c r="D15" s="32">
        <f t="shared" ref="D15:J15" si="2">SUM(D12:D14)</f>
        <v>194605</v>
      </c>
      <c r="E15" s="32">
        <f t="shared" si="2"/>
        <v>6200</v>
      </c>
      <c r="F15" s="32">
        <f t="shared" si="2"/>
        <v>11165</v>
      </c>
      <c r="G15" s="32">
        <f t="shared" si="2"/>
        <v>10325</v>
      </c>
      <c r="H15" s="32">
        <f t="shared" si="2"/>
        <v>705</v>
      </c>
      <c r="I15" s="81">
        <f>SUM(I12:I14)</f>
        <v>223000</v>
      </c>
      <c r="J15" s="32">
        <f t="shared" si="2"/>
        <v>0</v>
      </c>
      <c r="K15" s="35">
        <f t="shared" si="0"/>
        <v>223000</v>
      </c>
    </row>
    <row r="16" spans="1:11" x14ac:dyDescent="0.2">
      <c r="A16" s="37"/>
      <c r="B16" s="39"/>
      <c r="C16" s="74"/>
      <c r="D16" s="32"/>
      <c r="E16" s="32"/>
      <c r="F16" s="32"/>
      <c r="G16" s="32"/>
      <c r="H16" s="32"/>
      <c r="I16" s="82"/>
      <c r="J16" s="32"/>
      <c r="K16" s="32"/>
    </row>
    <row r="17" spans="1:12" ht="12" x14ac:dyDescent="0.2">
      <c r="A17" s="41" t="s">
        <v>71</v>
      </c>
      <c r="B17" s="42"/>
      <c r="C17" s="75"/>
      <c r="D17" s="43">
        <f t="shared" ref="D17:J17" si="3">D8+D15</f>
        <v>400005</v>
      </c>
      <c r="E17" s="43">
        <f t="shared" si="3"/>
        <v>46200</v>
      </c>
      <c r="F17" s="43">
        <f t="shared" si="3"/>
        <v>41165</v>
      </c>
      <c r="G17" s="43">
        <f t="shared" si="3"/>
        <v>10325</v>
      </c>
      <c r="H17" s="43">
        <f t="shared" si="3"/>
        <v>705</v>
      </c>
      <c r="I17" s="83">
        <f>I8+I15</f>
        <v>498400</v>
      </c>
      <c r="J17" s="43">
        <f t="shared" si="3"/>
        <v>0</v>
      </c>
      <c r="K17" s="68">
        <f>K8+K15</f>
        <v>498400</v>
      </c>
      <c r="L17" s="29"/>
    </row>
    <row r="18" spans="1:12" x14ac:dyDescent="0.2">
      <c r="A18" s="37"/>
      <c r="B18" s="38"/>
      <c r="C18" s="76"/>
      <c r="I18" s="81"/>
    </row>
    <row r="19" spans="1:12" x14ac:dyDescent="0.2">
      <c r="A19" s="48" t="s">
        <v>40</v>
      </c>
      <c r="B19" s="31"/>
      <c r="C19" s="71"/>
      <c r="D19" s="32"/>
      <c r="E19" s="32"/>
      <c r="F19" s="32"/>
      <c r="G19" s="32"/>
      <c r="H19" s="32"/>
      <c r="I19" s="82"/>
      <c r="J19" s="32"/>
      <c r="K19" s="32"/>
    </row>
    <row r="20" spans="1:12" x14ac:dyDescent="0.2">
      <c r="A20" s="49"/>
      <c r="B20" s="46"/>
      <c r="C20" s="77"/>
      <c r="D20" s="47"/>
      <c r="E20" s="47"/>
      <c r="F20" s="47"/>
      <c r="G20" s="47"/>
      <c r="H20" s="47"/>
      <c r="I20" s="82"/>
      <c r="J20" s="47"/>
      <c r="K20" s="47"/>
    </row>
    <row r="21" spans="1:12" x14ac:dyDescent="0.2">
      <c r="A21" s="45"/>
      <c r="B21" s="46"/>
      <c r="C21" s="77"/>
      <c r="D21" s="47"/>
      <c r="E21" s="47"/>
      <c r="F21" s="47"/>
      <c r="G21" s="47"/>
      <c r="H21" s="47"/>
      <c r="I21" s="82"/>
      <c r="J21" s="47"/>
      <c r="K21" s="47"/>
    </row>
    <row r="22" spans="1:12" x14ac:dyDescent="0.2">
      <c r="A22" s="56" t="s">
        <v>173</v>
      </c>
      <c r="B22" s="31"/>
      <c r="C22" s="74"/>
      <c r="D22" s="32"/>
      <c r="E22" s="32">
        <f>-E17</f>
        <v>-46200</v>
      </c>
      <c r="F22" s="32"/>
      <c r="G22" s="32"/>
      <c r="H22" s="32"/>
      <c r="I22" s="82"/>
      <c r="J22" s="32"/>
      <c r="K22" s="32">
        <f>SUM(D22:J22)</f>
        <v>-46200</v>
      </c>
    </row>
    <row r="23" spans="1:12" ht="12" x14ac:dyDescent="0.2">
      <c r="A23" s="44"/>
      <c r="B23" s="31"/>
      <c r="C23" s="74"/>
      <c r="D23" s="32"/>
      <c r="E23" s="32"/>
      <c r="F23" s="32"/>
      <c r="G23" s="32"/>
      <c r="H23" s="32"/>
      <c r="I23" s="82"/>
      <c r="J23" s="32"/>
      <c r="K23" s="32"/>
    </row>
    <row r="24" spans="1:12" ht="12" x14ac:dyDescent="0.2">
      <c r="A24" s="41" t="s">
        <v>174</v>
      </c>
      <c r="B24" s="67"/>
      <c r="C24" s="78"/>
      <c r="D24" s="43">
        <f>D17</f>
        <v>400005</v>
      </c>
      <c r="E24" s="43">
        <f>E22+E17</f>
        <v>0</v>
      </c>
      <c r="F24" s="43">
        <f>F17</f>
        <v>41165</v>
      </c>
      <c r="G24" s="43">
        <f>G17</f>
        <v>10325</v>
      </c>
      <c r="H24" s="43">
        <f>H17</f>
        <v>705</v>
      </c>
      <c r="I24" s="83">
        <f>SUM(D24:H24)</f>
        <v>452200</v>
      </c>
      <c r="J24" s="43">
        <f>J17</f>
        <v>0</v>
      </c>
      <c r="K24" s="68">
        <f>SUM(K17:K22)</f>
        <v>452200</v>
      </c>
    </row>
    <row r="25" spans="1:12" x14ac:dyDescent="0.2">
      <c r="A25" s="40"/>
      <c r="B25" s="31"/>
      <c r="C25" s="74"/>
      <c r="D25" s="32"/>
      <c r="E25" s="32"/>
      <c r="F25" s="32"/>
      <c r="G25" s="32"/>
      <c r="H25" s="32"/>
      <c r="I25" s="32"/>
      <c r="J25" s="32"/>
      <c r="K25" s="32"/>
    </row>
    <row r="26" spans="1:12" x14ac:dyDescent="0.2">
      <c r="A26" s="40"/>
      <c r="B26" s="31"/>
      <c r="C26" s="74"/>
      <c r="D26" s="32"/>
      <c r="E26" s="32"/>
      <c r="F26" s="32"/>
      <c r="G26" s="32"/>
      <c r="H26" s="32"/>
      <c r="I26" s="32"/>
      <c r="J26" s="32"/>
      <c r="K26" s="32"/>
    </row>
    <row r="27" spans="1:12" x14ac:dyDescent="0.2">
      <c r="A27" s="40"/>
      <c r="B27" s="31"/>
      <c r="C27" s="74"/>
      <c r="D27" s="32"/>
      <c r="E27" s="32"/>
      <c r="F27" s="32"/>
      <c r="G27" s="32"/>
      <c r="H27" s="32"/>
      <c r="I27" s="32"/>
      <c r="J27" s="32"/>
      <c r="K27" s="32"/>
    </row>
    <row r="28" spans="1:12" x14ac:dyDescent="0.2">
      <c r="A28" s="40"/>
      <c r="B28" s="31"/>
      <c r="C28" s="74"/>
      <c r="D28" s="32"/>
      <c r="E28" s="32"/>
      <c r="F28" s="32"/>
      <c r="G28" s="32"/>
      <c r="H28" s="32"/>
      <c r="I28" s="32"/>
      <c r="J28" s="32"/>
      <c r="K28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Commercial -  Capital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C1" zoomScaleNormal="100" workbookViewId="0">
      <selection activeCell="K4" sqref="K4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5546875" style="29" customWidth="1"/>
    <col min="11" max="11" width="11.44140625" style="29" bestFit="1" customWidth="1"/>
    <col min="12" max="13" width="9.109375" style="26"/>
    <col min="14" max="14" width="11.44140625" style="26" customWidth="1"/>
    <col min="15" max="16384" width="9.109375" style="26"/>
  </cols>
  <sheetData>
    <row r="1" spans="1:11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1" x14ac:dyDescent="0.2">
      <c r="I2" s="81"/>
    </row>
    <row r="3" spans="1:11" x14ac:dyDescent="0.2">
      <c r="A3" s="27" t="s">
        <v>4</v>
      </c>
      <c r="I3" s="81"/>
    </row>
    <row r="4" spans="1:11" x14ac:dyDescent="0.2">
      <c r="A4" s="30" t="s">
        <v>44</v>
      </c>
      <c r="B4" s="34"/>
      <c r="C4" s="72" t="s">
        <v>11</v>
      </c>
      <c r="D4" s="35">
        <v>600000</v>
      </c>
      <c r="E4" s="35"/>
      <c r="F4" s="35"/>
      <c r="G4" s="35"/>
      <c r="H4" s="35"/>
      <c r="I4" s="81">
        <f>SUM(D4:H4)</f>
        <v>600000</v>
      </c>
      <c r="J4" s="35"/>
      <c r="K4" s="35">
        <f>I4+J4</f>
        <v>600000</v>
      </c>
    </row>
    <row r="5" spans="1:11" x14ac:dyDescent="0.2">
      <c r="A5" s="30" t="s">
        <v>74</v>
      </c>
      <c r="B5" s="34"/>
      <c r="C5" s="72" t="s">
        <v>41</v>
      </c>
      <c r="D5" s="35">
        <v>1066142</v>
      </c>
      <c r="E5" s="35"/>
      <c r="F5" s="35"/>
      <c r="G5" s="35"/>
      <c r="H5" s="35"/>
      <c r="I5" s="81">
        <f t="shared" ref="I5:I12" si="0">SUM(D5:H5)</f>
        <v>1066142</v>
      </c>
      <c r="J5" s="35"/>
      <c r="K5" s="35">
        <f t="shared" ref="K5:K14" si="1">I5+J5</f>
        <v>1066142</v>
      </c>
    </row>
    <row r="6" spans="1:11" x14ac:dyDescent="0.2">
      <c r="A6" s="51" t="s">
        <v>75</v>
      </c>
      <c r="B6" s="34"/>
      <c r="C6" s="72" t="s">
        <v>11</v>
      </c>
      <c r="D6" s="35">
        <v>340000</v>
      </c>
      <c r="E6" s="35"/>
      <c r="F6" s="35"/>
      <c r="G6" s="35"/>
      <c r="H6" s="35"/>
      <c r="I6" s="81">
        <f t="shared" si="0"/>
        <v>340000</v>
      </c>
      <c r="J6" s="35"/>
      <c r="K6" s="35">
        <f t="shared" si="1"/>
        <v>340000</v>
      </c>
    </row>
    <row r="7" spans="1:11" x14ac:dyDescent="0.2">
      <c r="A7" s="51" t="s">
        <v>143</v>
      </c>
      <c r="B7" s="34"/>
      <c r="C7" s="72" t="s">
        <v>11</v>
      </c>
      <c r="D7" s="35">
        <v>50259</v>
      </c>
      <c r="E7" s="35">
        <v>14682</v>
      </c>
      <c r="F7" s="35">
        <v>27109</v>
      </c>
      <c r="G7" s="35"/>
      <c r="H7" s="35"/>
      <c r="I7" s="81">
        <f t="shared" si="0"/>
        <v>92050</v>
      </c>
      <c r="J7" s="35"/>
      <c r="K7" s="35">
        <f t="shared" si="1"/>
        <v>92050</v>
      </c>
    </row>
    <row r="8" spans="1:11" x14ac:dyDescent="0.2">
      <c r="A8" s="51" t="s">
        <v>76</v>
      </c>
      <c r="B8" s="34"/>
      <c r="C8" s="72" t="s">
        <v>11</v>
      </c>
      <c r="D8" s="35">
        <v>1582200</v>
      </c>
      <c r="E8" s="35"/>
      <c r="F8" s="35"/>
      <c r="G8" s="35"/>
      <c r="H8" s="35"/>
      <c r="I8" s="81">
        <f t="shared" si="0"/>
        <v>1582200</v>
      </c>
      <c r="J8" s="35"/>
      <c r="K8" s="35">
        <f t="shared" si="1"/>
        <v>1582200</v>
      </c>
    </row>
    <row r="9" spans="1:11" x14ac:dyDescent="0.2">
      <c r="A9" s="51" t="s">
        <v>77</v>
      </c>
      <c r="B9" s="34"/>
      <c r="C9" s="72" t="s">
        <v>11</v>
      </c>
      <c r="D9" s="35">
        <v>35000</v>
      </c>
      <c r="E9" s="35"/>
      <c r="F9" s="35"/>
      <c r="G9" s="35"/>
      <c r="H9" s="35"/>
      <c r="I9" s="81">
        <f t="shared" si="0"/>
        <v>35000</v>
      </c>
      <c r="J9" s="35"/>
      <c r="K9" s="35">
        <f t="shared" si="1"/>
        <v>35000</v>
      </c>
    </row>
    <row r="10" spans="1:11" x14ac:dyDescent="0.2">
      <c r="A10" s="51" t="s">
        <v>76</v>
      </c>
      <c r="B10" s="34"/>
      <c r="C10" s="72" t="s">
        <v>11</v>
      </c>
      <c r="D10" s="35"/>
      <c r="E10" s="35"/>
      <c r="F10" s="35">
        <v>43000</v>
      </c>
      <c r="G10" s="35"/>
      <c r="H10" s="35"/>
      <c r="I10" s="81">
        <f t="shared" si="0"/>
        <v>43000</v>
      </c>
      <c r="J10" s="35"/>
      <c r="K10" s="35">
        <f t="shared" si="1"/>
        <v>43000</v>
      </c>
    </row>
    <row r="11" spans="1:11" ht="20.399999999999999" x14ac:dyDescent="0.2">
      <c r="A11" s="51" t="s">
        <v>165</v>
      </c>
      <c r="B11" s="34"/>
      <c r="C11" s="72" t="s">
        <v>164</v>
      </c>
      <c r="D11" s="35">
        <v>555000</v>
      </c>
      <c r="E11" s="35"/>
      <c r="F11" s="35"/>
      <c r="G11" s="35"/>
      <c r="H11" s="35"/>
      <c r="I11" s="81">
        <f t="shared" si="0"/>
        <v>555000</v>
      </c>
      <c r="J11" s="35"/>
      <c r="K11" s="35">
        <f t="shared" si="1"/>
        <v>555000</v>
      </c>
    </row>
    <row r="12" spans="1:11" x14ac:dyDescent="0.2">
      <c r="A12" s="51" t="s">
        <v>78</v>
      </c>
      <c r="B12" s="34"/>
      <c r="C12" s="72" t="s">
        <v>11</v>
      </c>
      <c r="D12" s="35">
        <v>13213</v>
      </c>
      <c r="E12" s="35">
        <v>3860</v>
      </c>
      <c r="F12" s="35">
        <v>7127</v>
      </c>
      <c r="G12" s="35"/>
      <c r="H12" s="35"/>
      <c r="I12" s="81">
        <f t="shared" si="0"/>
        <v>24200</v>
      </c>
      <c r="J12" s="35"/>
      <c r="K12" s="35">
        <f t="shared" si="1"/>
        <v>24200</v>
      </c>
    </row>
    <row r="13" spans="1:11" x14ac:dyDescent="0.2">
      <c r="A13" s="51"/>
      <c r="B13" s="34"/>
      <c r="C13" s="72"/>
      <c r="D13" s="35"/>
      <c r="E13" s="35"/>
      <c r="F13" s="35"/>
      <c r="G13" s="35"/>
      <c r="H13" s="35"/>
      <c r="I13" s="81"/>
      <c r="J13" s="35"/>
      <c r="K13" s="35"/>
    </row>
    <row r="14" spans="1:11" ht="12" x14ac:dyDescent="0.2">
      <c r="A14" s="33" t="s">
        <v>8</v>
      </c>
      <c r="C14" s="73"/>
      <c r="D14" s="29">
        <f t="shared" ref="D14:J14" si="2">SUM(D4:D13)</f>
        <v>4241814</v>
      </c>
      <c r="E14" s="29">
        <f t="shared" si="2"/>
        <v>18542</v>
      </c>
      <c r="F14" s="29">
        <f t="shared" si="2"/>
        <v>77236</v>
      </c>
      <c r="G14" s="29">
        <f t="shared" si="2"/>
        <v>0</v>
      </c>
      <c r="H14" s="29">
        <f t="shared" si="2"/>
        <v>0</v>
      </c>
      <c r="I14" s="81">
        <f>SUM(I4:I12)</f>
        <v>4337592</v>
      </c>
      <c r="J14" s="29">
        <f t="shared" si="2"/>
        <v>0</v>
      </c>
      <c r="K14" s="35">
        <f t="shared" si="1"/>
        <v>4337592</v>
      </c>
    </row>
    <row r="15" spans="1:11" ht="12" x14ac:dyDescent="0.2">
      <c r="A15" s="33"/>
      <c r="C15" s="73"/>
      <c r="I15" s="81"/>
      <c r="K15" s="35"/>
    </row>
    <row r="16" spans="1:11" x14ac:dyDescent="0.2">
      <c r="A16" s="37"/>
      <c r="B16" s="39"/>
      <c r="C16" s="74"/>
      <c r="D16" s="32"/>
      <c r="E16" s="32"/>
      <c r="F16" s="32"/>
      <c r="G16" s="32"/>
      <c r="H16" s="32"/>
      <c r="I16" s="82"/>
      <c r="J16" s="32"/>
      <c r="K16" s="32"/>
    </row>
    <row r="17" spans="1:12" ht="12" x14ac:dyDescent="0.2">
      <c r="A17" s="41" t="s">
        <v>71</v>
      </c>
      <c r="B17" s="42"/>
      <c r="C17" s="75"/>
      <c r="D17" s="43">
        <f>D14</f>
        <v>4241814</v>
      </c>
      <c r="E17" s="43">
        <f t="shared" ref="E17:K17" si="3">E14</f>
        <v>18542</v>
      </c>
      <c r="F17" s="43">
        <f t="shared" si="3"/>
        <v>77236</v>
      </c>
      <c r="G17" s="43">
        <f t="shared" si="3"/>
        <v>0</v>
      </c>
      <c r="H17" s="43">
        <f t="shared" si="3"/>
        <v>0</v>
      </c>
      <c r="I17" s="83">
        <f>SUM(I14)</f>
        <v>4337592</v>
      </c>
      <c r="J17" s="43">
        <f t="shared" si="3"/>
        <v>0</v>
      </c>
      <c r="K17" s="68">
        <f t="shared" si="3"/>
        <v>4337592</v>
      </c>
      <c r="L17" s="29"/>
    </row>
    <row r="18" spans="1:12" x14ac:dyDescent="0.2">
      <c r="A18" s="37"/>
      <c r="B18" s="38"/>
      <c r="C18" s="76"/>
      <c r="I18" s="81"/>
    </row>
    <row r="19" spans="1:12" x14ac:dyDescent="0.2">
      <c r="A19" s="49"/>
      <c r="B19" s="46"/>
      <c r="C19" s="77"/>
      <c r="D19" s="47"/>
      <c r="E19" s="47"/>
      <c r="F19" s="47"/>
      <c r="G19" s="47"/>
      <c r="H19" s="47"/>
      <c r="I19" s="82"/>
      <c r="J19" s="47"/>
      <c r="K19" s="47"/>
    </row>
    <row r="20" spans="1:12" x14ac:dyDescent="0.2">
      <c r="A20" s="45"/>
      <c r="B20" s="46"/>
      <c r="C20" s="77"/>
      <c r="D20" s="47"/>
      <c r="E20" s="47"/>
      <c r="F20" s="47"/>
      <c r="G20" s="47"/>
      <c r="H20" s="47"/>
      <c r="I20" s="82"/>
      <c r="J20" s="47"/>
      <c r="K20" s="47"/>
    </row>
    <row r="21" spans="1:12" x14ac:dyDescent="0.2">
      <c r="A21" s="40"/>
      <c r="B21" s="31"/>
      <c r="C21" s="74"/>
      <c r="D21" s="32"/>
      <c r="E21" s="32"/>
      <c r="F21" s="32"/>
      <c r="G21" s="32"/>
      <c r="H21" s="32"/>
      <c r="I21" s="82"/>
      <c r="J21" s="32"/>
      <c r="K21" s="32"/>
    </row>
    <row r="22" spans="1:12" ht="12.75" customHeight="1" x14ac:dyDescent="0.2">
      <c r="A22" s="84" t="s">
        <v>170</v>
      </c>
      <c r="B22" s="84"/>
      <c r="C22" s="84"/>
      <c r="D22" s="84"/>
      <c r="E22" s="32"/>
      <c r="F22" s="32"/>
      <c r="G22" s="32"/>
      <c r="H22" s="32"/>
      <c r="I22" s="82"/>
      <c r="J22" s="32"/>
      <c r="K22" s="32"/>
    </row>
    <row r="23" spans="1:12" ht="12" x14ac:dyDescent="0.2">
      <c r="A23" s="41" t="s">
        <v>174</v>
      </c>
      <c r="B23" s="67"/>
      <c r="C23" s="78"/>
      <c r="D23" s="43">
        <f>D17+E17</f>
        <v>4260356</v>
      </c>
      <c r="E23" s="43"/>
      <c r="F23" s="43">
        <f>F17</f>
        <v>77236</v>
      </c>
      <c r="G23" s="43">
        <f>G17</f>
        <v>0</v>
      </c>
      <c r="H23" s="43">
        <f>H17</f>
        <v>0</v>
      </c>
      <c r="I23" s="83">
        <f>SUM(D23:H23)</f>
        <v>4337592</v>
      </c>
      <c r="J23" s="43">
        <f>J17</f>
        <v>0</v>
      </c>
      <c r="K23" s="68">
        <f>SUM(I23:J23)</f>
        <v>4337592</v>
      </c>
    </row>
    <row r="24" spans="1:12" x14ac:dyDescent="0.2">
      <c r="A24" s="40"/>
      <c r="B24" s="31"/>
      <c r="C24" s="74"/>
      <c r="D24" s="32"/>
      <c r="E24" s="32"/>
      <c r="F24" s="32"/>
      <c r="G24" s="32"/>
      <c r="H24" s="32"/>
      <c r="I24" s="32"/>
      <c r="J24" s="32"/>
      <c r="K24" s="32"/>
    </row>
    <row r="25" spans="1:12" x14ac:dyDescent="0.2">
      <c r="A25" s="40"/>
      <c r="B25" s="31"/>
      <c r="C25" s="74"/>
      <c r="D25" s="32"/>
      <c r="E25" s="32"/>
      <c r="F25" s="32"/>
      <c r="G25" s="32"/>
      <c r="H25" s="32"/>
      <c r="I25" s="32"/>
      <c r="J25" s="32"/>
      <c r="K25" s="32"/>
    </row>
    <row r="26" spans="1:12" x14ac:dyDescent="0.2">
      <c r="A26" s="40"/>
      <c r="B26" s="31"/>
      <c r="C26" s="74"/>
      <c r="D26" s="32"/>
      <c r="E26" s="32"/>
      <c r="F26" s="32"/>
      <c r="G26" s="32"/>
      <c r="H26" s="32"/>
      <c r="I26" s="32"/>
      <c r="J26" s="32"/>
      <c r="K26" s="32"/>
    </row>
    <row r="27" spans="1:12" x14ac:dyDescent="0.2">
      <c r="A27" s="40"/>
      <c r="B27" s="31"/>
      <c r="C27" s="74"/>
      <c r="D27" s="32"/>
      <c r="E27" s="32"/>
      <c r="F27" s="32"/>
      <c r="G27" s="32"/>
      <c r="H27" s="32"/>
      <c r="I27" s="32"/>
      <c r="J27" s="32"/>
      <c r="K27" s="32"/>
    </row>
  </sheetData>
  <mergeCells count="1">
    <mergeCell ref="A22:D22"/>
  </mergeCells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IT -  Capital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C1" zoomScaleNormal="100" workbookViewId="0">
      <selection activeCell="K4" sqref="K4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5546875" style="29" customWidth="1"/>
    <col min="11" max="11" width="11.44140625" style="29" bestFit="1" customWidth="1"/>
    <col min="12" max="13" width="9.109375" style="26"/>
    <col min="14" max="14" width="11.44140625" style="26" customWidth="1"/>
    <col min="15" max="16384" width="9.109375" style="26"/>
  </cols>
  <sheetData>
    <row r="1" spans="1:12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2" x14ac:dyDescent="0.2">
      <c r="I2" s="81"/>
    </row>
    <row r="3" spans="1:12" x14ac:dyDescent="0.2">
      <c r="A3" s="27" t="s">
        <v>4</v>
      </c>
      <c r="I3" s="81"/>
    </row>
    <row r="4" spans="1:12" x14ac:dyDescent="0.2">
      <c r="A4" s="30" t="s">
        <v>79</v>
      </c>
      <c r="B4" s="34"/>
      <c r="C4" s="72" t="s">
        <v>159</v>
      </c>
      <c r="D4" s="35"/>
      <c r="E4" s="35">
        <v>5000</v>
      </c>
      <c r="F4" s="35"/>
      <c r="G4" s="35">
        <v>11600</v>
      </c>
      <c r="H4" s="35"/>
      <c r="I4" s="81">
        <f>SUM(D4:H4)</f>
        <v>16600</v>
      </c>
      <c r="J4" s="35"/>
      <c r="K4" s="35">
        <f>I4+J4</f>
        <v>16600</v>
      </c>
    </row>
    <row r="5" spans="1:12" x14ac:dyDescent="0.2">
      <c r="A5" s="30" t="s">
        <v>79</v>
      </c>
      <c r="B5" s="34"/>
      <c r="C5" s="72" t="s">
        <v>159</v>
      </c>
      <c r="D5" s="35">
        <v>5000</v>
      </c>
      <c r="E5" s="35"/>
      <c r="F5" s="35"/>
      <c r="G5" s="35"/>
      <c r="H5" s="35"/>
      <c r="I5" s="81">
        <f t="shared" ref="I5:I10" si="0">SUM(D5:H5)</f>
        <v>5000</v>
      </c>
      <c r="J5" s="35"/>
      <c r="K5" s="35">
        <f t="shared" ref="K5:K15" si="1">I5+J5</f>
        <v>5000</v>
      </c>
    </row>
    <row r="6" spans="1:12" x14ac:dyDescent="0.2">
      <c r="A6" s="51" t="s">
        <v>79</v>
      </c>
      <c r="B6" s="34"/>
      <c r="C6" s="72" t="s">
        <v>159</v>
      </c>
      <c r="D6" s="35">
        <v>25000</v>
      </c>
      <c r="E6" s="35"/>
      <c r="F6" s="35"/>
      <c r="G6" s="35"/>
      <c r="H6" s="35"/>
      <c r="I6" s="81">
        <f t="shared" si="0"/>
        <v>25000</v>
      </c>
      <c r="J6" s="35"/>
      <c r="K6" s="35">
        <f t="shared" si="1"/>
        <v>25000</v>
      </c>
    </row>
    <row r="7" spans="1:12" x14ac:dyDescent="0.2">
      <c r="A7" s="51" t="s">
        <v>79</v>
      </c>
      <c r="B7" s="34"/>
      <c r="C7" s="72" t="s">
        <v>160</v>
      </c>
      <c r="D7" s="35">
        <v>15000</v>
      </c>
      <c r="E7" s="35"/>
      <c r="F7" s="35"/>
      <c r="G7" s="35"/>
      <c r="H7" s="35"/>
      <c r="I7" s="81">
        <f t="shared" si="0"/>
        <v>15000</v>
      </c>
      <c r="J7" s="35"/>
      <c r="K7" s="35">
        <f t="shared" si="1"/>
        <v>15000</v>
      </c>
    </row>
    <row r="8" spans="1:12" x14ac:dyDescent="0.2">
      <c r="A8" s="51" t="s">
        <v>79</v>
      </c>
      <c r="B8" s="34"/>
      <c r="C8" s="72" t="s">
        <v>160</v>
      </c>
      <c r="D8" s="35"/>
      <c r="E8" s="35"/>
      <c r="F8" s="35">
        <v>40000</v>
      </c>
      <c r="G8" s="35"/>
      <c r="H8" s="35"/>
      <c r="I8" s="81">
        <f t="shared" si="0"/>
        <v>40000</v>
      </c>
      <c r="J8" s="35"/>
      <c r="K8" s="35">
        <f t="shared" si="1"/>
        <v>40000</v>
      </c>
    </row>
    <row r="9" spans="1:12" x14ac:dyDescent="0.2">
      <c r="A9" s="30" t="s">
        <v>22</v>
      </c>
      <c r="C9" s="73" t="s">
        <v>10</v>
      </c>
      <c r="D9" s="29">
        <v>29484</v>
      </c>
      <c r="E9" s="29">
        <v>8613</v>
      </c>
      <c r="F9" s="29">
        <v>15903</v>
      </c>
      <c r="I9" s="81">
        <f t="shared" si="0"/>
        <v>54000</v>
      </c>
      <c r="K9" s="35">
        <f t="shared" si="1"/>
        <v>54000</v>
      </c>
    </row>
    <row r="10" spans="1:12" x14ac:dyDescent="0.2">
      <c r="A10" s="51" t="s">
        <v>81</v>
      </c>
      <c r="B10" s="34"/>
      <c r="C10" s="72" t="s">
        <v>161</v>
      </c>
      <c r="D10" s="35">
        <v>16667</v>
      </c>
      <c r="E10" s="35">
        <v>16667</v>
      </c>
      <c r="F10" s="35">
        <v>16666</v>
      </c>
      <c r="G10" s="35"/>
      <c r="H10" s="35"/>
      <c r="I10" s="81">
        <f t="shared" si="0"/>
        <v>50000</v>
      </c>
      <c r="J10" s="35"/>
      <c r="K10" s="35">
        <f t="shared" si="1"/>
        <v>50000</v>
      </c>
    </row>
    <row r="11" spans="1:12" x14ac:dyDescent="0.2">
      <c r="A11" s="51"/>
      <c r="B11" s="34"/>
      <c r="C11" s="72"/>
      <c r="D11" s="35"/>
      <c r="E11" s="35"/>
      <c r="F11" s="35"/>
      <c r="G11" s="35"/>
      <c r="H11" s="35"/>
      <c r="I11" s="81"/>
      <c r="J11" s="35"/>
      <c r="K11" s="35"/>
    </row>
    <row r="12" spans="1:12" ht="12" x14ac:dyDescent="0.2">
      <c r="A12" s="33" t="s">
        <v>8</v>
      </c>
      <c r="C12" s="73"/>
      <c r="D12" s="29">
        <f t="shared" ref="D12:J12" si="2">SUM(D4:D11)</f>
        <v>91151</v>
      </c>
      <c r="E12" s="29">
        <f t="shared" si="2"/>
        <v>30280</v>
      </c>
      <c r="F12" s="29">
        <f t="shared" si="2"/>
        <v>72569</v>
      </c>
      <c r="G12" s="29">
        <f t="shared" si="2"/>
        <v>11600</v>
      </c>
      <c r="H12" s="29">
        <f t="shared" si="2"/>
        <v>0</v>
      </c>
      <c r="I12" s="81">
        <f>SUM(I4:I10)</f>
        <v>205600</v>
      </c>
      <c r="J12" s="29">
        <f t="shared" si="2"/>
        <v>0</v>
      </c>
      <c r="K12" s="35">
        <f t="shared" si="1"/>
        <v>205600</v>
      </c>
    </row>
    <row r="13" spans="1:12" ht="12" x14ac:dyDescent="0.2">
      <c r="A13" s="33"/>
      <c r="C13" s="73"/>
      <c r="I13" s="81"/>
      <c r="K13" s="35"/>
    </row>
    <row r="14" spans="1:12" x14ac:dyDescent="0.2">
      <c r="A14" s="37"/>
      <c r="B14" s="39"/>
      <c r="C14" s="74"/>
      <c r="D14" s="32"/>
      <c r="E14" s="32"/>
      <c r="F14" s="32"/>
      <c r="G14" s="32"/>
      <c r="H14" s="32"/>
      <c r="I14" s="82"/>
      <c r="J14" s="32"/>
      <c r="K14" s="35"/>
    </row>
    <row r="15" spans="1:12" ht="12" x14ac:dyDescent="0.2">
      <c r="A15" s="41" t="s">
        <v>71</v>
      </c>
      <c r="B15" s="42"/>
      <c r="C15" s="75"/>
      <c r="D15" s="43">
        <f t="shared" ref="D15:J15" si="3">D12</f>
        <v>91151</v>
      </c>
      <c r="E15" s="43">
        <f t="shared" si="3"/>
        <v>30280</v>
      </c>
      <c r="F15" s="43">
        <f t="shared" si="3"/>
        <v>72569</v>
      </c>
      <c r="G15" s="43">
        <f t="shared" si="3"/>
        <v>11600</v>
      </c>
      <c r="H15" s="43">
        <f t="shared" si="3"/>
        <v>0</v>
      </c>
      <c r="I15" s="83">
        <f>I12</f>
        <v>205600</v>
      </c>
      <c r="J15" s="43">
        <f t="shared" si="3"/>
        <v>0</v>
      </c>
      <c r="K15" s="79">
        <f t="shared" si="1"/>
        <v>205600</v>
      </c>
      <c r="L15" s="29"/>
    </row>
    <row r="16" spans="1:12" x14ac:dyDescent="0.2">
      <c r="A16" s="37"/>
      <c r="B16" s="38"/>
      <c r="C16" s="76"/>
    </row>
    <row r="17" spans="1:11" x14ac:dyDescent="0.2">
      <c r="A17" s="49"/>
      <c r="B17" s="46"/>
      <c r="C17" s="77"/>
      <c r="D17" s="47"/>
      <c r="E17" s="47"/>
      <c r="F17" s="47"/>
      <c r="G17" s="47"/>
      <c r="H17" s="47"/>
      <c r="I17" s="47"/>
      <c r="J17" s="47"/>
      <c r="K17" s="47"/>
    </row>
    <row r="18" spans="1:11" x14ac:dyDescent="0.2">
      <c r="A18" s="45"/>
      <c r="B18" s="46"/>
      <c r="C18" s="77"/>
      <c r="D18" s="47"/>
      <c r="E18" s="47"/>
      <c r="F18" s="47"/>
      <c r="G18" s="47"/>
      <c r="H18" s="47"/>
      <c r="I18" s="47"/>
      <c r="J18" s="47"/>
      <c r="K18" s="47"/>
    </row>
    <row r="19" spans="1:11" x14ac:dyDescent="0.2">
      <c r="A19" s="40"/>
      <c r="B19" s="31"/>
      <c r="C19" s="74"/>
      <c r="D19" s="32"/>
      <c r="E19" s="32"/>
      <c r="F19" s="32"/>
      <c r="G19" s="32"/>
      <c r="H19" s="32"/>
      <c r="I19" s="32"/>
      <c r="J19" s="32"/>
      <c r="K19" s="32"/>
    </row>
    <row r="20" spans="1:11" ht="12" x14ac:dyDescent="0.2">
      <c r="A20" s="44"/>
      <c r="B20" s="31"/>
      <c r="C20" s="74"/>
      <c r="D20" s="32"/>
      <c r="E20" s="32"/>
      <c r="F20" s="32"/>
      <c r="G20" s="32"/>
      <c r="H20" s="32"/>
      <c r="I20" s="32"/>
      <c r="J20" s="32"/>
      <c r="K20" s="32"/>
    </row>
    <row r="21" spans="1:11" x14ac:dyDescent="0.2">
      <c r="A21" s="40"/>
      <c r="B21" s="31"/>
      <c r="C21" s="74"/>
      <c r="D21" s="32"/>
      <c r="E21" s="32"/>
      <c r="F21" s="32"/>
      <c r="G21" s="32"/>
      <c r="H21" s="32"/>
      <c r="I21" s="32"/>
      <c r="J21" s="32"/>
      <c r="K21" s="32"/>
    </row>
    <row r="22" spans="1:11" x14ac:dyDescent="0.2">
      <c r="A22" s="40"/>
      <c r="B22" s="31"/>
      <c r="C22" s="74"/>
      <c r="D22" s="32"/>
      <c r="E22" s="32"/>
      <c r="F22" s="32"/>
      <c r="G22" s="32"/>
      <c r="H22" s="32"/>
      <c r="I22" s="32"/>
      <c r="J22" s="32"/>
      <c r="K22" s="32"/>
    </row>
    <row r="23" spans="1:11" x14ac:dyDescent="0.2">
      <c r="A23" s="40"/>
      <c r="B23" s="31"/>
      <c r="C23" s="74"/>
      <c r="D23" s="32"/>
      <c r="E23" s="32"/>
      <c r="F23" s="32"/>
      <c r="G23" s="32"/>
      <c r="H23" s="32"/>
      <c r="I23" s="32"/>
      <c r="J23" s="32"/>
      <c r="K23" s="32"/>
    </row>
    <row r="24" spans="1:11" x14ac:dyDescent="0.2">
      <c r="A24" s="40"/>
      <c r="B24" s="31"/>
      <c r="C24" s="74"/>
      <c r="D24" s="32"/>
      <c r="E24" s="32"/>
      <c r="F24" s="32"/>
      <c r="G24" s="32"/>
      <c r="H24" s="32"/>
      <c r="I24" s="32"/>
      <c r="J24" s="32"/>
      <c r="K24" s="32"/>
    </row>
    <row r="25" spans="1:11" x14ac:dyDescent="0.2">
      <c r="A25" s="40"/>
      <c r="B25" s="31"/>
      <c r="C25" s="74"/>
      <c r="D25" s="32"/>
      <c r="E25" s="32"/>
      <c r="F25" s="32"/>
      <c r="G25" s="32"/>
      <c r="H25" s="32"/>
      <c r="I25" s="32"/>
      <c r="J25" s="32"/>
      <c r="K25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&amp;A -  Capital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zoomScaleNormal="100" workbookViewId="0">
      <selection activeCell="I11" sqref="I11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5546875" style="29" customWidth="1"/>
    <col min="11" max="11" width="11.44140625" style="29" bestFit="1" customWidth="1"/>
    <col min="12" max="13" width="9.109375" style="26"/>
    <col min="14" max="14" width="11.44140625" style="26" customWidth="1"/>
    <col min="15" max="16384" width="9.109375" style="26"/>
  </cols>
  <sheetData>
    <row r="1" spans="1:12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2" x14ac:dyDescent="0.2">
      <c r="I2" s="81"/>
    </row>
    <row r="3" spans="1:12" x14ac:dyDescent="0.2">
      <c r="A3" s="27" t="s">
        <v>4</v>
      </c>
      <c r="I3" s="81"/>
    </row>
    <row r="4" spans="1:12" x14ac:dyDescent="0.2">
      <c r="A4" s="30" t="s">
        <v>79</v>
      </c>
      <c r="B4" s="34"/>
      <c r="C4" s="72" t="s">
        <v>162</v>
      </c>
      <c r="D4" s="35">
        <v>10000</v>
      </c>
      <c r="E4" s="35"/>
      <c r="F4" s="35"/>
      <c r="G4" s="35"/>
      <c r="H4" s="35"/>
      <c r="I4" s="81">
        <f>SUM(D4:H4)</f>
        <v>10000</v>
      </c>
      <c r="J4" s="35"/>
      <c r="K4" s="35">
        <f>I4+J4</f>
        <v>10000</v>
      </c>
    </row>
    <row r="5" spans="1:12" x14ac:dyDescent="0.2">
      <c r="A5" s="51"/>
      <c r="B5" s="34"/>
      <c r="C5" s="72"/>
      <c r="D5" s="35"/>
      <c r="E5" s="35"/>
      <c r="F5" s="35"/>
      <c r="G5" s="35"/>
      <c r="H5" s="35"/>
      <c r="I5" s="81"/>
      <c r="J5" s="35"/>
      <c r="K5" s="35"/>
    </row>
    <row r="6" spans="1:12" ht="12" x14ac:dyDescent="0.2">
      <c r="A6" s="33" t="s">
        <v>8</v>
      </c>
      <c r="C6" s="73"/>
      <c r="D6" s="29">
        <f t="shared" ref="D6:J6" si="0">SUM(D4:D5)</f>
        <v>10000</v>
      </c>
      <c r="E6" s="29">
        <f t="shared" si="0"/>
        <v>0</v>
      </c>
      <c r="F6" s="29">
        <f t="shared" si="0"/>
        <v>0</v>
      </c>
      <c r="G6" s="29">
        <f t="shared" si="0"/>
        <v>0</v>
      </c>
      <c r="H6" s="29">
        <f t="shared" si="0"/>
        <v>0</v>
      </c>
      <c r="I6" s="81">
        <f>SUM(D6:H6)</f>
        <v>10000</v>
      </c>
      <c r="J6" s="29">
        <f t="shared" si="0"/>
        <v>0</v>
      </c>
      <c r="K6" s="35">
        <f>I6+J6</f>
        <v>10000</v>
      </c>
    </row>
    <row r="7" spans="1:12" ht="12" x14ac:dyDescent="0.2">
      <c r="A7" s="33"/>
      <c r="C7" s="73"/>
      <c r="I7" s="81"/>
      <c r="K7" s="35"/>
    </row>
    <row r="8" spans="1:12" x14ac:dyDescent="0.2">
      <c r="A8" s="37"/>
      <c r="B8" s="39"/>
      <c r="C8" s="74"/>
      <c r="D8" s="32"/>
      <c r="E8" s="32"/>
      <c r="F8" s="32"/>
      <c r="G8" s="32"/>
      <c r="H8" s="32"/>
      <c r="I8" s="82"/>
      <c r="J8" s="32"/>
      <c r="K8" s="35"/>
    </row>
    <row r="9" spans="1:12" ht="12" x14ac:dyDescent="0.2">
      <c r="A9" s="41" t="s">
        <v>71</v>
      </c>
      <c r="B9" s="42"/>
      <c r="C9" s="75"/>
      <c r="D9" s="43">
        <f t="shared" ref="D9:J9" si="1">D6</f>
        <v>10000</v>
      </c>
      <c r="E9" s="43">
        <f t="shared" si="1"/>
        <v>0</v>
      </c>
      <c r="F9" s="43">
        <f t="shared" si="1"/>
        <v>0</v>
      </c>
      <c r="G9" s="43">
        <f t="shared" si="1"/>
        <v>0</v>
      </c>
      <c r="H9" s="43">
        <f t="shared" si="1"/>
        <v>0</v>
      </c>
      <c r="I9" s="83">
        <f>I6</f>
        <v>10000</v>
      </c>
      <c r="J9" s="43">
        <f t="shared" si="1"/>
        <v>0</v>
      </c>
      <c r="K9" s="79">
        <f>K6</f>
        <v>10000</v>
      </c>
      <c r="L9" s="29"/>
    </row>
    <row r="10" spans="1:12" x14ac:dyDescent="0.2">
      <c r="A10" s="37"/>
      <c r="B10" s="38"/>
      <c r="C10" s="76"/>
      <c r="K10" s="35"/>
    </row>
    <row r="11" spans="1:12" x14ac:dyDescent="0.2">
      <c r="A11" s="49"/>
      <c r="B11" s="46"/>
      <c r="C11" s="77"/>
      <c r="D11" s="47"/>
      <c r="E11" s="47"/>
      <c r="F11" s="47"/>
      <c r="G11" s="47"/>
      <c r="H11" s="47"/>
      <c r="I11" s="47"/>
      <c r="J11" s="47"/>
      <c r="K11" s="35"/>
    </row>
    <row r="12" spans="1:12" x14ac:dyDescent="0.2">
      <c r="A12" s="45"/>
      <c r="B12" s="46"/>
      <c r="C12" s="77"/>
      <c r="D12" s="47"/>
      <c r="E12" s="47"/>
      <c r="F12" s="47"/>
      <c r="G12" s="47"/>
      <c r="H12" s="47"/>
      <c r="I12" s="47"/>
      <c r="J12" s="47"/>
      <c r="K12" s="35"/>
    </row>
    <row r="13" spans="1:12" x14ac:dyDescent="0.2">
      <c r="A13" s="40"/>
      <c r="B13" s="31"/>
      <c r="C13" s="74"/>
      <c r="D13" s="32"/>
      <c r="E13" s="32"/>
      <c r="F13" s="32"/>
      <c r="G13" s="32"/>
      <c r="H13" s="32"/>
      <c r="I13" s="32"/>
      <c r="J13" s="32"/>
      <c r="K13" s="35"/>
    </row>
    <row r="14" spans="1:12" ht="12" x14ac:dyDescent="0.2">
      <c r="A14" s="44"/>
      <c r="B14" s="31"/>
      <c r="C14" s="74"/>
      <c r="D14" s="32"/>
      <c r="E14" s="32"/>
      <c r="F14" s="32"/>
      <c r="G14" s="32"/>
      <c r="H14" s="32"/>
      <c r="I14" s="32"/>
      <c r="J14" s="32"/>
      <c r="K14" s="35"/>
    </row>
    <row r="15" spans="1:12" x14ac:dyDescent="0.2">
      <c r="A15" s="40"/>
      <c r="B15" s="31"/>
      <c r="C15" s="74"/>
      <c r="D15" s="32"/>
      <c r="E15" s="32"/>
      <c r="F15" s="32"/>
      <c r="G15" s="32"/>
      <c r="H15" s="32"/>
      <c r="I15" s="32"/>
      <c r="J15" s="32"/>
      <c r="K15" s="35"/>
    </row>
    <row r="16" spans="1:12" x14ac:dyDescent="0.2">
      <c r="A16" s="40"/>
      <c r="B16" s="31"/>
      <c r="C16" s="74"/>
      <c r="D16" s="32"/>
      <c r="E16" s="32"/>
      <c r="F16" s="32"/>
      <c r="G16" s="32"/>
      <c r="H16" s="32"/>
      <c r="I16" s="32"/>
      <c r="J16" s="32"/>
      <c r="K16" s="32"/>
    </row>
    <row r="17" spans="1:11" x14ac:dyDescent="0.2">
      <c r="A17" s="40"/>
      <c r="B17" s="31"/>
      <c r="C17" s="74"/>
      <c r="D17" s="32"/>
      <c r="E17" s="32"/>
      <c r="F17" s="32"/>
      <c r="G17" s="32"/>
      <c r="H17" s="32"/>
      <c r="I17" s="32"/>
      <c r="J17" s="32"/>
      <c r="K17" s="32"/>
    </row>
    <row r="18" spans="1:11" x14ac:dyDescent="0.2">
      <c r="A18" s="40"/>
      <c r="B18" s="31"/>
      <c r="C18" s="74"/>
      <c r="D18" s="32"/>
      <c r="E18" s="32"/>
      <c r="F18" s="32"/>
      <c r="G18" s="32"/>
      <c r="H18" s="32"/>
      <c r="I18" s="32"/>
      <c r="J18" s="32"/>
      <c r="K18" s="32"/>
    </row>
    <row r="19" spans="1:11" x14ac:dyDescent="0.2">
      <c r="A19" s="40"/>
      <c r="B19" s="31"/>
      <c r="C19" s="74"/>
      <c r="D19" s="32"/>
      <c r="E19" s="32"/>
      <c r="F19" s="32"/>
      <c r="G19" s="32"/>
      <c r="H19" s="32"/>
      <c r="I19" s="32"/>
      <c r="J19" s="32"/>
      <c r="K19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HR -  Capital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abSelected="1" topLeftCell="C25" zoomScaleNormal="100" workbookViewId="0">
      <selection activeCell="A41" sqref="A41"/>
    </sheetView>
  </sheetViews>
  <sheetFormatPr defaultColWidth="9.109375" defaultRowHeight="11.4" x14ac:dyDescent="0.2"/>
  <cols>
    <col min="1" max="1" width="40.6640625" style="23" customWidth="1"/>
    <col min="2" max="2" width="0.88671875" style="28" hidden="1" customWidth="1"/>
    <col min="3" max="3" width="8.109375" style="70" customWidth="1"/>
    <col min="4" max="4" width="11.44140625" style="29" bestFit="1" customWidth="1"/>
    <col min="5" max="8" width="10.6640625" style="29" customWidth="1"/>
    <col min="9" max="9" width="11.44140625" style="29" bestFit="1" customWidth="1"/>
    <col min="10" max="10" width="10.33203125" style="29" customWidth="1"/>
    <col min="11" max="11" width="12.44140625" style="29" bestFit="1" customWidth="1"/>
    <col min="12" max="12" width="11.44140625" style="26" bestFit="1" customWidth="1"/>
    <col min="13" max="13" width="9.109375" style="26"/>
    <col min="14" max="14" width="11.44140625" style="26" customWidth="1"/>
    <col min="15" max="16384" width="9.109375" style="26"/>
  </cols>
  <sheetData>
    <row r="1" spans="1:11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1" x14ac:dyDescent="0.2">
      <c r="I2" s="81"/>
    </row>
    <row r="3" spans="1:11" x14ac:dyDescent="0.2">
      <c r="A3" s="27" t="s">
        <v>4</v>
      </c>
      <c r="I3" s="81"/>
    </row>
    <row r="4" spans="1:11" x14ac:dyDescent="0.2">
      <c r="B4" s="31"/>
      <c r="C4" s="71"/>
      <c r="D4" s="32"/>
      <c r="E4" s="32"/>
      <c r="F4" s="32"/>
      <c r="I4" s="81"/>
      <c r="K4" s="35"/>
    </row>
    <row r="5" spans="1:11" ht="22.8" x14ac:dyDescent="0.2">
      <c r="A5" s="23" t="s">
        <v>149</v>
      </c>
      <c r="C5" s="73" t="s">
        <v>20</v>
      </c>
      <c r="D5" s="29">
        <v>33683</v>
      </c>
      <c r="E5" s="29">
        <v>11743</v>
      </c>
      <c r="F5" s="29">
        <v>31074</v>
      </c>
      <c r="I5" s="81">
        <f>SUM(D5:H5)</f>
        <v>76500</v>
      </c>
      <c r="K5" s="35">
        <f t="shared" ref="K5:K26" si="0">I5+J5</f>
        <v>76500</v>
      </c>
    </row>
    <row r="6" spans="1:11" ht="22.8" x14ac:dyDescent="0.2">
      <c r="A6" s="40" t="s">
        <v>150</v>
      </c>
      <c r="C6" s="73" t="s">
        <v>20</v>
      </c>
      <c r="D6" s="29">
        <v>2500</v>
      </c>
      <c r="E6" s="29">
        <v>500</v>
      </c>
      <c r="F6" s="29">
        <v>2000</v>
      </c>
      <c r="I6" s="81">
        <f t="shared" ref="I6:I26" si="1">SUM(D6:H6)</f>
        <v>5000</v>
      </c>
      <c r="K6" s="35">
        <f t="shared" si="0"/>
        <v>5000</v>
      </c>
    </row>
    <row r="7" spans="1:11" ht="22.8" x14ac:dyDescent="0.2">
      <c r="A7" s="23" t="s">
        <v>151</v>
      </c>
      <c r="C7" s="73" t="s">
        <v>20</v>
      </c>
      <c r="D7" s="29">
        <v>42782</v>
      </c>
      <c r="E7" s="29">
        <v>25373</v>
      </c>
      <c r="F7" s="29">
        <v>67145</v>
      </c>
      <c r="I7" s="81">
        <f t="shared" si="1"/>
        <v>135300</v>
      </c>
      <c r="K7" s="35">
        <f t="shared" si="0"/>
        <v>135300</v>
      </c>
    </row>
    <row r="8" spans="1:11" ht="22.8" x14ac:dyDescent="0.2">
      <c r="A8" s="23" t="s">
        <v>152</v>
      </c>
      <c r="C8" s="73" t="s">
        <v>20</v>
      </c>
      <c r="D8" s="29">
        <v>40419</v>
      </c>
      <c r="E8" s="29">
        <v>14091</v>
      </c>
      <c r="F8" s="29">
        <v>37290</v>
      </c>
      <c r="I8" s="81">
        <f t="shared" si="1"/>
        <v>91800</v>
      </c>
      <c r="K8" s="35">
        <f t="shared" si="0"/>
        <v>91800</v>
      </c>
    </row>
    <row r="9" spans="1:11" x14ac:dyDescent="0.2">
      <c r="A9" s="23" t="s">
        <v>68</v>
      </c>
      <c r="C9" s="73" t="s">
        <v>20</v>
      </c>
      <c r="D9" s="29">
        <v>184045</v>
      </c>
      <c r="E9" s="29">
        <v>64163</v>
      </c>
      <c r="F9" s="29">
        <v>169791.6</v>
      </c>
      <c r="I9" s="81">
        <f t="shared" si="1"/>
        <v>417999.6</v>
      </c>
      <c r="K9" s="35">
        <f t="shared" si="0"/>
        <v>417999.6</v>
      </c>
    </row>
    <row r="10" spans="1:11" x14ac:dyDescent="0.2">
      <c r="A10" s="23" t="s">
        <v>37</v>
      </c>
      <c r="B10" s="31"/>
      <c r="C10" s="71" t="s">
        <v>20</v>
      </c>
      <c r="D10" s="32">
        <v>130000</v>
      </c>
      <c r="E10" s="32">
        <v>300000</v>
      </c>
      <c r="F10" s="32"/>
      <c r="I10" s="81">
        <f t="shared" si="1"/>
        <v>430000</v>
      </c>
      <c r="K10" s="35">
        <f t="shared" si="0"/>
        <v>430000</v>
      </c>
    </row>
    <row r="11" spans="1:11" ht="13.2" x14ac:dyDescent="0.2">
      <c r="A11" s="23" t="s">
        <v>39</v>
      </c>
      <c r="B11" s="31"/>
      <c r="C11" s="71" t="s">
        <v>20</v>
      </c>
      <c r="D11" s="32">
        <v>550187</v>
      </c>
      <c r="E11" s="32">
        <v>1266667</v>
      </c>
      <c r="F11" s="32">
        <v>1163146</v>
      </c>
      <c r="I11" s="81">
        <f t="shared" si="1"/>
        <v>2980000</v>
      </c>
      <c r="K11" s="35">
        <f t="shared" si="0"/>
        <v>2980000</v>
      </c>
    </row>
    <row r="12" spans="1:11" x14ac:dyDescent="0.2">
      <c r="A12" s="23" t="s">
        <v>146</v>
      </c>
      <c r="B12" s="31"/>
      <c r="C12" s="71" t="s">
        <v>20</v>
      </c>
      <c r="D12" s="32">
        <v>54000</v>
      </c>
      <c r="E12" s="32">
        <v>54000</v>
      </c>
      <c r="F12" s="32">
        <v>324000</v>
      </c>
      <c r="I12" s="81">
        <f t="shared" si="1"/>
        <v>432000</v>
      </c>
      <c r="K12" s="35">
        <f t="shared" si="0"/>
        <v>432000</v>
      </c>
    </row>
    <row r="13" spans="1:11" x14ac:dyDescent="0.2">
      <c r="A13" s="23" t="s">
        <v>32</v>
      </c>
      <c r="B13" s="31"/>
      <c r="C13" s="71" t="s">
        <v>20</v>
      </c>
      <c r="D13" s="32">
        <v>140434</v>
      </c>
      <c r="E13" s="32">
        <v>40300</v>
      </c>
      <c r="F13" s="32">
        <v>72572</v>
      </c>
      <c r="G13" s="29">
        <v>67112</v>
      </c>
      <c r="H13" s="29">
        <v>4582</v>
      </c>
      <c r="I13" s="81">
        <f t="shared" si="1"/>
        <v>325000</v>
      </c>
      <c r="K13" s="35">
        <f t="shared" si="0"/>
        <v>325000</v>
      </c>
    </row>
    <row r="14" spans="1:11" x14ac:dyDescent="0.2">
      <c r="A14" s="23" t="s">
        <v>35</v>
      </c>
      <c r="B14" s="31"/>
      <c r="C14" s="71" t="s">
        <v>20</v>
      </c>
      <c r="D14" s="32">
        <v>50713</v>
      </c>
      <c r="E14" s="32">
        <v>14814</v>
      </c>
      <c r="F14" s="32">
        <v>27353</v>
      </c>
      <c r="I14" s="81">
        <f t="shared" si="1"/>
        <v>92880</v>
      </c>
      <c r="K14" s="35">
        <f t="shared" si="0"/>
        <v>92880</v>
      </c>
    </row>
    <row r="15" spans="1:11" x14ac:dyDescent="0.2">
      <c r="A15" s="23" t="s">
        <v>43</v>
      </c>
      <c r="B15" s="31"/>
      <c r="C15" s="71" t="s">
        <v>20</v>
      </c>
      <c r="D15" s="32">
        <v>205000</v>
      </c>
      <c r="E15" s="32"/>
      <c r="F15" s="32"/>
      <c r="I15" s="81">
        <f t="shared" si="1"/>
        <v>205000</v>
      </c>
      <c r="K15" s="35">
        <f t="shared" si="0"/>
        <v>205000</v>
      </c>
    </row>
    <row r="16" spans="1:11" ht="22.8" x14ac:dyDescent="0.2">
      <c r="A16" s="23" t="s">
        <v>42</v>
      </c>
      <c r="B16" s="31"/>
      <c r="C16" s="71" t="s">
        <v>20</v>
      </c>
      <c r="D16" s="32">
        <v>198900</v>
      </c>
      <c r="E16" s="32"/>
      <c r="F16" s="32"/>
      <c r="I16" s="81">
        <f t="shared" si="1"/>
        <v>198900</v>
      </c>
      <c r="K16" s="35">
        <f t="shared" si="0"/>
        <v>198900</v>
      </c>
    </row>
    <row r="17" spans="1:12" x14ac:dyDescent="0.2">
      <c r="A17" s="23" t="s">
        <v>45</v>
      </c>
      <c r="B17" s="31"/>
      <c r="C17" s="71" t="s">
        <v>20</v>
      </c>
      <c r="D17" s="32">
        <v>175000</v>
      </c>
      <c r="E17" s="32"/>
      <c r="F17" s="32"/>
      <c r="I17" s="81">
        <f t="shared" si="1"/>
        <v>175000</v>
      </c>
      <c r="K17" s="35">
        <f t="shared" si="0"/>
        <v>175000</v>
      </c>
    </row>
    <row r="18" spans="1:12" x14ac:dyDescent="0.2">
      <c r="A18" s="23" t="s">
        <v>67</v>
      </c>
      <c r="C18" s="73" t="s">
        <v>20</v>
      </c>
      <c r="F18" s="29">
        <v>46000</v>
      </c>
      <c r="I18" s="81">
        <f t="shared" si="1"/>
        <v>46000</v>
      </c>
      <c r="K18" s="35">
        <f t="shared" si="0"/>
        <v>46000</v>
      </c>
    </row>
    <row r="19" spans="1:12" ht="22.8" x14ac:dyDescent="0.2">
      <c r="A19" s="51" t="s">
        <v>49</v>
      </c>
      <c r="B19" s="34"/>
      <c r="C19" s="72" t="s">
        <v>20</v>
      </c>
      <c r="D19" s="35"/>
      <c r="E19" s="35">
        <v>9000</v>
      </c>
      <c r="F19" s="35"/>
      <c r="G19" s="35"/>
      <c r="H19" s="35"/>
      <c r="I19" s="81">
        <f t="shared" si="1"/>
        <v>9000</v>
      </c>
      <c r="J19" s="35"/>
      <c r="K19" s="35">
        <f t="shared" si="0"/>
        <v>9000</v>
      </c>
    </row>
    <row r="20" spans="1:12" ht="22.8" x14ac:dyDescent="0.2">
      <c r="A20" s="51" t="s">
        <v>48</v>
      </c>
      <c r="B20" s="34"/>
      <c r="C20" s="72" t="s">
        <v>20</v>
      </c>
      <c r="D20" s="35">
        <v>19000</v>
      </c>
      <c r="E20" s="35"/>
      <c r="F20" s="35"/>
      <c r="G20" s="35"/>
      <c r="H20" s="35"/>
      <c r="I20" s="81">
        <f t="shared" si="1"/>
        <v>19000</v>
      </c>
      <c r="J20" s="35"/>
      <c r="K20" s="35">
        <f t="shared" si="0"/>
        <v>19000</v>
      </c>
    </row>
    <row r="21" spans="1:12" ht="12" x14ac:dyDescent="0.2">
      <c r="A21" s="33" t="s">
        <v>8</v>
      </c>
      <c r="C21" s="73"/>
      <c r="D21" s="29">
        <f>SUM(D5:D20)</f>
        <v>1826663</v>
      </c>
      <c r="E21" s="29">
        <f>SUM(E5:E20)</f>
        <v>1800651</v>
      </c>
      <c r="F21" s="29">
        <f>SUM(F5:F20)</f>
        <v>1940371.6</v>
      </c>
      <c r="G21" s="29">
        <f>SUM(G5:G20)</f>
        <v>67112</v>
      </c>
      <c r="H21" s="29">
        <f>SUM(H5:H20)</f>
        <v>4582</v>
      </c>
      <c r="I21" s="81">
        <f>SUM(D21:H21)</f>
        <v>5639379.5999999996</v>
      </c>
      <c r="J21" s="29">
        <f ca="1">SUM(J5:J37)</f>
        <v>0</v>
      </c>
      <c r="K21" s="35">
        <f>SUM(K5:K20)</f>
        <v>5639379.5999999996</v>
      </c>
      <c r="L21" s="29"/>
    </row>
    <row r="22" spans="1:12" ht="12" x14ac:dyDescent="0.2">
      <c r="A22" s="33"/>
      <c r="C22" s="73"/>
      <c r="I22" s="81"/>
      <c r="K22" s="35"/>
    </row>
    <row r="23" spans="1:12" x14ac:dyDescent="0.2">
      <c r="C23" s="73"/>
      <c r="I23" s="81"/>
      <c r="K23" s="35"/>
    </row>
    <row r="24" spans="1:12" x14ac:dyDescent="0.2">
      <c r="A24" s="27" t="s">
        <v>5</v>
      </c>
      <c r="C24" s="73"/>
      <c r="I24" s="81"/>
      <c r="K24" s="35"/>
    </row>
    <row r="25" spans="1:12" x14ac:dyDescent="0.2">
      <c r="A25" s="23" t="s">
        <v>28</v>
      </c>
      <c r="B25" s="31"/>
      <c r="C25" s="71" t="s">
        <v>20</v>
      </c>
      <c r="D25" s="32"/>
      <c r="E25" s="32"/>
      <c r="F25" s="32">
        <v>142500</v>
      </c>
      <c r="I25" s="81">
        <f t="shared" si="1"/>
        <v>142500</v>
      </c>
      <c r="K25" s="35">
        <f t="shared" si="0"/>
        <v>142500</v>
      </c>
    </row>
    <row r="26" spans="1:12" ht="12" x14ac:dyDescent="0.2">
      <c r="A26" s="33" t="s">
        <v>9</v>
      </c>
      <c r="B26" s="31"/>
      <c r="C26" s="71"/>
      <c r="D26" s="32">
        <f>SUM(D25:D25)</f>
        <v>0</v>
      </c>
      <c r="E26" s="32">
        <f>SUM(E25:E25)</f>
        <v>0</v>
      </c>
      <c r="F26" s="32">
        <f>SUM(F25:F25)</f>
        <v>142500</v>
      </c>
      <c r="G26" s="32">
        <f>SUM(G25:G25)</f>
        <v>0</v>
      </c>
      <c r="H26" s="32">
        <f>SUM(H25:H25)</f>
        <v>0</v>
      </c>
      <c r="I26" s="81">
        <f t="shared" si="1"/>
        <v>142500</v>
      </c>
      <c r="J26" s="32">
        <f>SUM(J25:J25)</f>
        <v>0</v>
      </c>
      <c r="K26" s="35">
        <f t="shared" si="0"/>
        <v>142500</v>
      </c>
      <c r="L26" s="29"/>
    </row>
    <row r="27" spans="1:12" ht="12" x14ac:dyDescent="0.2">
      <c r="A27" s="33"/>
      <c r="B27" s="31"/>
      <c r="C27" s="71"/>
      <c r="D27" s="32"/>
      <c r="E27" s="32"/>
      <c r="F27" s="32"/>
      <c r="G27" s="32"/>
      <c r="H27" s="32"/>
      <c r="I27" s="81"/>
      <c r="J27" s="32"/>
      <c r="K27" s="35"/>
    </row>
    <row r="28" spans="1:12" x14ac:dyDescent="0.2">
      <c r="A28" s="37"/>
      <c r="B28" s="39"/>
      <c r="C28" s="74"/>
      <c r="D28" s="32"/>
      <c r="E28" s="32"/>
      <c r="F28" s="32"/>
      <c r="G28" s="32"/>
      <c r="H28" s="32"/>
      <c r="I28" s="82"/>
      <c r="J28" s="32"/>
      <c r="K28" s="32"/>
    </row>
    <row r="29" spans="1:12" ht="12" x14ac:dyDescent="0.2">
      <c r="A29" s="41" t="s">
        <v>71</v>
      </c>
      <c r="B29" s="42"/>
      <c r="C29" s="75"/>
      <c r="D29" s="43">
        <f>SUM(D26,D21)</f>
        <v>1826663</v>
      </c>
      <c r="E29" s="43">
        <f>SUM(E26,E21)</f>
        <v>1800651</v>
      </c>
      <c r="F29" s="43">
        <f>SUM(F26,F21)</f>
        <v>2082871.6</v>
      </c>
      <c r="G29" s="43">
        <f>SUM(G26,G21)</f>
        <v>67112</v>
      </c>
      <c r="H29" s="43">
        <f>SUM(H26,H21)</f>
        <v>4582</v>
      </c>
      <c r="I29" s="83">
        <f>SUM(D29:H29)</f>
        <v>5781879.5999999996</v>
      </c>
      <c r="J29" s="43">
        <f ca="1">J21+J26</f>
        <v>0</v>
      </c>
      <c r="K29" s="68">
        <f>K21+K26</f>
        <v>5781879.5999999996</v>
      </c>
      <c r="L29" s="29"/>
    </row>
    <row r="30" spans="1:12" x14ac:dyDescent="0.2">
      <c r="A30" s="37"/>
      <c r="B30" s="38"/>
      <c r="C30" s="76"/>
    </row>
    <row r="31" spans="1:12" x14ac:dyDescent="0.2">
      <c r="A31" s="45" t="s">
        <v>175</v>
      </c>
      <c r="B31" s="31"/>
      <c r="C31" s="71"/>
      <c r="D31" s="32"/>
      <c r="E31" s="32"/>
      <c r="F31" s="32"/>
      <c r="G31" s="32"/>
      <c r="H31" s="32"/>
      <c r="I31" s="32"/>
      <c r="J31" s="32"/>
      <c r="K31" s="32"/>
    </row>
    <row r="32" spans="1:12" x14ac:dyDescent="0.2">
      <c r="A32" s="49"/>
      <c r="B32" s="46"/>
      <c r="C32" s="77"/>
      <c r="D32" s="47"/>
      <c r="E32" s="47"/>
      <c r="F32" s="47"/>
      <c r="G32" s="47"/>
      <c r="H32" s="47"/>
      <c r="I32" s="47"/>
      <c r="J32" s="47"/>
      <c r="K32" s="47"/>
    </row>
    <row r="33" spans="1:11" ht="22.8" x14ac:dyDescent="0.2">
      <c r="A33" s="23" t="s">
        <v>154</v>
      </c>
      <c r="C33" s="73" t="s">
        <v>20</v>
      </c>
      <c r="D33" s="29">
        <v>18625</v>
      </c>
      <c r="E33" s="29">
        <v>6493</v>
      </c>
      <c r="F33" s="29">
        <v>17182</v>
      </c>
      <c r="I33" s="81">
        <f t="shared" ref="I33:I41" si="2">SUM(D33:H33)</f>
        <v>42300</v>
      </c>
      <c r="K33" s="35">
        <f t="shared" ref="K33:K40" si="3">I33+J33</f>
        <v>42300</v>
      </c>
    </row>
    <row r="34" spans="1:11" x14ac:dyDescent="0.2">
      <c r="A34" s="23" t="s">
        <v>19</v>
      </c>
      <c r="B34" s="50"/>
      <c r="C34" s="71" t="s">
        <v>20</v>
      </c>
      <c r="D34" s="32">
        <v>408335</v>
      </c>
      <c r="E34" s="32">
        <v>117180</v>
      </c>
      <c r="F34" s="32">
        <v>211018</v>
      </c>
      <c r="G34" s="32">
        <v>195142</v>
      </c>
      <c r="H34" s="32">
        <v>13325</v>
      </c>
      <c r="I34" s="81">
        <f t="shared" si="2"/>
        <v>945000</v>
      </c>
      <c r="K34" s="35">
        <f t="shared" si="3"/>
        <v>945000</v>
      </c>
    </row>
    <row r="35" spans="1:11" x14ac:dyDescent="0.2">
      <c r="A35" s="23" t="s">
        <v>36</v>
      </c>
      <c r="B35" s="31"/>
      <c r="C35" s="71" t="s">
        <v>20</v>
      </c>
      <c r="D35" s="32">
        <v>60060</v>
      </c>
      <c r="E35" s="32">
        <v>17545</v>
      </c>
      <c r="F35" s="32">
        <v>32395</v>
      </c>
      <c r="I35" s="81">
        <f t="shared" si="2"/>
        <v>110000</v>
      </c>
      <c r="K35" s="35">
        <f t="shared" si="3"/>
        <v>110000</v>
      </c>
    </row>
    <row r="36" spans="1:11" x14ac:dyDescent="0.2">
      <c r="A36" s="23" t="s">
        <v>6</v>
      </c>
      <c r="B36" s="31"/>
      <c r="C36" s="71" t="s">
        <v>20</v>
      </c>
      <c r="D36" s="32"/>
      <c r="E36" s="32">
        <v>65000</v>
      </c>
      <c r="F36" s="32"/>
      <c r="I36" s="81">
        <f t="shared" si="2"/>
        <v>65000</v>
      </c>
      <c r="K36" s="35">
        <f t="shared" si="3"/>
        <v>65000</v>
      </c>
    </row>
    <row r="37" spans="1:11" ht="22.8" x14ac:dyDescent="0.2">
      <c r="A37" s="51" t="s">
        <v>48</v>
      </c>
      <c r="B37" s="34"/>
      <c r="C37" s="72" t="s">
        <v>20</v>
      </c>
      <c r="D37" s="35"/>
      <c r="E37" s="35"/>
      <c r="F37" s="35">
        <v>25000</v>
      </c>
      <c r="G37" s="35"/>
      <c r="H37" s="35"/>
      <c r="I37" s="81">
        <f t="shared" si="2"/>
        <v>25000</v>
      </c>
      <c r="J37" s="35"/>
      <c r="K37" s="35">
        <f t="shared" si="3"/>
        <v>25000</v>
      </c>
    </row>
    <row r="38" spans="1:11" x14ac:dyDescent="0.2">
      <c r="A38" s="36" t="s">
        <v>27</v>
      </c>
      <c r="C38" s="73" t="s">
        <v>20</v>
      </c>
      <c r="D38" s="29">
        <v>768712</v>
      </c>
      <c r="E38" s="29">
        <v>155034</v>
      </c>
      <c r="F38" s="29">
        <v>286254</v>
      </c>
      <c r="I38" s="81">
        <f t="shared" si="2"/>
        <v>1210000</v>
      </c>
      <c r="K38" s="35">
        <f t="shared" si="3"/>
        <v>1210000</v>
      </c>
    </row>
    <row r="39" spans="1:11" x14ac:dyDescent="0.2">
      <c r="A39" s="23" t="s">
        <v>31</v>
      </c>
      <c r="B39" s="31"/>
      <c r="C39" s="71" t="s">
        <v>20</v>
      </c>
      <c r="D39" s="32">
        <v>338771</v>
      </c>
      <c r="E39" s="32">
        <v>98963</v>
      </c>
      <c r="F39" s="32">
        <v>182726</v>
      </c>
      <c r="I39" s="81">
        <f t="shared" si="2"/>
        <v>620460</v>
      </c>
      <c r="K39" s="35">
        <f t="shared" si="3"/>
        <v>620460</v>
      </c>
    </row>
    <row r="40" spans="1:11" x14ac:dyDescent="0.2">
      <c r="A40" s="23" t="s">
        <v>147</v>
      </c>
      <c r="B40" s="31"/>
      <c r="C40" s="71" t="s">
        <v>148</v>
      </c>
      <c r="D40" s="32">
        <v>18000</v>
      </c>
      <c r="E40" s="32">
        <v>18000</v>
      </c>
      <c r="F40" s="32">
        <v>18000</v>
      </c>
      <c r="I40" s="81">
        <f t="shared" si="2"/>
        <v>54000</v>
      </c>
      <c r="K40" s="35">
        <f t="shared" si="3"/>
        <v>54000</v>
      </c>
    </row>
    <row r="41" spans="1:11" x14ac:dyDescent="0.2">
      <c r="A41" s="23" t="s">
        <v>177</v>
      </c>
      <c r="D41" s="29">
        <f>SUM(D33:D40)</f>
        <v>1612503</v>
      </c>
      <c r="E41" s="29">
        <f>SUM(E33:E40)</f>
        <v>478215</v>
      </c>
      <c r="F41" s="29">
        <f>SUM(F33:F40)</f>
        <v>772575</v>
      </c>
      <c r="G41" s="29">
        <f>SUM(G33:G40)</f>
        <v>195142</v>
      </c>
      <c r="H41" s="29">
        <f>SUM(H33:H40)</f>
        <v>13325</v>
      </c>
      <c r="I41" s="29">
        <f t="shared" si="2"/>
        <v>3071760</v>
      </c>
      <c r="K41" s="29">
        <f>SUM(K33:K40)</f>
        <v>3071760</v>
      </c>
    </row>
    <row r="43" spans="1:11" ht="22.8" x14ac:dyDescent="0.2">
      <c r="A43" s="23" t="s">
        <v>153</v>
      </c>
      <c r="C43" s="73" t="s">
        <v>20</v>
      </c>
      <c r="D43" s="29">
        <v>127555</v>
      </c>
      <c r="E43" s="29">
        <v>44469</v>
      </c>
      <c r="F43" s="29">
        <v>117676</v>
      </c>
      <c r="I43" s="81">
        <f>SUM(D43:H43)</f>
        <v>289700</v>
      </c>
      <c r="K43" s="35">
        <f>I43+J43</f>
        <v>289700</v>
      </c>
    </row>
    <row r="46" spans="1:11" x14ac:dyDescent="0.2">
      <c r="A46" s="23" t="s">
        <v>176</v>
      </c>
      <c r="D46" s="29">
        <f>SUM(D43,D41)</f>
        <v>1740058</v>
      </c>
      <c r="E46" s="29">
        <f>SUM(E43,E41)</f>
        <v>522684</v>
      </c>
      <c r="F46" s="29">
        <f>SUM(F43,F41)</f>
        <v>890251</v>
      </c>
      <c r="G46" s="29">
        <f>SUM(G43,G41)</f>
        <v>195142</v>
      </c>
      <c r="H46" s="29">
        <f>SUM(H43,H41)</f>
        <v>13325</v>
      </c>
      <c r="I46" s="29">
        <f>SUM(D46:H46)</f>
        <v>3361460</v>
      </c>
      <c r="K46" s="29">
        <f>SUM(K43,K41)</f>
        <v>3361460</v>
      </c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Gas Logistics -  Capital</oddHeader>
  </headerFooter>
  <rowBreaks count="1" manualBreakCount="1">
    <brk id="21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H13" zoomScaleNormal="100" workbookViewId="0">
      <selection activeCell="I28" sqref="I28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5546875" style="29" customWidth="1"/>
    <col min="11" max="11" width="11.44140625" style="29" bestFit="1" customWidth="1"/>
    <col min="12" max="12" width="10.44140625" style="26" bestFit="1" customWidth="1"/>
    <col min="13" max="13" width="9.109375" style="26"/>
    <col min="14" max="14" width="11.44140625" style="26" customWidth="1"/>
    <col min="15" max="16384" width="9.109375" style="26"/>
  </cols>
  <sheetData>
    <row r="1" spans="1:11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17</v>
      </c>
      <c r="K1" s="25" t="s">
        <v>3</v>
      </c>
    </row>
    <row r="2" spans="1:11" x14ac:dyDescent="0.2">
      <c r="I2" s="81"/>
    </row>
    <row r="3" spans="1:11" x14ac:dyDescent="0.2">
      <c r="A3" s="27" t="s">
        <v>4</v>
      </c>
      <c r="I3" s="81"/>
    </row>
    <row r="4" spans="1:11" x14ac:dyDescent="0.2">
      <c r="A4" s="30" t="s">
        <v>121</v>
      </c>
      <c r="B4" s="34"/>
      <c r="C4" s="72" t="s">
        <v>155</v>
      </c>
      <c r="D4" s="35"/>
      <c r="E4" s="35"/>
      <c r="F4" s="35">
        <v>37500</v>
      </c>
      <c r="G4" s="35">
        <v>9500</v>
      </c>
      <c r="H4" s="35">
        <v>3000</v>
      </c>
      <c r="I4" s="81">
        <f>SUM(D4:H4)</f>
        <v>50000</v>
      </c>
      <c r="J4" s="35"/>
      <c r="K4" s="35">
        <f>I4+J4</f>
        <v>50000</v>
      </c>
    </row>
    <row r="5" spans="1:11" x14ac:dyDescent="0.2">
      <c r="A5" s="30" t="s">
        <v>72</v>
      </c>
      <c r="B5" s="34"/>
      <c r="C5" s="72" t="s">
        <v>156</v>
      </c>
      <c r="D5" s="35"/>
      <c r="E5" s="35">
        <v>20000</v>
      </c>
      <c r="F5" s="35"/>
      <c r="G5" s="35"/>
      <c r="H5" s="35"/>
      <c r="I5" s="81">
        <f t="shared" ref="I5:I17" si="0">SUM(D5:H5)</f>
        <v>20000</v>
      </c>
      <c r="J5" s="35"/>
      <c r="K5" s="35">
        <f t="shared" ref="K5:K24" si="1">I5+J5</f>
        <v>20000</v>
      </c>
    </row>
    <row r="6" spans="1:11" x14ac:dyDescent="0.2">
      <c r="A6" s="30" t="s">
        <v>72</v>
      </c>
      <c r="B6" s="34"/>
      <c r="C6" s="72" t="s">
        <v>156</v>
      </c>
      <c r="D6" s="35">
        <v>80000</v>
      </c>
      <c r="E6" s="35"/>
      <c r="F6" s="35"/>
      <c r="G6" s="35"/>
      <c r="H6" s="35"/>
      <c r="I6" s="81">
        <f t="shared" si="0"/>
        <v>80000</v>
      </c>
      <c r="J6" s="35"/>
      <c r="K6" s="35">
        <f t="shared" si="1"/>
        <v>80000</v>
      </c>
    </row>
    <row r="7" spans="1:11" x14ac:dyDescent="0.2">
      <c r="A7" s="30" t="s">
        <v>72</v>
      </c>
      <c r="B7" s="34"/>
      <c r="C7" s="72" t="s">
        <v>156</v>
      </c>
      <c r="D7" s="35"/>
      <c r="E7" s="35"/>
      <c r="F7" s="35">
        <v>35000</v>
      </c>
      <c r="G7" s="35"/>
      <c r="H7" s="35"/>
      <c r="I7" s="81">
        <f t="shared" si="0"/>
        <v>35000</v>
      </c>
      <c r="J7" s="35"/>
      <c r="K7" s="35">
        <f t="shared" si="1"/>
        <v>35000</v>
      </c>
    </row>
    <row r="8" spans="1:11" x14ac:dyDescent="0.2">
      <c r="A8" s="30" t="s">
        <v>72</v>
      </c>
      <c r="B8" s="34"/>
      <c r="C8" s="72" t="s">
        <v>156</v>
      </c>
      <c r="D8" s="35">
        <v>200000</v>
      </c>
      <c r="E8" s="35"/>
      <c r="F8" s="35"/>
      <c r="G8" s="35"/>
      <c r="H8" s="35"/>
      <c r="I8" s="81">
        <f t="shared" si="0"/>
        <v>200000</v>
      </c>
      <c r="J8" s="35"/>
      <c r="K8" s="35">
        <f t="shared" si="1"/>
        <v>200000</v>
      </c>
    </row>
    <row r="9" spans="1:11" x14ac:dyDescent="0.2">
      <c r="A9" s="51" t="s">
        <v>123</v>
      </c>
      <c r="B9" s="34"/>
      <c r="C9" s="72"/>
      <c r="D9" s="35">
        <v>49000</v>
      </c>
      <c r="E9" s="35">
        <v>50950</v>
      </c>
      <c r="F9" s="35">
        <v>49364</v>
      </c>
      <c r="G9" s="35"/>
      <c r="H9" s="35"/>
      <c r="I9" s="81">
        <f t="shared" si="0"/>
        <v>149314</v>
      </c>
      <c r="J9" s="35"/>
      <c r="K9" s="35">
        <f t="shared" si="1"/>
        <v>149314</v>
      </c>
    </row>
    <row r="10" spans="1:11" x14ac:dyDescent="0.2">
      <c r="A10" s="23" t="s">
        <v>50</v>
      </c>
      <c r="C10" s="73" t="s">
        <v>56</v>
      </c>
      <c r="D10" s="29">
        <v>196690</v>
      </c>
      <c r="E10" s="29">
        <v>30260</v>
      </c>
      <c r="F10" s="29">
        <v>57494</v>
      </c>
      <c r="G10" s="29">
        <v>15130</v>
      </c>
      <c r="H10" s="29">
        <v>3026</v>
      </c>
      <c r="I10" s="81">
        <f t="shared" si="0"/>
        <v>302600</v>
      </c>
      <c r="J10" s="35"/>
      <c r="K10" s="35">
        <f t="shared" si="1"/>
        <v>302600</v>
      </c>
    </row>
    <row r="11" spans="1:11" x14ac:dyDescent="0.2">
      <c r="A11" s="23" t="s">
        <v>55</v>
      </c>
      <c r="C11" s="73" t="s">
        <v>56</v>
      </c>
      <c r="D11" s="29">
        <v>29400</v>
      </c>
      <c r="E11" s="29">
        <v>4200</v>
      </c>
      <c r="F11" s="29">
        <v>8400</v>
      </c>
      <c r="G11" s="29">
        <v>2400</v>
      </c>
      <c r="H11" s="29">
        <v>600</v>
      </c>
      <c r="I11" s="81">
        <f t="shared" si="0"/>
        <v>45000</v>
      </c>
      <c r="J11" s="35">
        <v>15000</v>
      </c>
      <c r="K11" s="35">
        <f t="shared" si="1"/>
        <v>60000</v>
      </c>
    </row>
    <row r="12" spans="1:11" ht="22.8" x14ac:dyDescent="0.2">
      <c r="A12" s="23" t="s">
        <v>58</v>
      </c>
      <c r="C12" s="73" t="s">
        <v>56</v>
      </c>
      <c r="D12" s="29">
        <v>162680</v>
      </c>
      <c r="E12" s="29">
        <v>23240</v>
      </c>
      <c r="F12" s="29">
        <v>46480</v>
      </c>
      <c r="G12" s="29">
        <v>13280</v>
      </c>
      <c r="H12" s="29">
        <v>3320</v>
      </c>
      <c r="I12" s="81">
        <f t="shared" si="0"/>
        <v>249000</v>
      </c>
      <c r="J12" s="35">
        <v>83000</v>
      </c>
      <c r="K12" s="35">
        <f t="shared" si="1"/>
        <v>332000</v>
      </c>
    </row>
    <row r="13" spans="1:11" x14ac:dyDescent="0.2">
      <c r="A13" s="23" t="s">
        <v>54</v>
      </c>
      <c r="C13" s="73" t="s">
        <v>51</v>
      </c>
      <c r="D13" s="29">
        <v>189750</v>
      </c>
      <c r="E13" s="29">
        <v>30250</v>
      </c>
      <c r="F13" s="29">
        <v>55000</v>
      </c>
      <c r="I13" s="81">
        <f t="shared" si="0"/>
        <v>275000</v>
      </c>
      <c r="J13" s="35"/>
      <c r="K13" s="35">
        <f t="shared" si="1"/>
        <v>275000</v>
      </c>
    </row>
    <row r="14" spans="1:11" x14ac:dyDescent="0.2">
      <c r="A14" s="23" t="s">
        <v>57</v>
      </c>
      <c r="C14" s="73" t="s">
        <v>53</v>
      </c>
      <c r="D14" s="29">
        <v>141700</v>
      </c>
      <c r="E14" s="29">
        <v>21800</v>
      </c>
      <c r="F14" s="29">
        <v>41420</v>
      </c>
      <c r="G14" s="29">
        <v>10900</v>
      </c>
      <c r="H14" s="29">
        <v>2180</v>
      </c>
      <c r="I14" s="81">
        <f t="shared" si="0"/>
        <v>218000</v>
      </c>
      <c r="J14" s="35"/>
      <c r="K14" s="35">
        <f t="shared" si="1"/>
        <v>218000</v>
      </c>
    </row>
    <row r="15" spans="1:11" x14ac:dyDescent="0.2">
      <c r="A15" s="23" t="s">
        <v>52</v>
      </c>
      <c r="C15" s="73" t="s">
        <v>53</v>
      </c>
      <c r="D15" s="29">
        <v>825500</v>
      </c>
      <c r="E15" s="29">
        <v>127000</v>
      </c>
      <c r="F15" s="29">
        <v>241300</v>
      </c>
      <c r="G15" s="29">
        <v>63500</v>
      </c>
      <c r="H15" s="29">
        <v>12700</v>
      </c>
      <c r="I15" s="81">
        <f t="shared" si="0"/>
        <v>1270000</v>
      </c>
      <c r="J15" s="35"/>
      <c r="K15" s="35">
        <f t="shared" si="1"/>
        <v>1270000</v>
      </c>
    </row>
    <row r="16" spans="1:11" x14ac:dyDescent="0.2">
      <c r="A16" s="51" t="s">
        <v>126</v>
      </c>
      <c r="B16" s="34"/>
      <c r="C16" s="72"/>
      <c r="D16" s="35">
        <v>2380000</v>
      </c>
      <c r="E16" s="35">
        <v>420000</v>
      </c>
      <c r="F16" s="35">
        <v>525000</v>
      </c>
      <c r="G16" s="35"/>
      <c r="H16" s="35"/>
      <c r="I16" s="81">
        <f t="shared" si="0"/>
        <v>3325000</v>
      </c>
      <c r="J16" s="35">
        <v>175000</v>
      </c>
      <c r="K16" s="35">
        <f t="shared" si="1"/>
        <v>3500000</v>
      </c>
    </row>
    <row r="17" spans="1:12" x14ac:dyDescent="0.2">
      <c r="A17" s="51" t="s">
        <v>141</v>
      </c>
      <c r="B17" s="34"/>
      <c r="C17" s="72" t="s">
        <v>157</v>
      </c>
      <c r="D17" s="35"/>
      <c r="E17" s="35"/>
      <c r="F17" s="35"/>
      <c r="G17" s="35"/>
      <c r="H17" s="35"/>
      <c r="I17" s="81">
        <f t="shared" si="0"/>
        <v>0</v>
      </c>
      <c r="J17" s="35">
        <v>10000</v>
      </c>
      <c r="K17" s="35">
        <f t="shared" si="1"/>
        <v>10000</v>
      </c>
    </row>
    <row r="18" spans="1:12" ht="12" x14ac:dyDescent="0.2">
      <c r="A18" s="33" t="s">
        <v>8</v>
      </c>
      <c r="C18" s="73"/>
      <c r="D18" s="29">
        <f>SUM(D4:D16)</f>
        <v>4254720</v>
      </c>
      <c r="E18" s="29">
        <f>SUM(E4:E16)</f>
        <v>727700</v>
      </c>
      <c r="F18" s="29">
        <f>SUM(F4:F16)</f>
        <v>1096958</v>
      </c>
      <c r="G18" s="29">
        <f>SUM(G4:G16)</f>
        <v>114710</v>
      </c>
      <c r="H18" s="29">
        <f>SUM(H4:H16)</f>
        <v>24826</v>
      </c>
      <c r="I18" s="81">
        <f>SUM(I4:I17)</f>
        <v>6218914</v>
      </c>
      <c r="J18" s="29">
        <f>SUM(J4:J17)</f>
        <v>283000</v>
      </c>
      <c r="K18" s="35">
        <f>SUM(K4:K17)</f>
        <v>6501914</v>
      </c>
      <c r="L18" s="29"/>
    </row>
    <row r="19" spans="1:12" ht="12" x14ac:dyDescent="0.2">
      <c r="A19" s="33"/>
      <c r="C19" s="73"/>
      <c r="I19" s="81"/>
      <c r="K19" s="35"/>
    </row>
    <row r="20" spans="1:12" ht="12" x14ac:dyDescent="0.2">
      <c r="A20" s="33"/>
      <c r="C20" s="73"/>
      <c r="I20" s="81"/>
      <c r="K20" s="35"/>
    </row>
    <row r="21" spans="1:12" x14ac:dyDescent="0.2">
      <c r="A21" s="27" t="s">
        <v>5</v>
      </c>
      <c r="C21" s="73"/>
      <c r="I21" s="81"/>
      <c r="K21" s="35"/>
    </row>
    <row r="22" spans="1:12" x14ac:dyDescent="0.2">
      <c r="A22" s="51" t="s">
        <v>122</v>
      </c>
      <c r="C22" s="73"/>
      <c r="F22" s="29">
        <v>362600</v>
      </c>
      <c r="I22" s="81">
        <f>SUM(D22:H22)</f>
        <v>362600</v>
      </c>
      <c r="J22" s="29">
        <v>114475</v>
      </c>
      <c r="K22" s="35">
        <f t="shared" si="1"/>
        <v>477075</v>
      </c>
    </row>
    <row r="23" spans="1:12" x14ac:dyDescent="0.2">
      <c r="A23" s="51" t="s">
        <v>124</v>
      </c>
      <c r="C23" s="73"/>
      <c r="D23" s="29">
        <v>295500</v>
      </c>
      <c r="E23" s="29">
        <v>201050</v>
      </c>
      <c r="I23" s="81">
        <f>SUM(D23:H23)</f>
        <v>496550</v>
      </c>
      <c r="J23" s="29">
        <v>238300</v>
      </c>
      <c r="K23" s="35">
        <f t="shared" si="1"/>
        <v>734850</v>
      </c>
    </row>
    <row r="24" spans="1:12" x14ac:dyDescent="0.2">
      <c r="A24" s="51" t="s">
        <v>125</v>
      </c>
      <c r="C24" s="73"/>
      <c r="D24" s="29">
        <v>697750</v>
      </c>
      <c r="G24" s="29">
        <v>126800</v>
      </c>
      <c r="H24" s="29">
        <v>25575</v>
      </c>
      <c r="I24" s="81">
        <f>SUM(D24:H24)</f>
        <v>850125</v>
      </c>
      <c r="J24" s="29">
        <v>36300</v>
      </c>
      <c r="K24" s="35">
        <f t="shared" si="1"/>
        <v>886425</v>
      </c>
    </row>
    <row r="25" spans="1:12" ht="12" x14ac:dyDescent="0.2">
      <c r="A25" s="33" t="s">
        <v>9</v>
      </c>
      <c r="C25" s="73"/>
      <c r="D25" s="29">
        <f>SUM(D22:D24)</f>
        <v>993250</v>
      </c>
      <c r="E25" s="29">
        <f>SUM(E22:E24)</f>
        <v>201050</v>
      </c>
      <c r="F25" s="29">
        <f>SUM(F22:F24)</f>
        <v>362600</v>
      </c>
      <c r="G25" s="29">
        <f>SUM(G22:G24)</f>
        <v>126800</v>
      </c>
      <c r="H25" s="29">
        <f>SUM(H22:H24)</f>
        <v>25575</v>
      </c>
      <c r="I25" s="81">
        <f>SUM(D25:H25)</f>
        <v>1709275</v>
      </c>
      <c r="J25" s="29">
        <f>SUM(J22:J24)</f>
        <v>389075</v>
      </c>
      <c r="K25" s="35">
        <f>SUM(K22:K24)</f>
        <v>2098350</v>
      </c>
      <c r="L25" s="29"/>
    </row>
    <row r="26" spans="1:12" ht="12" x14ac:dyDescent="0.2">
      <c r="A26" s="33"/>
      <c r="C26" s="73"/>
      <c r="I26" s="81"/>
    </row>
    <row r="27" spans="1:12" x14ac:dyDescent="0.2">
      <c r="A27" s="37"/>
      <c r="B27" s="39"/>
      <c r="C27" s="74"/>
      <c r="D27" s="32"/>
      <c r="E27" s="32"/>
      <c r="F27" s="32"/>
      <c r="G27" s="32"/>
      <c r="H27" s="32"/>
      <c r="I27" s="82"/>
      <c r="J27" s="32"/>
      <c r="K27" s="32"/>
    </row>
    <row r="28" spans="1:12" ht="12" x14ac:dyDescent="0.2">
      <c r="A28" s="41" t="s">
        <v>71</v>
      </c>
      <c r="B28" s="42"/>
      <c r="C28" s="75"/>
      <c r="D28" s="43">
        <f t="shared" ref="D28:K28" si="2">D18+D25</f>
        <v>5247970</v>
      </c>
      <c r="E28" s="43">
        <f t="shared" si="2"/>
        <v>928750</v>
      </c>
      <c r="F28" s="43">
        <f t="shared" si="2"/>
        <v>1459558</v>
      </c>
      <c r="G28" s="43">
        <f t="shared" si="2"/>
        <v>241510</v>
      </c>
      <c r="H28" s="43">
        <f t="shared" si="2"/>
        <v>50401</v>
      </c>
      <c r="I28" s="83">
        <f t="shared" si="2"/>
        <v>7928189</v>
      </c>
      <c r="J28" s="43">
        <f t="shared" si="2"/>
        <v>672075</v>
      </c>
      <c r="K28" s="43">
        <f t="shared" si="2"/>
        <v>8600264</v>
      </c>
      <c r="L28" s="29"/>
    </row>
    <row r="29" spans="1:12" x14ac:dyDescent="0.2">
      <c r="A29" s="37"/>
      <c r="B29" s="38"/>
      <c r="C29" s="76"/>
    </row>
    <row r="30" spans="1:12" x14ac:dyDescent="0.2">
      <c r="A30" s="49"/>
      <c r="B30" s="46"/>
      <c r="C30" s="77"/>
      <c r="D30" s="47"/>
      <c r="E30" s="47"/>
      <c r="F30" s="47"/>
      <c r="G30" s="47"/>
      <c r="H30" s="47"/>
      <c r="I30" s="47"/>
      <c r="J30" s="47"/>
      <c r="K30" s="47"/>
    </row>
    <row r="31" spans="1:12" x14ac:dyDescent="0.2">
      <c r="A31" s="40"/>
      <c r="B31" s="31"/>
      <c r="C31" s="74"/>
      <c r="D31" s="32"/>
      <c r="E31" s="32"/>
      <c r="F31" s="32"/>
      <c r="G31" s="32"/>
      <c r="H31" s="32"/>
      <c r="I31" s="32"/>
      <c r="J31" s="32"/>
      <c r="K31" s="32"/>
    </row>
    <row r="32" spans="1:12" ht="12" x14ac:dyDescent="0.2">
      <c r="A32" s="44"/>
      <c r="B32" s="31"/>
      <c r="C32" s="74"/>
      <c r="D32" s="32"/>
      <c r="E32" s="32"/>
      <c r="F32" s="32"/>
      <c r="G32" s="32"/>
      <c r="H32" s="32"/>
      <c r="I32" s="32"/>
      <c r="J32" s="32"/>
      <c r="K32" s="32"/>
    </row>
    <row r="33" spans="1:11" x14ac:dyDescent="0.2">
      <c r="A33" s="40"/>
      <c r="B33" s="31"/>
      <c r="C33" s="74"/>
      <c r="D33" s="32"/>
      <c r="E33" s="32"/>
      <c r="F33" s="32"/>
      <c r="G33" s="32"/>
      <c r="H33" s="32"/>
      <c r="I33" s="32"/>
      <c r="J33" s="32"/>
      <c r="K33" s="32"/>
    </row>
    <row r="34" spans="1:11" x14ac:dyDescent="0.2">
      <c r="A34" s="40"/>
      <c r="B34" s="31"/>
      <c r="C34" s="74"/>
      <c r="D34" s="32"/>
      <c r="E34" s="32"/>
      <c r="F34" s="32"/>
      <c r="G34" s="32"/>
      <c r="H34" s="32"/>
      <c r="I34" s="32"/>
      <c r="J34" s="32"/>
      <c r="K34" s="32"/>
    </row>
    <row r="35" spans="1:11" x14ac:dyDescent="0.2">
      <c r="A35" s="40"/>
      <c r="B35" s="31"/>
      <c r="C35" s="74"/>
      <c r="D35" s="32"/>
      <c r="E35" s="32"/>
      <c r="F35" s="32"/>
      <c r="G35" s="32"/>
      <c r="H35" s="32"/>
      <c r="I35" s="32"/>
      <c r="J35" s="32"/>
      <c r="K35" s="32"/>
    </row>
    <row r="36" spans="1:11" x14ac:dyDescent="0.2">
      <c r="A36" s="40"/>
      <c r="B36" s="31"/>
      <c r="C36" s="74"/>
      <c r="D36" s="32"/>
      <c r="E36" s="32"/>
      <c r="F36" s="32"/>
      <c r="G36" s="32"/>
      <c r="H36" s="32"/>
      <c r="I36" s="32"/>
      <c r="J36" s="32"/>
      <c r="K36" s="32"/>
    </row>
    <row r="37" spans="1:11" x14ac:dyDescent="0.2">
      <c r="A37" s="40"/>
      <c r="B37" s="31"/>
      <c r="C37" s="74"/>
      <c r="D37" s="32"/>
      <c r="E37" s="32"/>
      <c r="F37" s="32"/>
      <c r="G37" s="32"/>
      <c r="H37" s="32"/>
      <c r="I37" s="32"/>
      <c r="J37" s="32"/>
      <c r="K37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Operations -  Capital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C40" zoomScaleNormal="100" workbookViewId="0">
      <selection activeCell="I53" sqref="I53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109375" style="29" customWidth="1"/>
    <col min="11" max="11" width="11.44140625" style="29" bestFit="1" customWidth="1"/>
    <col min="12" max="12" width="11.44140625" style="26" bestFit="1" customWidth="1"/>
    <col min="13" max="13" width="9.109375" style="26"/>
    <col min="14" max="14" width="11.44140625" style="26" customWidth="1"/>
    <col min="15" max="16384" width="9.109375" style="26"/>
  </cols>
  <sheetData>
    <row r="1" spans="1:11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80" t="s">
        <v>169</v>
      </c>
      <c r="J1" s="25" t="s">
        <v>166</v>
      </c>
      <c r="K1" s="25" t="s">
        <v>3</v>
      </c>
    </row>
    <row r="2" spans="1:11" x14ac:dyDescent="0.2">
      <c r="I2" s="81"/>
    </row>
    <row r="3" spans="1:11" x14ac:dyDescent="0.2">
      <c r="A3" s="27" t="s">
        <v>4</v>
      </c>
      <c r="I3" s="81"/>
    </row>
    <row r="4" spans="1:11" x14ac:dyDescent="0.2">
      <c r="B4" s="31"/>
      <c r="C4" s="71"/>
      <c r="D4" s="32"/>
      <c r="E4" s="32"/>
      <c r="F4" s="32"/>
      <c r="I4" s="81"/>
      <c r="K4" s="35"/>
    </row>
    <row r="5" spans="1:11" x14ac:dyDescent="0.2">
      <c r="A5" s="51" t="s">
        <v>83</v>
      </c>
      <c r="B5" s="34"/>
      <c r="C5" s="72" t="s">
        <v>145</v>
      </c>
      <c r="D5" s="35"/>
      <c r="E5" s="35"/>
      <c r="F5" s="35"/>
      <c r="G5" s="35">
        <v>79310</v>
      </c>
      <c r="H5" s="35">
        <v>28325</v>
      </c>
      <c r="I5" s="81">
        <f>SUM(G5:H5)</f>
        <v>107635</v>
      </c>
      <c r="J5" s="35">
        <v>5665</v>
      </c>
      <c r="K5" s="35">
        <f>SUM(I5:J5)</f>
        <v>113300</v>
      </c>
    </row>
    <row r="6" spans="1:11" x14ac:dyDescent="0.2">
      <c r="A6" s="51" t="s">
        <v>84</v>
      </c>
      <c r="B6" s="34"/>
      <c r="C6" s="72" t="s">
        <v>145</v>
      </c>
      <c r="D6" s="35"/>
      <c r="E6" s="35"/>
      <c r="F6" s="35"/>
      <c r="G6" s="35">
        <v>72821</v>
      </c>
      <c r="H6" s="35">
        <v>26008</v>
      </c>
      <c r="I6" s="81">
        <f t="shared" ref="I6:I58" si="0">SUM(G6:H6)</f>
        <v>98829</v>
      </c>
      <c r="J6" s="35">
        <v>5202</v>
      </c>
      <c r="K6" s="35">
        <f t="shared" ref="K6:K39" si="1">SUM(I6:J6)</f>
        <v>104031</v>
      </c>
    </row>
    <row r="7" spans="1:11" x14ac:dyDescent="0.2">
      <c r="A7" s="51" t="s">
        <v>97</v>
      </c>
      <c r="B7" s="34"/>
      <c r="C7" s="72" t="s">
        <v>145</v>
      </c>
      <c r="D7" s="35"/>
      <c r="E7" s="35"/>
      <c r="F7" s="35"/>
      <c r="G7" s="35">
        <v>26253</v>
      </c>
      <c r="H7" s="35"/>
      <c r="I7" s="81">
        <f t="shared" si="0"/>
        <v>26253</v>
      </c>
      <c r="J7" s="35"/>
      <c r="K7" s="35">
        <f t="shared" si="1"/>
        <v>26253</v>
      </c>
    </row>
    <row r="8" spans="1:11" x14ac:dyDescent="0.2">
      <c r="A8" s="51" t="s">
        <v>85</v>
      </c>
      <c r="B8" s="34"/>
      <c r="C8" s="72" t="s">
        <v>145</v>
      </c>
      <c r="D8" s="35"/>
      <c r="E8" s="35"/>
      <c r="F8" s="35"/>
      <c r="G8" s="35">
        <v>42004</v>
      </c>
      <c r="H8" s="35"/>
      <c r="I8" s="81">
        <f t="shared" si="0"/>
        <v>42004</v>
      </c>
      <c r="J8" s="35"/>
      <c r="K8" s="35">
        <f t="shared" si="1"/>
        <v>42004</v>
      </c>
    </row>
    <row r="9" spans="1:11" x14ac:dyDescent="0.2">
      <c r="A9" s="51" t="s">
        <v>98</v>
      </c>
      <c r="B9" s="34"/>
      <c r="C9" s="72" t="s">
        <v>145</v>
      </c>
      <c r="D9" s="35"/>
      <c r="E9" s="35"/>
      <c r="F9" s="35"/>
      <c r="G9" s="35"/>
      <c r="H9" s="35"/>
      <c r="I9" s="81">
        <f t="shared" si="0"/>
        <v>0</v>
      </c>
      <c r="J9" s="35"/>
      <c r="K9" s="35">
        <f t="shared" si="1"/>
        <v>0</v>
      </c>
    </row>
    <row r="10" spans="1:11" x14ac:dyDescent="0.2">
      <c r="A10" s="51" t="s">
        <v>99</v>
      </c>
      <c r="B10" s="34"/>
      <c r="C10" s="72" t="s">
        <v>145</v>
      </c>
      <c r="D10" s="35"/>
      <c r="E10" s="35"/>
      <c r="F10" s="35"/>
      <c r="G10" s="35">
        <v>42004</v>
      </c>
      <c r="H10" s="35"/>
      <c r="I10" s="81">
        <f t="shared" si="0"/>
        <v>42004</v>
      </c>
      <c r="J10" s="35"/>
      <c r="K10" s="35">
        <f t="shared" si="1"/>
        <v>42004</v>
      </c>
    </row>
    <row r="11" spans="1:11" x14ac:dyDescent="0.2">
      <c r="A11" s="51" t="s">
        <v>100</v>
      </c>
      <c r="B11" s="34"/>
      <c r="C11" s="72" t="s">
        <v>145</v>
      </c>
      <c r="D11" s="35"/>
      <c r="E11" s="35"/>
      <c r="F11" s="35"/>
      <c r="G11" s="35">
        <v>31503</v>
      </c>
      <c r="H11" s="35"/>
      <c r="I11" s="81">
        <f t="shared" si="0"/>
        <v>31503</v>
      </c>
      <c r="J11" s="35"/>
      <c r="K11" s="35">
        <f t="shared" si="1"/>
        <v>31503</v>
      </c>
    </row>
    <row r="12" spans="1:11" x14ac:dyDescent="0.2">
      <c r="A12" s="51" t="s">
        <v>101</v>
      </c>
      <c r="B12" s="34"/>
      <c r="C12" s="72" t="s">
        <v>145</v>
      </c>
      <c r="D12" s="35"/>
      <c r="E12" s="35"/>
      <c r="F12" s="35"/>
      <c r="G12" s="35">
        <v>21002</v>
      </c>
      <c r="H12" s="35"/>
      <c r="I12" s="81">
        <f t="shared" si="0"/>
        <v>21002</v>
      </c>
      <c r="J12" s="35"/>
      <c r="K12" s="35">
        <f t="shared" si="1"/>
        <v>21002</v>
      </c>
    </row>
    <row r="13" spans="1:11" x14ac:dyDescent="0.2">
      <c r="A13" s="51" t="s">
        <v>102</v>
      </c>
      <c r="B13" s="34"/>
      <c r="C13" s="72" t="s">
        <v>145</v>
      </c>
      <c r="D13" s="35"/>
      <c r="E13" s="35"/>
      <c r="F13" s="35"/>
      <c r="G13" s="35">
        <v>21002</v>
      </c>
      <c r="H13" s="35"/>
      <c r="I13" s="81">
        <f t="shared" si="0"/>
        <v>21002</v>
      </c>
      <c r="J13" s="35"/>
      <c r="K13" s="35">
        <f t="shared" si="1"/>
        <v>21002</v>
      </c>
    </row>
    <row r="14" spans="1:11" x14ac:dyDescent="0.2">
      <c r="A14" s="51" t="s">
        <v>103</v>
      </c>
      <c r="B14" s="34"/>
      <c r="C14" s="72" t="s">
        <v>145</v>
      </c>
      <c r="D14" s="35"/>
      <c r="E14" s="35"/>
      <c r="F14" s="35"/>
      <c r="G14" s="35"/>
      <c r="H14" s="35"/>
      <c r="I14" s="81">
        <f t="shared" si="0"/>
        <v>0</v>
      </c>
      <c r="J14" s="35"/>
      <c r="K14" s="35">
        <f t="shared" si="1"/>
        <v>0</v>
      </c>
    </row>
    <row r="15" spans="1:11" x14ac:dyDescent="0.2">
      <c r="A15" s="51" t="s">
        <v>104</v>
      </c>
      <c r="B15" s="34"/>
      <c r="C15" s="72" t="s">
        <v>145</v>
      </c>
      <c r="D15" s="35"/>
      <c r="E15" s="35"/>
      <c r="F15" s="35"/>
      <c r="G15" s="35">
        <v>10501</v>
      </c>
      <c r="H15" s="35"/>
      <c r="I15" s="81">
        <f t="shared" si="0"/>
        <v>10501</v>
      </c>
      <c r="J15" s="35"/>
      <c r="K15" s="35">
        <f t="shared" si="1"/>
        <v>10501</v>
      </c>
    </row>
    <row r="16" spans="1:11" x14ac:dyDescent="0.2">
      <c r="A16" s="51" t="s">
        <v>105</v>
      </c>
      <c r="B16" s="34"/>
      <c r="C16" s="72" t="s">
        <v>145</v>
      </c>
      <c r="D16" s="35"/>
      <c r="E16" s="35"/>
      <c r="F16" s="35"/>
      <c r="G16" s="35">
        <v>10501</v>
      </c>
      <c r="H16" s="35"/>
      <c r="I16" s="81">
        <f t="shared" si="0"/>
        <v>10501</v>
      </c>
      <c r="J16" s="35"/>
      <c r="K16" s="35">
        <f t="shared" si="1"/>
        <v>10501</v>
      </c>
    </row>
    <row r="17" spans="1:12" x14ac:dyDescent="0.2">
      <c r="A17" s="51" t="s">
        <v>106</v>
      </c>
      <c r="B17" s="34"/>
      <c r="C17" s="72" t="s">
        <v>145</v>
      </c>
      <c r="D17" s="35"/>
      <c r="E17" s="35"/>
      <c r="F17" s="35"/>
      <c r="G17" s="35">
        <v>10501</v>
      </c>
      <c r="H17" s="35"/>
      <c r="I17" s="81">
        <f t="shared" si="0"/>
        <v>10501</v>
      </c>
      <c r="J17" s="35"/>
      <c r="K17" s="35">
        <f t="shared" si="1"/>
        <v>10501</v>
      </c>
    </row>
    <row r="18" spans="1:12" x14ac:dyDescent="0.2">
      <c r="A18" s="51" t="s">
        <v>137</v>
      </c>
      <c r="B18" s="34"/>
      <c r="C18" s="72" t="s">
        <v>145</v>
      </c>
      <c r="D18" s="35"/>
      <c r="E18" s="35"/>
      <c r="F18" s="35"/>
      <c r="G18" s="35"/>
      <c r="H18" s="35">
        <v>10501</v>
      </c>
      <c r="I18" s="81">
        <f t="shared" si="0"/>
        <v>10501</v>
      </c>
      <c r="J18" s="35"/>
      <c r="K18" s="35">
        <f t="shared" si="1"/>
        <v>10501</v>
      </c>
    </row>
    <row r="19" spans="1:12" x14ac:dyDescent="0.2">
      <c r="A19" s="51" t="s">
        <v>138</v>
      </c>
      <c r="B19" s="34"/>
      <c r="C19" s="72" t="s">
        <v>145</v>
      </c>
      <c r="D19" s="35"/>
      <c r="E19" s="35"/>
      <c r="F19" s="35"/>
      <c r="G19" s="35"/>
      <c r="H19" s="35">
        <v>10501</v>
      </c>
      <c r="I19" s="81">
        <f t="shared" si="0"/>
        <v>10501</v>
      </c>
      <c r="J19" s="35"/>
      <c r="K19" s="35">
        <f t="shared" si="1"/>
        <v>10501</v>
      </c>
    </row>
    <row r="20" spans="1:12" x14ac:dyDescent="0.2">
      <c r="A20" s="51" t="s">
        <v>139</v>
      </c>
      <c r="B20" s="34"/>
      <c r="C20" s="72" t="s">
        <v>145</v>
      </c>
      <c r="D20" s="35"/>
      <c r="E20" s="35"/>
      <c r="F20" s="35"/>
      <c r="G20" s="35"/>
      <c r="H20" s="35">
        <v>10501</v>
      </c>
      <c r="I20" s="81">
        <f t="shared" si="0"/>
        <v>10501</v>
      </c>
      <c r="J20" s="35"/>
      <c r="K20" s="35">
        <f t="shared" si="1"/>
        <v>10501</v>
      </c>
    </row>
    <row r="21" spans="1:12" x14ac:dyDescent="0.2">
      <c r="A21" s="51" t="s">
        <v>107</v>
      </c>
      <c r="B21" s="34"/>
      <c r="C21" s="72" t="s">
        <v>145</v>
      </c>
      <c r="D21" s="35"/>
      <c r="E21" s="35"/>
      <c r="F21" s="35"/>
      <c r="G21" s="35">
        <v>10501</v>
      </c>
      <c r="H21" s="35"/>
      <c r="I21" s="81">
        <f t="shared" si="0"/>
        <v>10501</v>
      </c>
      <c r="J21" s="35"/>
      <c r="K21" s="35">
        <f t="shared" si="1"/>
        <v>10501</v>
      </c>
    </row>
    <row r="22" spans="1:12" x14ac:dyDescent="0.2">
      <c r="A22" s="51" t="s">
        <v>108</v>
      </c>
      <c r="B22" s="34"/>
      <c r="C22" s="72" t="s">
        <v>145</v>
      </c>
      <c r="D22" s="35"/>
      <c r="E22" s="35"/>
      <c r="F22" s="35"/>
      <c r="G22" s="35">
        <v>47256</v>
      </c>
      <c r="H22" s="35"/>
      <c r="I22" s="81">
        <f t="shared" si="0"/>
        <v>47256</v>
      </c>
      <c r="J22" s="35"/>
      <c r="K22" s="35">
        <f t="shared" si="1"/>
        <v>47256</v>
      </c>
    </row>
    <row r="23" spans="1:12" x14ac:dyDescent="0.2">
      <c r="A23" s="51" t="s">
        <v>109</v>
      </c>
      <c r="B23" s="34"/>
      <c r="C23" s="72" t="s">
        <v>145</v>
      </c>
      <c r="D23" s="35"/>
      <c r="E23" s="35"/>
      <c r="F23" s="35"/>
      <c r="G23" s="35">
        <v>26253</v>
      </c>
      <c r="H23" s="35"/>
      <c r="I23" s="81">
        <f t="shared" si="0"/>
        <v>26253</v>
      </c>
      <c r="J23" s="35"/>
      <c r="K23" s="35">
        <f t="shared" si="1"/>
        <v>26253</v>
      </c>
    </row>
    <row r="24" spans="1:12" x14ac:dyDescent="0.2">
      <c r="A24" s="51" t="s">
        <v>110</v>
      </c>
      <c r="B24" s="34"/>
      <c r="C24" s="72" t="s">
        <v>145</v>
      </c>
      <c r="D24" s="35"/>
      <c r="E24" s="35"/>
      <c r="F24" s="35"/>
      <c r="G24" s="35">
        <v>21002</v>
      </c>
      <c r="H24" s="35"/>
      <c r="I24" s="81">
        <f t="shared" si="0"/>
        <v>21002</v>
      </c>
      <c r="J24" s="35"/>
      <c r="K24" s="35">
        <f t="shared" si="1"/>
        <v>21002</v>
      </c>
    </row>
    <row r="25" spans="1:12" x14ac:dyDescent="0.2">
      <c r="A25" s="51" t="s">
        <v>111</v>
      </c>
      <c r="B25" s="34"/>
      <c r="C25" s="72" t="s">
        <v>145</v>
      </c>
      <c r="D25" s="35"/>
      <c r="E25" s="35"/>
      <c r="F25" s="35"/>
      <c r="G25" s="35"/>
      <c r="H25" s="35"/>
      <c r="I25" s="81">
        <f t="shared" si="0"/>
        <v>0</v>
      </c>
      <c r="J25" s="35"/>
      <c r="K25" s="35">
        <f t="shared" si="1"/>
        <v>0</v>
      </c>
    </row>
    <row r="26" spans="1:12" x14ac:dyDescent="0.2">
      <c r="A26" s="51" t="s">
        <v>112</v>
      </c>
      <c r="B26" s="34"/>
      <c r="C26" s="72" t="s">
        <v>145</v>
      </c>
      <c r="D26" s="35"/>
      <c r="E26" s="35"/>
      <c r="F26" s="35"/>
      <c r="G26" s="35">
        <v>31503</v>
      </c>
      <c r="H26" s="35"/>
      <c r="I26" s="81">
        <f t="shared" si="0"/>
        <v>31503</v>
      </c>
      <c r="J26" s="35"/>
      <c r="K26" s="35">
        <f t="shared" si="1"/>
        <v>31503</v>
      </c>
    </row>
    <row r="27" spans="1:12" x14ac:dyDescent="0.2">
      <c r="A27" s="51" t="s">
        <v>113</v>
      </c>
      <c r="B27" s="34"/>
      <c r="C27" s="72" t="s">
        <v>145</v>
      </c>
      <c r="D27" s="35"/>
      <c r="E27" s="35"/>
      <c r="F27" s="35"/>
      <c r="G27" s="35">
        <v>27105</v>
      </c>
      <c r="H27" s="35"/>
      <c r="I27" s="81">
        <f t="shared" si="0"/>
        <v>27105</v>
      </c>
      <c r="J27" s="35"/>
      <c r="K27" s="35">
        <f t="shared" si="1"/>
        <v>27105</v>
      </c>
    </row>
    <row r="28" spans="1:12" x14ac:dyDescent="0.2">
      <c r="A28" s="51" t="s">
        <v>114</v>
      </c>
      <c r="B28" s="34"/>
      <c r="C28" s="72" t="s">
        <v>145</v>
      </c>
      <c r="D28" s="35"/>
      <c r="E28" s="35"/>
      <c r="F28" s="35"/>
      <c r="G28" s="35">
        <v>81315</v>
      </c>
      <c r="H28" s="35"/>
      <c r="I28" s="81">
        <f t="shared" si="0"/>
        <v>81315</v>
      </c>
      <c r="J28" s="35"/>
      <c r="K28" s="35">
        <f t="shared" si="1"/>
        <v>81315</v>
      </c>
    </row>
    <row r="29" spans="1:12" x14ac:dyDescent="0.2">
      <c r="A29" s="51" t="s">
        <v>115</v>
      </c>
      <c r="B29" s="34"/>
      <c r="C29" s="72" t="s">
        <v>145</v>
      </c>
      <c r="D29" s="35"/>
      <c r="E29" s="35"/>
      <c r="F29" s="35"/>
      <c r="G29" s="35">
        <v>13553</v>
      </c>
      <c r="H29" s="35"/>
      <c r="I29" s="81">
        <f t="shared" si="0"/>
        <v>13553</v>
      </c>
      <c r="J29" s="35"/>
      <c r="K29" s="35">
        <f t="shared" si="1"/>
        <v>13553</v>
      </c>
    </row>
    <row r="30" spans="1:12" x14ac:dyDescent="0.2">
      <c r="A30" s="51" t="s">
        <v>116</v>
      </c>
      <c r="B30" s="34"/>
      <c r="C30" s="72" t="s">
        <v>145</v>
      </c>
      <c r="D30" s="35"/>
      <c r="E30" s="35"/>
      <c r="F30" s="35"/>
      <c r="G30" s="35">
        <v>6776</v>
      </c>
      <c r="H30" s="35"/>
      <c r="I30" s="81">
        <f t="shared" si="0"/>
        <v>6776</v>
      </c>
      <c r="J30" s="35"/>
      <c r="K30" s="35">
        <f t="shared" si="1"/>
        <v>6776</v>
      </c>
    </row>
    <row r="31" spans="1:12" x14ac:dyDescent="0.2">
      <c r="A31" s="51" t="s">
        <v>117</v>
      </c>
      <c r="B31" s="34"/>
      <c r="C31" s="72" t="s">
        <v>145</v>
      </c>
      <c r="D31" s="35"/>
      <c r="E31" s="35"/>
      <c r="F31" s="35"/>
      <c r="G31" s="35">
        <v>20329</v>
      </c>
      <c r="H31" s="35"/>
      <c r="I31" s="81">
        <f t="shared" si="0"/>
        <v>20329</v>
      </c>
      <c r="J31" s="35"/>
      <c r="K31" s="35">
        <f t="shared" si="1"/>
        <v>20329</v>
      </c>
    </row>
    <row r="32" spans="1:12" x14ac:dyDescent="0.2">
      <c r="A32" s="30" t="s">
        <v>118</v>
      </c>
      <c r="B32" s="34"/>
      <c r="C32" s="72" t="s">
        <v>145</v>
      </c>
      <c r="D32" s="35"/>
      <c r="E32" s="35"/>
      <c r="F32" s="35"/>
      <c r="G32" s="35">
        <v>13553</v>
      </c>
      <c r="H32" s="35"/>
      <c r="I32" s="81">
        <f t="shared" si="0"/>
        <v>13553</v>
      </c>
      <c r="J32" s="35"/>
      <c r="K32" s="35">
        <f t="shared" si="1"/>
        <v>13553</v>
      </c>
      <c r="L32" s="29"/>
    </row>
    <row r="33" spans="1:12" ht="22.8" x14ac:dyDescent="0.2">
      <c r="A33" s="51" t="s">
        <v>127</v>
      </c>
      <c r="B33" s="34"/>
      <c r="C33" s="72" t="s">
        <v>145</v>
      </c>
      <c r="D33" s="35"/>
      <c r="E33" s="35"/>
      <c r="F33" s="35"/>
      <c r="G33" s="35">
        <v>10300</v>
      </c>
      <c r="H33" s="35"/>
      <c r="I33" s="81">
        <f t="shared" si="0"/>
        <v>10300</v>
      </c>
      <c r="J33" s="35"/>
      <c r="K33" s="35">
        <f t="shared" si="1"/>
        <v>10300</v>
      </c>
      <c r="L33" s="29"/>
    </row>
    <row r="34" spans="1:12" ht="22.8" x14ac:dyDescent="0.2">
      <c r="A34" s="51" t="s">
        <v>128</v>
      </c>
      <c r="B34" s="34"/>
      <c r="C34" s="72" t="s">
        <v>145</v>
      </c>
      <c r="D34" s="35"/>
      <c r="E34" s="35"/>
      <c r="F34" s="35"/>
      <c r="G34" s="35">
        <v>22145</v>
      </c>
      <c r="H34" s="35"/>
      <c r="I34" s="81">
        <f t="shared" si="0"/>
        <v>22145</v>
      </c>
      <c r="J34" s="35"/>
      <c r="K34" s="35">
        <f t="shared" si="1"/>
        <v>22145</v>
      </c>
      <c r="L34" s="29"/>
    </row>
    <row r="35" spans="1:12" ht="34.200000000000003" x14ac:dyDescent="0.2">
      <c r="A35" s="51" t="s">
        <v>129</v>
      </c>
      <c r="B35" s="34"/>
      <c r="C35" s="72" t="s">
        <v>145</v>
      </c>
      <c r="D35" s="35"/>
      <c r="E35" s="35"/>
      <c r="F35" s="35"/>
      <c r="G35" s="35">
        <v>29870</v>
      </c>
      <c r="H35" s="35"/>
      <c r="I35" s="81">
        <f t="shared" si="0"/>
        <v>29870</v>
      </c>
      <c r="J35" s="35"/>
      <c r="K35" s="35">
        <f t="shared" si="1"/>
        <v>29870</v>
      </c>
      <c r="L35" s="29"/>
    </row>
    <row r="36" spans="1:12" ht="22.8" x14ac:dyDescent="0.2">
      <c r="A36" s="51" t="s">
        <v>130</v>
      </c>
      <c r="B36" s="34"/>
      <c r="C36" s="72" t="s">
        <v>145</v>
      </c>
      <c r="D36" s="35"/>
      <c r="E36" s="35"/>
      <c r="F36" s="35"/>
      <c r="G36" s="35">
        <v>10300</v>
      </c>
      <c r="H36" s="35"/>
      <c r="I36" s="81">
        <f t="shared" si="0"/>
        <v>10300</v>
      </c>
      <c r="J36" s="35"/>
      <c r="K36" s="35">
        <f t="shared" si="1"/>
        <v>10300</v>
      </c>
      <c r="L36" s="29"/>
    </row>
    <row r="37" spans="1:12" x14ac:dyDescent="0.2">
      <c r="A37" s="51" t="s">
        <v>131</v>
      </c>
      <c r="B37" s="34"/>
      <c r="C37" s="72" t="s">
        <v>145</v>
      </c>
      <c r="D37" s="35"/>
      <c r="E37" s="35"/>
      <c r="F37" s="35"/>
      <c r="G37" s="35">
        <v>5150</v>
      </c>
      <c r="H37" s="35"/>
      <c r="I37" s="81">
        <f t="shared" si="0"/>
        <v>5150</v>
      </c>
      <c r="J37" s="35"/>
      <c r="K37" s="35">
        <f t="shared" si="1"/>
        <v>5150</v>
      </c>
      <c r="L37" s="29"/>
    </row>
    <row r="38" spans="1:12" ht="22.8" x14ac:dyDescent="0.2">
      <c r="A38" s="51" t="s">
        <v>132</v>
      </c>
      <c r="B38" s="34"/>
      <c r="C38" s="72" t="s">
        <v>145</v>
      </c>
      <c r="D38" s="35"/>
      <c r="E38" s="35"/>
      <c r="F38" s="35"/>
      <c r="G38" s="35">
        <v>51500</v>
      </c>
      <c r="H38" s="35"/>
      <c r="I38" s="81">
        <f t="shared" si="0"/>
        <v>51500</v>
      </c>
      <c r="J38" s="35"/>
      <c r="K38" s="35">
        <f t="shared" si="1"/>
        <v>51500</v>
      </c>
      <c r="L38" s="29"/>
    </row>
    <row r="39" spans="1:12" x14ac:dyDescent="0.2">
      <c r="A39" s="51" t="s">
        <v>83</v>
      </c>
      <c r="B39" s="34"/>
      <c r="C39" s="72" t="s">
        <v>145</v>
      </c>
      <c r="D39" s="35"/>
      <c r="E39" s="35"/>
      <c r="F39" s="35"/>
      <c r="G39" s="35">
        <v>20600</v>
      </c>
      <c r="H39" s="35"/>
      <c r="I39" s="81">
        <f t="shared" si="0"/>
        <v>20600</v>
      </c>
      <c r="J39" s="35"/>
      <c r="K39" s="35">
        <f t="shared" si="1"/>
        <v>20600</v>
      </c>
      <c r="L39" s="29"/>
    </row>
    <row r="40" spans="1:12" ht="12" x14ac:dyDescent="0.2">
      <c r="A40" s="33" t="s">
        <v>8</v>
      </c>
      <c r="C40" s="73"/>
      <c r="D40" s="29">
        <f>SUM(D5:D39)</f>
        <v>0</v>
      </c>
      <c r="E40" s="29">
        <f t="shared" ref="E40:J40" si="2">SUM(E5:E39)</f>
        <v>0</v>
      </c>
      <c r="F40" s="29">
        <f t="shared" si="2"/>
        <v>0</v>
      </c>
      <c r="G40" s="29">
        <f t="shared" si="2"/>
        <v>816413</v>
      </c>
      <c r="H40" s="29">
        <f t="shared" si="2"/>
        <v>85836</v>
      </c>
      <c r="I40" s="81">
        <f t="shared" si="0"/>
        <v>902249</v>
      </c>
      <c r="J40" s="29">
        <f t="shared" si="2"/>
        <v>10867</v>
      </c>
      <c r="K40" s="29">
        <f>SUM(K5:K39)</f>
        <v>913116</v>
      </c>
      <c r="L40" s="29"/>
    </row>
    <row r="41" spans="1:12" ht="12" x14ac:dyDescent="0.2">
      <c r="A41" s="33"/>
      <c r="C41" s="73"/>
      <c r="I41" s="81"/>
    </row>
    <row r="42" spans="1:12" x14ac:dyDescent="0.2">
      <c r="C42" s="73"/>
      <c r="I42" s="81"/>
    </row>
    <row r="43" spans="1:12" x14ac:dyDescent="0.2">
      <c r="A43" s="27" t="s">
        <v>5</v>
      </c>
      <c r="C43" s="73"/>
      <c r="I43" s="81"/>
    </row>
    <row r="44" spans="1:12" x14ac:dyDescent="0.2">
      <c r="A44" s="23" t="s">
        <v>86</v>
      </c>
      <c r="B44" s="31"/>
      <c r="C44" s="71" t="s">
        <v>145</v>
      </c>
      <c r="D44" s="32"/>
      <c r="E44" s="32"/>
      <c r="F44" s="32"/>
      <c r="G44" s="29">
        <v>21194</v>
      </c>
      <c r="I44" s="81">
        <f t="shared" si="0"/>
        <v>21194</v>
      </c>
      <c r="K44" s="35">
        <f>SUM(I44:J44)</f>
        <v>21194</v>
      </c>
    </row>
    <row r="45" spans="1:12" x14ac:dyDescent="0.2">
      <c r="A45" s="23" t="s">
        <v>87</v>
      </c>
      <c r="B45" s="31"/>
      <c r="C45" s="71" t="s">
        <v>145</v>
      </c>
      <c r="D45" s="32"/>
      <c r="E45" s="32"/>
      <c r="F45" s="32"/>
      <c r="I45" s="81">
        <f t="shared" si="0"/>
        <v>0</v>
      </c>
      <c r="K45" s="35">
        <f t="shared" ref="K45:K58" si="3">SUM(I45:J45)</f>
        <v>0</v>
      </c>
    </row>
    <row r="46" spans="1:12" x14ac:dyDescent="0.2">
      <c r="A46" s="23" t="s">
        <v>88</v>
      </c>
      <c r="B46" s="31"/>
      <c r="C46" s="71" t="s">
        <v>145</v>
      </c>
      <c r="D46" s="32"/>
      <c r="E46" s="32"/>
      <c r="F46" s="32"/>
      <c r="G46" s="29">
        <v>26444</v>
      </c>
      <c r="I46" s="81">
        <f t="shared" si="0"/>
        <v>26444</v>
      </c>
      <c r="K46" s="35">
        <f t="shared" si="3"/>
        <v>26444</v>
      </c>
    </row>
    <row r="47" spans="1:12" x14ac:dyDescent="0.2">
      <c r="A47" s="23" t="s">
        <v>89</v>
      </c>
      <c r="B47" s="31"/>
      <c r="C47" s="71" t="s">
        <v>145</v>
      </c>
      <c r="D47" s="32"/>
      <c r="E47" s="32"/>
      <c r="F47" s="32"/>
      <c r="G47" s="29">
        <v>31734</v>
      </c>
      <c r="I47" s="81">
        <f t="shared" si="0"/>
        <v>31734</v>
      </c>
      <c r="K47" s="35">
        <f t="shared" si="3"/>
        <v>31734</v>
      </c>
    </row>
    <row r="48" spans="1:12" x14ac:dyDescent="0.2">
      <c r="A48" s="23" t="s">
        <v>119</v>
      </c>
      <c r="B48" s="31"/>
      <c r="C48" s="71" t="s">
        <v>145</v>
      </c>
      <c r="D48" s="32"/>
      <c r="E48" s="32"/>
      <c r="F48" s="32"/>
      <c r="I48" s="81">
        <f t="shared" si="0"/>
        <v>0</v>
      </c>
      <c r="K48" s="35">
        <f t="shared" si="3"/>
        <v>0</v>
      </c>
    </row>
    <row r="49" spans="1:12" x14ac:dyDescent="0.2">
      <c r="A49" s="23" t="s">
        <v>90</v>
      </c>
      <c r="B49" s="31"/>
      <c r="C49" s="71" t="s">
        <v>145</v>
      </c>
      <c r="D49" s="32"/>
      <c r="E49" s="32"/>
      <c r="F49" s="32"/>
      <c r="G49" s="29">
        <v>21079</v>
      </c>
      <c r="I49" s="81">
        <f t="shared" si="0"/>
        <v>21079</v>
      </c>
      <c r="K49" s="35">
        <f t="shared" si="3"/>
        <v>21079</v>
      </c>
    </row>
    <row r="50" spans="1:12" x14ac:dyDescent="0.2">
      <c r="A50" s="23" t="s">
        <v>91</v>
      </c>
      <c r="B50" s="31"/>
      <c r="C50" s="71" t="s">
        <v>145</v>
      </c>
      <c r="D50" s="32"/>
      <c r="E50" s="32"/>
      <c r="F50" s="32"/>
      <c r="G50" s="29">
        <v>21079</v>
      </c>
      <c r="I50" s="81">
        <f t="shared" si="0"/>
        <v>21079</v>
      </c>
      <c r="K50" s="35">
        <f t="shared" si="3"/>
        <v>21079</v>
      </c>
    </row>
    <row r="51" spans="1:12" x14ac:dyDescent="0.2">
      <c r="A51" s="23" t="s">
        <v>93</v>
      </c>
      <c r="B51" s="31"/>
      <c r="C51" s="71" t="s">
        <v>145</v>
      </c>
      <c r="D51" s="32"/>
      <c r="E51" s="32"/>
      <c r="F51" s="32"/>
      <c r="G51" s="29">
        <v>53082</v>
      </c>
      <c r="I51" s="81">
        <f t="shared" si="0"/>
        <v>53082</v>
      </c>
      <c r="K51" s="35">
        <f t="shared" si="3"/>
        <v>53082</v>
      </c>
    </row>
    <row r="52" spans="1:12" x14ac:dyDescent="0.2">
      <c r="A52" s="23" t="s">
        <v>92</v>
      </c>
      <c r="B52" s="31"/>
      <c r="C52" s="71" t="s">
        <v>145</v>
      </c>
      <c r="D52" s="32"/>
      <c r="E52" s="32"/>
      <c r="F52" s="32"/>
      <c r="G52" s="29">
        <v>21155</v>
      </c>
      <c r="I52" s="81">
        <f t="shared" si="0"/>
        <v>21155</v>
      </c>
      <c r="K52" s="35">
        <f t="shared" si="3"/>
        <v>21155</v>
      </c>
    </row>
    <row r="53" spans="1:12" x14ac:dyDescent="0.2">
      <c r="A53" s="23" t="s">
        <v>120</v>
      </c>
      <c r="B53" s="31"/>
      <c r="C53" s="71" t="s">
        <v>145</v>
      </c>
      <c r="D53" s="32"/>
      <c r="E53" s="32"/>
      <c r="F53" s="32"/>
      <c r="G53" s="29">
        <v>10501</v>
      </c>
      <c r="I53" s="81">
        <f t="shared" si="0"/>
        <v>10501</v>
      </c>
      <c r="K53" s="35">
        <f t="shared" si="3"/>
        <v>10501</v>
      </c>
    </row>
    <row r="54" spans="1:12" x14ac:dyDescent="0.2">
      <c r="A54" s="23" t="s">
        <v>94</v>
      </c>
      <c r="B54" s="31"/>
      <c r="C54" s="71" t="s">
        <v>145</v>
      </c>
      <c r="D54" s="32"/>
      <c r="E54" s="32"/>
      <c r="F54" s="32"/>
      <c r="I54" s="81">
        <f t="shared" si="0"/>
        <v>0</v>
      </c>
      <c r="K54" s="35">
        <f t="shared" si="3"/>
        <v>0</v>
      </c>
    </row>
    <row r="55" spans="1:12" x14ac:dyDescent="0.2">
      <c r="A55" s="23" t="s">
        <v>95</v>
      </c>
      <c r="B55" s="31"/>
      <c r="C55" s="71" t="s">
        <v>145</v>
      </c>
      <c r="D55" s="32"/>
      <c r="E55" s="32"/>
      <c r="F55" s="32"/>
      <c r="I55" s="81">
        <f t="shared" si="0"/>
        <v>0</v>
      </c>
      <c r="K55" s="35">
        <f t="shared" si="3"/>
        <v>0</v>
      </c>
    </row>
    <row r="56" spans="1:12" ht="22.8" x14ac:dyDescent="0.2">
      <c r="A56" s="23" t="s">
        <v>96</v>
      </c>
      <c r="B56" s="31"/>
      <c r="C56" s="71" t="s">
        <v>145</v>
      </c>
      <c r="D56" s="32"/>
      <c r="E56" s="32"/>
      <c r="F56" s="32"/>
      <c r="G56" s="29">
        <v>6995</v>
      </c>
      <c r="I56" s="81">
        <f t="shared" si="0"/>
        <v>6995</v>
      </c>
      <c r="K56" s="35">
        <f t="shared" si="3"/>
        <v>6995</v>
      </c>
    </row>
    <row r="57" spans="1:12" x14ac:dyDescent="0.2">
      <c r="A57" s="23" t="s">
        <v>140</v>
      </c>
      <c r="B57" s="31"/>
      <c r="C57" s="71" t="s">
        <v>145</v>
      </c>
      <c r="D57" s="32"/>
      <c r="E57" s="32"/>
      <c r="F57" s="32"/>
      <c r="H57" s="29">
        <v>21079</v>
      </c>
      <c r="I57" s="81">
        <f t="shared" si="0"/>
        <v>21079</v>
      </c>
      <c r="K57" s="35">
        <f t="shared" si="3"/>
        <v>21079</v>
      </c>
    </row>
    <row r="58" spans="1:12" ht="12" x14ac:dyDescent="0.2">
      <c r="A58" s="33" t="s">
        <v>9</v>
      </c>
      <c r="B58" s="31"/>
      <c r="C58" s="71"/>
      <c r="D58" s="32">
        <f>SUM(D44:D57)</f>
        <v>0</v>
      </c>
      <c r="E58" s="32">
        <f t="shared" ref="E58:J58" si="4">SUM(E44:E57)</f>
        <v>0</v>
      </c>
      <c r="F58" s="32">
        <f t="shared" si="4"/>
        <v>0</v>
      </c>
      <c r="G58" s="32">
        <f t="shared" si="4"/>
        <v>213263</v>
      </c>
      <c r="H58" s="32">
        <f t="shared" si="4"/>
        <v>21079</v>
      </c>
      <c r="I58" s="81">
        <f t="shared" si="0"/>
        <v>234342</v>
      </c>
      <c r="J58" s="32">
        <f t="shared" si="4"/>
        <v>0</v>
      </c>
      <c r="K58" s="35">
        <f t="shared" si="3"/>
        <v>234342</v>
      </c>
      <c r="L58" s="29"/>
    </row>
    <row r="59" spans="1:12" ht="12" x14ac:dyDescent="0.2">
      <c r="A59" s="33"/>
      <c r="B59" s="31"/>
      <c r="C59" s="71"/>
      <c r="D59" s="32"/>
      <c r="E59" s="32"/>
      <c r="F59" s="32"/>
      <c r="G59" s="32"/>
      <c r="H59" s="32"/>
      <c r="I59" s="82"/>
      <c r="J59" s="32"/>
      <c r="K59" s="32"/>
    </row>
    <row r="60" spans="1:12" ht="12" x14ac:dyDescent="0.2">
      <c r="A60" s="41" t="s">
        <v>71</v>
      </c>
      <c r="B60" s="42"/>
      <c r="C60" s="75"/>
      <c r="D60" s="43">
        <f>D40+D58</f>
        <v>0</v>
      </c>
      <c r="E60" s="43">
        <f t="shared" ref="E60:K60" si="5">E40+E58</f>
        <v>0</v>
      </c>
      <c r="F60" s="43">
        <f t="shared" si="5"/>
        <v>0</v>
      </c>
      <c r="G60" s="43">
        <f t="shared" si="5"/>
        <v>1029676</v>
      </c>
      <c r="H60" s="43">
        <f t="shared" si="5"/>
        <v>106915</v>
      </c>
      <c r="I60" s="83">
        <f>I40+I58</f>
        <v>1136591</v>
      </c>
      <c r="J60" s="43">
        <f>J40+J58</f>
        <v>10867</v>
      </c>
      <c r="K60" s="43">
        <f t="shared" si="5"/>
        <v>1147458</v>
      </c>
      <c r="L60" s="29"/>
    </row>
    <row r="61" spans="1:12" x14ac:dyDescent="0.2">
      <c r="A61" s="37"/>
      <c r="B61" s="38"/>
      <c r="C61" s="76"/>
    </row>
    <row r="62" spans="1:12" ht="12" x14ac:dyDescent="0.2">
      <c r="A62" s="44"/>
      <c r="B62" s="31"/>
      <c r="C62" s="74"/>
      <c r="D62" s="32"/>
      <c r="E62" s="32"/>
      <c r="F62" s="32"/>
      <c r="G62" s="32"/>
      <c r="H62" s="32"/>
      <c r="I62" s="32"/>
      <c r="J62" s="32"/>
      <c r="K62" s="32"/>
    </row>
    <row r="63" spans="1:12" x14ac:dyDescent="0.2">
      <c r="A63" s="40"/>
      <c r="B63" s="31"/>
      <c r="C63" s="74"/>
      <c r="D63" s="32"/>
      <c r="E63" s="32"/>
      <c r="F63" s="32"/>
      <c r="G63" s="32"/>
      <c r="H63" s="32"/>
      <c r="I63" s="32"/>
      <c r="J63" s="32"/>
      <c r="K63" s="32"/>
    </row>
    <row r="64" spans="1:12" x14ac:dyDescent="0.2">
      <c r="A64" s="40"/>
      <c r="B64" s="31"/>
      <c r="C64" s="74"/>
      <c r="D64" s="32"/>
      <c r="E64" s="32"/>
      <c r="F64" s="32"/>
      <c r="G64" s="32"/>
      <c r="H64" s="32"/>
      <c r="I64" s="32"/>
      <c r="J64" s="32"/>
      <c r="K64" s="32"/>
    </row>
    <row r="65" spans="1:11" x14ac:dyDescent="0.2">
      <c r="A65" s="40"/>
      <c r="B65" s="31"/>
      <c r="C65" s="74"/>
      <c r="D65" s="32"/>
      <c r="E65" s="32"/>
      <c r="F65" s="32"/>
      <c r="G65" s="32"/>
      <c r="H65" s="32"/>
      <c r="I65" s="32"/>
      <c r="J65" s="32"/>
      <c r="K65" s="32"/>
    </row>
    <row r="66" spans="1:11" x14ac:dyDescent="0.2">
      <c r="A66" s="40"/>
      <c r="B66" s="31"/>
      <c r="C66" s="74"/>
      <c r="D66" s="32"/>
      <c r="E66" s="32"/>
      <c r="F66" s="32"/>
      <c r="G66" s="32"/>
      <c r="H66" s="32"/>
      <c r="I66" s="32"/>
      <c r="J66" s="32"/>
      <c r="K66" s="32"/>
    </row>
    <row r="67" spans="1:11" x14ac:dyDescent="0.2">
      <c r="A67" s="40"/>
      <c r="B67" s="31"/>
      <c r="C67" s="74"/>
      <c r="D67" s="32"/>
      <c r="E67" s="32"/>
      <c r="F67" s="32"/>
      <c r="G67" s="32"/>
      <c r="H67" s="32"/>
      <c r="I67" s="32"/>
      <c r="J67" s="32"/>
      <c r="K67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Border -  Capital</oddHeader>
  </headerFooter>
  <rowBreaks count="1" manualBreakCount="1">
    <brk id="34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D1" zoomScaleNormal="100" workbookViewId="0">
      <selection activeCell="K4" sqref="K4"/>
    </sheetView>
  </sheetViews>
  <sheetFormatPr defaultColWidth="9.109375" defaultRowHeight="11.4" x14ac:dyDescent="0.2"/>
  <cols>
    <col min="1" max="1" width="38" style="23" customWidth="1"/>
    <col min="2" max="2" width="7.33203125" style="28" hidden="1" customWidth="1"/>
    <col min="3" max="3" width="10.33203125" style="70" customWidth="1"/>
    <col min="4" max="4" width="11.44140625" style="29" bestFit="1" customWidth="1"/>
    <col min="5" max="9" width="10.6640625" style="29" customWidth="1"/>
    <col min="10" max="10" width="10.33203125" style="29" customWidth="1"/>
    <col min="11" max="11" width="12.44140625" style="29" bestFit="1" customWidth="1"/>
    <col min="12" max="12" width="11.44140625" style="26" bestFit="1" customWidth="1"/>
    <col min="13" max="13" width="9.109375" style="26"/>
    <col min="14" max="14" width="11.44140625" style="26" customWidth="1"/>
    <col min="15" max="16384" width="9.109375" style="26"/>
  </cols>
  <sheetData>
    <row r="1" spans="1:12" ht="27" customHeight="1" thickBot="1" x14ac:dyDescent="0.25">
      <c r="B1" s="24" t="s">
        <v>12</v>
      </c>
      <c r="C1" s="69" t="s">
        <v>7</v>
      </c>
      <c r="D1" s="25" t="s">
        <v>0</v>
      </c>
      <c r="E1" s="25" t="s">
        <v>1</v>
      </c>
      <c r="F1" s="25" t="s">
        <v>2</v>
      </c>
      <c r="G1" s="25" t="s">
        <v>16</v>
      </c>
      <c r="H1" s="25" t="s">
        <v>21</v>
      </c>
      <c r="I1" s="25" t="s">
        <v>169</v>
      </c>
      <c r="J1" s="25" t="s">
        <v>17</v>
      </c>
      <c r="K1" s="25" t="s">
        <v>3</v>
      </c>
    </row>
    <row r="3" spans="1:12" x14ac:dyDescent="0.2">
      <c r="A3" s="27" t="s">
        <v>70</v>
      </c>
      <c r="C3" s="73"/>
      <c r="K3" s="35"/>
    </row>
    <row r="4" spans="1:12" ht="22.8" x14ac:dyDescent="0.2">
      <c r="A4" s="23" t="s">
        <v>59</v>
      </c>
      <c r="C4" s="73" t="s">
        <v>60</v>
      </c>
      <c r="J4" s="29">
        <v>10500</v>
      </c>
      <c r="K4" s="35">
        <f t="shared" ref="K4:K12" si="0">I4+J4</f>
        <v>10500</v>
      </c>
    </row>
    <row r="5" spans="1:12" ht="22.8" x14ac:dyDescent="0.2">
      <c r="A5" s="23" t="s">
        <v>61</v>
      </c>
      <c r="C5" s="73" t="s">
        <v>60</v>
      </c>
      <c r="J5" s="29">
        <v>30000</v>
      </c>
      <c r="K5" s="35">
        <f t="shared" si="0"/>
        <v>30000</v>
      </c>
    </row>
    <row r="6" spans="1:12" ht="22.8" x14ac:dyDescent="0.2">
      <c r="A6" s="23" t="s">
        <v>64</v>
      </c>
      <c r="C6" s="73" t="s">
        <v>60</v>
      </c>
      <c r="J6" s="29">
        <v>10500</v>
      </c>
      <c r="K6" s="35">
        <f t="shared" si="0"/>
        <v>10500</v>
      </c>
    </row>
    <row r="7" spans="1:12" ht="30.6" x14ac:dyDescent="0.2">
      <c r="A7" s="23" t="s">
        <v>142</v>
      </c>
      <c r="C7" s="73" t="s">
        <v>62</v>
      </c>
      <c r="J7" s="29">
        <v>202000</v>
      </c>
      <c r="K7" s="35">
        <f t="shared" si="0"/>
        <v>202000</v>
      </c>
    </row>
    <row r="8" spans="1:12" ht="22.8" x14ac:dyDescent="0.2">
      <c r="A8" s="23" t="s">
        <v>63</v>
      </c>
      <c r="C8" s="73" t="s">
        <v>60</v>
      </c>
      <c r="J8" s="29">
        <v>15500</v>
      </c>
      <c r="K8" s="35">
        <f t="shared" si="0"/>
        <v>15500</v>
      </c>
    </row>
    <row r="9" spans="1:12" ht="34.200000000000003" x14ac:dyDescent="0.2">
      <c r="A9" s="23" t="s">
        <v>65</v>
      </c>
      <c r="C9" s="73" t="s">
        <v>62</v>
      </c>
      <c r="J9" s="29">
        <v>10448419</v>
      </c>
      <c r="K9" s="35">
        <f t="shared" si="0"/>
        <v>10448419</v>
      </c>
    </row>
    <row r="10" spans="1:12" ht="34.200000000000003" x14ac:dyDescent="0.2">
      <c r="A10" s="23" t="s">
        <v>65</v>
      </c>
      <c r="C10" s="73" t="s">
        <v>62</v>
      </c>
      <c r="J10" s="29">
        <v>18129359</v>
      </c>
      <c r="K10" s="35">
        <f t="shared" si="0"/>
        <v>18129359</v>
      </c>
    </row>
    <row r="11" spans="1:12" ht="34.200000000000003" x14ac:dyDescent="0.2">
      <c r="A11" s="23" t="s">
        <v>66</v>
      </c>
      <c r="C11" s="73" t="s">
        <v>62</v>
      </c>
      <c r="J11" s="29">
        <v>268891</v>
      </c>
      <c r="K11" s="35">
        <f t="shared" si="0"/>
        <v>268891</v>
      </c>
    </row>
    <row r="12" spans="1:12" ht="12" x14ac:dyDescent="0.2">
      <c r="A12" s="33" t="s">
        <v>69</v>
      </c>
      <c r="B12" s="34"/>
      <c r="C12" s="72"/>
      <c r="D12" s="35">
        <f>SUM(D4:D11)</f>
        <v>0</v>
      </c>
      <c r="E12" s="35">
        <f>SUM(E4:E11)</f>
        <v>0</v>
      </c>
      <c r="F12" s="35">
        <f>SUM(F4:F11)</f>
        <v>0</v>
      </c>
      <c r="G12" s="35">
        <f>SUM(G4:G11)</f>
        <v>0</v>
      </c>
      <c r="H12" s="35">
        <f>SUM(H4:H11)</f>
        <v>0</v>
      </c>
      <c r="I12" s="29">
        <f>SUM(D12:H12)</f>
        <v>0</v>
      </c>
      <c r="J12" s="35">
        <f>SUM(J4:J11)</f>
        <v>29115169</v>
      </c>
      <c r="K12" s="35">
        <f t="shared" si="0"/>
        <v>29115169</v>
      </c>
    </row>
    <row r="13" spans="1:12" ht="12" x14ac:dyDescent="0.2">
      <c r="A13" s="33"/>
      <c r="B13" s="31"/>
      <c r="C13" s="71"/>
      <c r="D13" s="32"/>
      <c r="E13" s="32"/>
      <c r="F13" s="32"/>
      <c r="G13" s="32"/>
      <c r="H13" s="32"/>
      <c r="I13" s="32"/>
      <c r="J13" s="32"/>
      <c r="K13" s="32"/>
    </row>
    <row r="14" spans="1:12" x14ac:dyDescent="0.2">
      <c r="A14" s="37"/>
      <c r="B14" s="39"/>
      <c r="C14" s="74"/>
      <c r="D14" s="32"/>
      <c r="E14" s="32"/>
      <c r="F14" s="32"/>
      <c r="G14" s="32"/>
      <c r="H14" s="32"/>
      <c r="I14" s="32"/>
      <c r="J14" s="32"/>
      <c r="K14" s="32"/>
    </row>
    <row r="15" spans="1:12" ht="12" x14ac:dyDescent="0.2">
      <c r="A15" s="41" t="s">
        <v>71</v>
      </c>
      <c r="B15" s="42"/>
      <c r="C15" s="75"/>
      <c r="D15" s="43">
        <f>SUM(D12)</f>
        <v>0</v>
      </c>
      <c r="E15" s="43">
        <f t="shared" ref="E15:K15" si="1">SUM(E12)</f>
        <v>0</v>
      </c>
      <c r="F15" s="43">
        <f t="shared" si="1"/>
        <v>0</v>
      </c>
      <c r="G15" s="43">
        <f t="shared" si="1"/>
        <v>0</v>
      </c>
      <c r="H15" s="43">
        <f t="shared" si="1"/>
        <v>0</v>
      </c>
      <c r="I15" s="43">
        <f t="shared" si="1"/>
        <v>0</v>
      </c>
      <c r="J15" s="43">
        <f t="shared" si="1"/>
        <v>29115169</v>
      </c>
      <c r="K15" s="43">
        <f t="shared" si="1"/>
        <v>29115169</v>
      </c>
      <c r="L15" s="29"/>
    </row>
    <row r="16" spans="1:12" x14ac:dyDescent="0.2">
      <c r="A16" s="37"/>
      <c r="B16" s="38"/>
      <c r="C16" s="76"/>
    </row>
    <row r="17" spans="1:11" x14ac:dyDescent="0.2">
      <c r="A17" s="48"/>
      <c r="B17" s="31"/>
      <c r="C17" s="71"/>
      <c r="D17" s="32"/>
      <c r="E17" s="32"/>
      <c r="F17" s="32"/>
      <c r="G17" s="32"/>
      <c r="H17" s="32"/>
      <c r="I17" s="32"/>
      <c r="J17" s="32"/>
      <c r="K17" s="32"/>
    </row>
    <row r="18" spans="1:11" x14ac:dyDescent="0.2">
      <c r="A18" s="49"/>
      <c r="B18" s="46"/>
      <c r="C18" s="77"/>
      <c r="D18" s="47"/>
      <c r="E18" s="47"/>
      <c r="F18" s="47"/>
      <c r="G18" s="47"/>
      <c r="H18" s="47"/>
      <c r="I18" s="47"/>
      <c r="J18" s="47"/>
      <c r="K18" s="47"/>
    </row>
    <row r="19" spans="1:11" x14ac:dyDescent="0.2">
      <c r="A19" s="40"/>
      <c r="B19" s="31"/>
      <c r="C19" s="74"/>
      <c r="D19" s="32"/>
      <c r="E19" s="32"/>
      <c r="F19" s="32"/>
      <c r="G19" s="32"/>
      <c r="H19" s="32"/>
      <c r="I19" s="32"/>
      <c r="J19" s="32"/>
      <c r="K19" s="32"/>
    </row>
    <row r="20" spans="1:11" ht="12" x14ac:dyDescent="0.2">
      <c r="A20" s="44"/>
      <c r="B20" s="31"/>
      <c r="C20" s="74"/>
      <c r="D20" s="32"/>
      <c r="E20" s="32"/>
      <c r="F20" s="32"/>
      <c r="G20" s="32"/>
      <c r="H20" s="32"/>
      <c r="I20" s="32"/>
      <c r="J20" s="32"/>
      <c r="K20" s="32"/>
    </row>
    <row r="21" spans="1:11" x14ac:dyDescent="0.2">
      <c r="A21" s="40"/>
      <c r="B21" s="31"/>
      <c r="C21" s="74"/>
      <c r="D21" s="32"/>
      <c r="E21" s="32"/>
      <c r="F21" s="32"/>
      <c r="G21" s="32"/>
      <c r="H21" s="32"/>
      <c r="I21" s="32"/>
      <c r="J21" s="32"/>
      <c r="K21" s="32"/>
    </row>
    <row r="22" spans="1:11" x14ac:dyDescent="0.2">
      <c r="A22" s="40"/>
      <c r="B22" s="31"/>
      <c r="C22" s="74"/>
      <c r="D22" s="32"/>
      <c r="E22" s="32"/>
      <c r="F22" s="32"/>
      <c r="G22" s="32"/>
      <c r="H22" s="32"/>
      <c r="I22" s="32"/>
      <c r="J22" s="32"/>
      <c r="K22" s="32"/>
    </row>
    <row r="23" spans="1:11" x14ac:dyDescent="0.2">
      <c r="A23" s="40"/>
      <c r="B23" s="31"/>
      <c r="C23" s="74"/>
      <c r="D23" s="32"/>
      <c r="E23" s="32"/>
      <c r="F23" s="32"/>
      <c r="G23" s="32"/>
      <c r="H23" s="32"/>
      <c r="I23" s="32"/>
      <c r="J23" s="32"/>
      <c r="K23" s="32"/>
    </row>
    <row r="24" spans="1:11" x14ac:dyDescent="0.2">
      <c r="A24" s="40"/>
      <c r="B24" s="31"/>
      <c r="C24" s="74"/>
      <c r="D24" s="32"/>
      <c r="E24" s="32"/>
      <c r="F24" s="32"/>
      <c r="G24" s="32"/>
      <c r="H24" s="32"/>
      <c r="I24" s="32"/>
      <c r="J24" s="32"/>
      <c r="K24" s="32"/>
    </row>
    <row r="25" spans="1:11" x14ac:dyDescent="0.2">
      <c r="A25" s="40"/>
      <c r="B25" s="31"/>
      <c r="C25" s="74"/>
      <c r="D25" s="32"/>
      <c r="E25" s="32"/>
      <c r="F25" s="32"/>
      <c r="G25" s="32"/>
      <c r="H25" s="32"/>
      <c r="I25" s="32"/>
      <c r="J25" s="32"/>
      <c r="K25" s="32"/>
    </row>
  </sheetData>
  <phoneticPr fontId="0" type="noConversion"/>
  <pageMargins left="0.25" right="0.25" top="1.35" bottom="0.75" header="0.5" footer="0.5"/>
  <pageSetup orientation="landscape" horizontalDpi="4294967292" r:id="rId1"/>
  <headerFooter alignWithMargins="0">
    <oddHeader>&amp;C&amp;"Arial,Bold"&amp;12Enron Transportation Services
Information Technology
2002 Gas Logistics -  Capital</oddHeader>
  </headerFooter>
  <rowBreaks count="1" manualBreakCount="1">
    <brk id="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All</vt:lpstr>
      <vt:lpstr>Commercial</vt:lpstr>
      <vt:lpstr>IT</vt:lpstr>
      <vt:lpstr>F&amp;A</vt:lpstr>
      <vt:lpstr>HR</vt:lpstr>
      <vt:lpstr>Gas Logistics</vt:lpstr>
      <vt:lpstr>Operations</vt:lpstr>
      <vt:lpstr>Border</vt:lpstr>
      <vt:lpstr>EOTT</vt:lpstr>
      <vt:lpstr>Projects Cut</vt:lpstr>
      <vt:lpstr>'Gas Logistics'!Print_Area</vt:lpstr>
      <vt:lpstr>Border!Print_Titles</vt:lpstr>
      <vt:lpstr>Commercial!Print_Titles</vt:lpstr>
      <vt:lpstr>EOTT!Print_Titles</vt:lpstr>
      <vt:lpstr>'F&amp;A'!Print_Titles</vt:lpstr>
      <vt:lpstr>'Gas Logistics'!Print_Titles</vt:lpstr>
      <vt:lpstr>HR!Print_Titles</vt:lpstr>
      <vt:lpstr>IT!Print_Titles</vt:lpstr>
      <vt:lpstr>Operations!Print_Titles</vt:lpstr>
      <vt:lpstr>'Projects Cut'!Print_Titles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aflecke</dc:creator>
  <cp:lastModifiedBy>Havlíček Jan</cp:lastModifiedBy>
  <cp:lastPrinted>2001-11-05T18:30:37Z</cp:lastPrinted>
  <dcterms:created xsi:type="dcterms:W3CDTF">2000-08-09T14:17:35Z</dcterms:created>
  <dcterms:modified xsi:type="dcterms:W3CDTF">2023-09-10T11:03:18Z</dcterms:modified>
</cp:coreProperties>
</file>