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0128" windowHeight="7248"/>
  </bookViews>
  <sheets>
    <sheet name="WOT by Month" sheetId="9" r:id="rId1"/>
    <sheet name="SJ by Month" sheetId="11" r:id="rId2"/>
    <sheet name="IG-BL by Month" sheetId="12" r:id="rId3"/>
    <sheet name="EOT by Month" sheetId="13" r:id="rId4"/>
  </sheets>
  <externalReferences>
    <externalReference r:id="rId5"/>
  </externalReferences>
  <definedNames>
    <definedName name="_xlnm.Print_Area" localSheetId="3">'EOT by Month'!$K$1:$BH$38</definedName>
    <definedName name="_xlnm.Print_Area" localSheetId="2">'IG-BL by Month'!$A$2:$BH$55</definedName>
    <definedName name="_xlnm.Print_Area" localSheetId="1">'SJ by Month'!$A$2:$BH$48</definedName>
    <definedName name="_xlnm.Print_Area" localSheetId="0">'WOT by Month'!$A$1:$BV$60</definedName>
    <definedName name="_xlnm.Print_Titles" localSheetId="3">'EOT by Month'!$A:$H</definedName>
    <definedName name="_xlnm.Print_Titles" localSheetId="2">'IG-BL by Month'!$A:$J,'IG-BL by Month'!$1:$9</definedName>
    <definedName name="_xlnm.Print_Titles" localSheetId="1">'SJ by Month'!$A:$H,'SJ by Month'!$1:$9</definedName>
    <definedName name="_xlnm.Print_Titles" localSheetId="0">'WOT by Month'!$A:$F,'WOT by Month'!$1:$9</definedName>
  </definedNames>
  <calcPr calcId="92512" fullCalcOnLoad="1"/>
</workbook>
</file>

<file path=xl/calcChain.xml><?xml version="1.0" encoding="utf-8"?>
<calcChain xmlns="http://schemas.openxmlformats.org/spreadsheetml/2006/main">
  <c r="A1" i="13" l="1"/>
  <c r="K10" i="13"/>
  <c r="K11" i="13"/>
  <c r="K14" i="13"/>
  <c r="K15" i="13"/>
  <c r="K16" i="13"/>
  <c r="K17" i="13"/>
  <c r="K18" i="13"/>
  <c r="K19" i="13"/>
  <c r="K20" i="13"/>
  <c r="K21" i="13"/>
  <c r="K22" i="13"/>
  <c r="K23" i="13"/>
  <c r="K24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I29" i="13"/>
  <c r="J29" i="13"/>
  <c r="J33" i="13"/>
  <c r="K14" i="12"/>
  <c r="K15" i="12"/>
  <c r="K16" i="12"/>
  <c r="K17" i="12"/>
  <c r="K18" i="12"/>
  <c r="K19" i="12"/>
  <c r="K20" i="12"/>
  <c r="K21" i="12"/>
  <c r="K22" i="12"/>
  <c r="K25" i="12"/>
  <c r="H28" i="12"/>
  <c r="I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H30" i="12"/>
  <c r="I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H34" i="12"/>
  <c r="I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K40" i="12"/>
  <c r="K41" i="12"/>
  <c r="K42" i="12"/>
  <c r="K43" i="12"/>
  <c r="H44" i="12"/>
  <c r="I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K46" i="12"/>
  <c r="H49" i="12"/>
  <c r="I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BH49" i="12"/>
  <c r="BI49" i="12"/>
  <c r="BJ49" i="12"/>
  <c r="BK49" i="12"/>
  <c r="BL49" i="12"/>
  <c r="BM49" i="12"/>
  <c r="BN49" i="12"/>
  <c r="BO49" i="12"/>
  <c r="BP49" i="12"/>
  <c r="BQ49" i="12"/>
  <c r="BR49" i="12"/>
  <c r="BS49" i="12"/>
  <c r="BT49" i="12"/>
  <c r="BU49" i="12"/>
  <c r="BV49" i="12"/>
  <c r="BL51" i="12"/>
  <c r="BM51" i="12"/>
  <c r="BN51" i="12"/>
  <c r="BO51" i="12"/>
  <c r="BP51" i="12"/>
  <c r="BQ51" i="12"/>
  <c r="BR51" i="12"/>
  <c r="BS51" i="12"/>
  <c r="BT51" i="12"/>
  <c r="BU51" i="12"/>
  <c r="BV51" i="12"/>
  <c r="H53" i="12"/>
  <c r="I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BH53" i="12"/>
  <c r="BI53" i="12"/>
  <c r="BJ53" i="12"/>
  <c r="BK53" i="12"/>
  <c r="BL53" i="12"/>
  <c r="BM53" i="12"/>
  <c r="BN53" i="12"/>
  <c r="BO53" i="12"/>
  <c r="BP53" i="12"/>
  <c r="BQ53" i="12"/>
  <c r="BR53" i="12"/>
  <c r="BS53" i="12"/>
  <c r="BT53" i="12"/>
  <c r="BU53" i="12"/>
  <c r="BV53" i="12"/>
  <c r="K12" i="11"/>
  <c r="K14" i="11"/>
  <c r="K15" i="11"/>
  <c r="K17" i="11"/>
  <c r="K24" i="11"/>
  <c r="K26" i="11"/>
  <c r="K28" i="11"/>
  <c r="K34" i="11"/>
  <c r="K36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I40" i="11"/>
  <c r="J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J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I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H48" i="9"/>
  <c r="I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H52" i="9"/>
  <c r="I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H54" i="9"/>
  <c r="I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J55" i="9"/>
  <c r="H56" i="9"/>
  <c r="I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H57" i="9"/>
  <c r="I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J58" i="9"/>
</calcChain>
</file>

<file path=xl/sharedStrings.xml><?xml version="1.0" encoding="utf-8"?>
<sst xmlns="http://schemas.openxmlformats.org/spreadsheetml/2006/main" count="303" uniqueCount="95">
  <si>
    <t>ROFR</t>
  </si>
  <si>
    <t>Ctrc #</t>
  </si>
  <si>
    <t>Shipper</t>
  </si>
  <si>
    <t>yes</t>
  </si>
  <si>
    <t>Conoco</t>
  </si>
  <si>
    <t>PG&amp;E</t>
  </si>
  <si>
    <t>Texaco</t>
  </si>
  <si>
    <t>Southern</t>
  </si>
  <si>
    <t>no</t>
  </si>
  <si>
    <t>Sempra</t>
  </si>
  <si>
    <t>Reliant</t>
  </si>
  <si>
    <t>BP Energy</t>
  </si>
  <si>
    <t>Dynegy</t>
  </si>
  <si>
    <t>Calpine</t>
  </si>
  <si>
    <t>Term Date</t>
  </si>
  <si>
    <t>Expired</t>
  </si>
  <si>
    <t>Total</t>
  </si>
  <si>
    <t>MDQ</t>
  </si>
  <si>
    <t>Start Date</t>
  </si>
  <si>
    <t>Trigger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</si>
  <si>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</si>
  <si>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</si>
  <si>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Ignacio to Blanco:</t>
  </si>
  <si>
    <t>South Ignacio to Blanco:</t>
  </si>
  <si>
    <t>Enervest</t>
  </si>
  <si>
    <t>Updated 9/17/01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</si>
  <si>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</si>
  <si>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</si>
  <si>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</si>
  <si>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</si>
  <si>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</si>
  <si>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</si>
  <si>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</si>
  <si>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</si>
  <si>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</si>
  <si>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</si>
  <si>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</si>
  <si>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</si>
  <si>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</si>
  <si>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</si>
  <si>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</si>
  <si>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</si>
  <si>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</si>
  <si>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</si>
  <si>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</si>
  <si>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</si>
  <si>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</si>
  <si>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</si>
  <si>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</si>
  <si>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</si>
  <si>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</si>
  <si>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</si>
  <si>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</si>
  <si>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</si>
  <si>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</si>
  <si>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</si>
  <si>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</si>
  <si>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</si>
  <si>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</si>
  <si>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</si>
  <si>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</si>
  <si>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</si>
  <si>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Rate *</t>
  </si>
  <si>
    <t>N/A Indicates that the rates/revenues for this transaction are included in the Mainline Capacity Revenue</t>
  </si>
  <si>
    <t xml:space="preserve">BASED ON SAN JUAN CAPACITY OF 850,000/d </t>
  </si>
  <si>
    <t>Revenue</t>
  </si>
  <si>
    <t>Burlington Resource Trading</t>
  </si>
  <si>
    <t>Phillips Petroleum</t>
  </si>
  <si>
    <t>Williams Energy Mkt</t>
  </si>
  <si>
    <t>PNM Gas Services</t>
  </si>
  <si>
    <t>Pan Alberta</t>
  </si>
  <si>
    <t>Subject to ROFR</t>
  </si>
  <si>
    <t>Southern Ute Indian Tribe</t>
  </si>
  <si>
    <t>Red Cedar Gathering</t>
  </si>
  <si>
    <t>SAN JUAN (Blanco to Thoreau) &amp; EAST of THOREAU</t>
  </si>
  <si>
    <t xml:space="preserve">IGNACIO TO BLANCO SUBSCRIPTION </t>
  </si>
  <si>
    <t xml:space="preserve">BASED ON CAPACITY OF 476,000/d. </t>
  </si>
  <si>
    <t xml:space="preserve">SOUTH IGNACIO TO BLANCO SUBSCRIPTION </t>
  </si>
  <si>
    <t>BASED ON CAPACITY OF 205,000/d.</t>
  </si>
  <si>
    <t>EAST of THOREAU</t>
  </si>
  <si>
    <t>24198*SC</t>
  </si>
  <si>
    <t>Richardson</t>
  </si>
  <si>
    <t>E.New Mexico</t>
  </si>
  <si>
    <t>KN Processing</t>
  </si>
  <si>
    <t>BP</t>
  </si>
  <si>
    <t xml:space="preserve">     26490/26606</t>
  </si>
  <si>
    <t>Agave</t>
  </si>
  <si>
    <t>ENA</t>
  </si>
  <si>
    <t>New Mexico</t>
  </si>
  <si>
    <t>USGT</t>
  </si>
  <si>
    <t>Duke</t>
  </si>
  <si>
    <t>Duke Energy</t>
  </si>
  <si>
    <t>Astra Power</t>
  </si>
  <si>
    <t>Bass Enterprises</t>
  </si>
  <si>
    <t>PNM (*Season)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</si>
</sst>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#,##0.0000"/>
    <numFmt numFmtId="180" formatCode="&quot;$&quot;#,##0"/>
  </numFmts>
  <fonts count="17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3" fontId="0" fillId="0" borderId="0" xfId="0" applyNumberFormat="1" applyBorder="1"/>
    <xf numFmtId="0" fontId="3" fillId="0" borderId="0" xfId="0" applyFont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7" fontId="5" fillId="0" borderId="0" xfId="0" applyNumberFormat="1" applyFont="1" applyFill="1" applyBorder="1"/>
    <xf numFmtId="0" fontId="7" fillId="0" borderId="0" xfId="0" applyFont="1"/>
    <xf numFmtId="0" fontId="1" fillId="0" borderId="0" xfId="0" applyFont="1"/>
    <xf numFmtId="38" fontId="0" fillId="0" borderId="0" xfId="0" applyNumberFormat="1"/>
    <xf numFmtId="0" fontId="0" fillId="0" borderId="1" xfId="0" applyBorder="1"/>
    <xf numFmtId="0" fontId="9" fillId="0" borderId="0" xfId="0" applyFont="1"/>
    <xf numFmtId="0" fontId="9" fillId="0" borderId="0" xfId="0" applyFont="1" applyFill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6" fillId="0" borderId="0" xfId="0" applyNumberFormat="1" applyFont="1" applyFill="1" applyBorder="1"/>
    <xf numFmtId="3" fontId="0" fillId="0" borderId="1" xfId="0" applyNumberFormat="1" applyBorder="1"/>
    <xf numFmtId="0" fontId="0" fillId="0" borderId="0" xfId="0" applyFill="1" applyBorder="1"/>
    <xf numFmtId="17" fontId="0" fillId="0" borderId="0" xfId="0" applyNumberFormat="1" applyBorder="1"/>
    <xf numFmtId="3" fontId="5" fillId="0" borderId="0" xfId="0" applyNumberFormat="1" applyFont="1" applyFill="1" applyBorder="1"/>
    <xf numFmtId="3" fontId="0" fillId="0" borderId="0" xfId="0" applyNumberFormat="1" applyFill="1"/>
    <xf numFmtId="17" fontId="0" fillId="0" borderId="0" xfId="0" applyNumberFormat="1" applyFill="1"/>
    <xf numFmtId="38" fontId="0" fillId="0" borderId="0" xfId="0" applyNumberFormat="1" applyFill="1"/>
    <xf numFmtId="3" fontId="6" fillId="0" borderId="0" xfId="0" applyNumberFormat="1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0" xfId="0" applyFill="1"/>
    <xf numFmtId="17" fontId="0" fillId="2" borderId="0" xfId="0" applyNumberFormat="1" applyFill="1"/>
    <xf numFmtId="0" fontId="10" fillId="0" borderId="0" xfId="0" applyFont="1"/>
    <xf numFmtId="17" fontId="0" fillId="0" borderId="0" xfId="0" applyNumberFormat="1" applyFill="1" applyBorder="1"/>
    <xf numFmtId="0" fontId="0" fillId="2" borderId="0" xfId="0" applyFill="1" applyBorder="1"/>
    <xf numFmtId="3" fontId="6" fillId="2" borderId="0" xfId="0" applyNumberFormat="1" applyFont="1" applyFill="1" applyBorder="1"/>
    <xf numFmtId="3" fontId="0" fillId="2" borderId="0" xfId="0" applyNumberFormat="1" applyFill="1" applyBorder="1"/>
    <xf numFmtId="3" fontId="5" fillId="0" borderId="0" xfId="0" applyNumberFormat="1" applyFont="1" applyBorder="1"/>
    <xf numFmtId="0" fontId="6" fillId="0" borderId="0" xfId="0" applyFont="1" applyBorder="1"/>
    <xf numFmtId="0" fontId="6" fillId="2" borderId="0" xfId="0" applyFont="1" applyFill="1" applyBorder="1"/>
    <xf numFmtId="3" fontId="0" fillId="2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2" borderId="0" xfId="0" applyNumberFormat="1" applyFill="1" applyBorder="1"/>
    <xf numFmtId="0" fontId="8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3" fillId="0" borderId="0" xfId="0" applyNumberFormat="1" applyFont="1"/>
    <xf numFmtId="17" fontId="5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1" xfId="0" applyNumberFormat="1" applyFill="1" applyBorder="1"/>
    <xf numFmtId="3" fontId="6" fillId="0" borderId="1" xfId="0" applyNumberFormat="1" applyFont="1" applyBorder="1"/>
    <xf numFmtId="0" fontId="5" fillId="0" borderId="0" xfId="0" applyFont="1" applyBorder="1" applyAlignment="1">
      <alignment horizontal="right"/>
    </xf>
    <xf numFmtId="180" fontId="0" fillId="0" borderId="0" xfId="0" applyNumberFormat="1"/>
    <xf numFmtId="180" fontId="1" fillId="0" borderId="0" xfId="0" applyNumberFormat="1" applyFont="1"/>
    <xf numFmtId="180" fontId="5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  <xf numFmtId="178" fontId="5" fillId="0" borderId="0" xfId="0" applyNumberFormat="1" applyFont="1" applyBorder="1" applyAlignment="1">
      <alignment horizontal="right"/>
    </xf>
    <xf numFmtId="0" fontId="0" fillId="0" borderId="0" xfId="0" applyNumberFormat="1" applyAlignment="1">
      <alignment horizontal="center"/>
    </xf>
    <xf numFmtId="180" fontId="0" fillId="0" borderId="1" xfId="0" applyNumberFormat="1" applyBorder="1"/>
    <xf numFmtId="178" fontId="0" fillId="0" borderId="0" xfId="0" applyNumberFormat="1"/>
    <xf numFmtId="178" fontId="0" fillId="0" borderId="1" xfId="0" applyNumberFormat="1" applyBorder="1"/>
    <xf numFmtId="180" fontId="0" fillId="0" borderId="0" xfId="0" applyNumberFormat="1" applyBorder="1"/>
    <xf numFmtId="180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80" fontId="0" fillId="0" borderId="0" xfId="0" applyNumberFormat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0" fontId="15" fillId="0" borderId="0" xfId="0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brown1/Local%20Settings/Temporary%20Internet%20Files/OLK11/TWFTCtrcs10-2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FR Criteria"/>
      <sheetName val="WOT by Month"/>
      <sheetName val="WOT by Month with Red Rock"/>
      <sheetName val="EOT by Month"/>
      <sheetName val="SJ by Month"/>
      <sheetName val="IG-BL by Month"/>
    </sheetNames>
    <sheetDataSet>
      <sheetData sheetId="0">
        <row r="1">
          <cell r="A1" t="str">
            <v>Updated 10/26/01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tabSelected="1" topLeftCell="A25" zoomScale="75" zoomScaleNormal="75" workbookViewId="0">
      <selection activeCell="J10" sqref="J10"/>
    </sheetView>
  </sheetViews>
  <sheetFormatPr defaultRowHeight="13.2" x14ac:dyDescent="0.25"/>
  <cols>
    <col min="1" max="1" width="9.44140625" customWidth="1"/>
    <col min="2" max="2" width="19.33203125" customWidth="1"/>
    <col min="3" max="3" width="9.5546875" bestFit="1" customWidth="1"/>
    <col min="4" max="4" width="10.6640625" hidden="1" customWidth="1"/>
    <col min="5" max="5" width="10.6640625" customWidth="1"/>
    <col min="6" max="6" width="11" customWidth="1"/>
    <col min="7" max="9" width="10.6640625" hidden="1" customWidth="1"/>
    <col min="10" max="10" width="10.6640625" customWidth="1"/>
    <col min="11" max="11" width="12" style="61" customWidth="1"/>
    <col min="12" max="12" width="10.6640625" bestFit="1" customWidth="1"/>
    <col min="13" max="14" width="10.44140625" bestFit="1" customWidth="1"/>
    <col min="15" max="17" width="10.6640625" bestFit="1" customWidth="1"/>
    <col min="18" max="19" width="10.5546875" bestFit="1" customWidth="1"/>
    <col min="20" max="21" width="10.44140625" bestFit="1" customWidth="1"/>
    <col min="61" max="77" width="0" hidden="1" customWidth="1"/>
  </cols>
  <sheetData>
    <row r="1" spans="1:107" x14ac:dyDescent="0.25">
      <c r="A1" s="18" t="s">
        <v>25</v>
      </c>
    </row>
    <row r="2" spans="1:107" ht="15.6" x14ac:dyDescent="0.3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.6" x14ac:dyDescent="0.3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.6" x14ac:dyDescent="0.3">
      <c r="A4" s="52" t="s">
        <v>34</v>
      </c>
    </row>
    <row r="5" spans="1:107" x14ac:dyDescent="0.25">
      <c r="O5" s="13"/>
    </row>
    <row r="6" spans="1:107" x14ac:dyDescent="0.25">
      <c r="A6" s="17"/>
      <c r="K6" s="66"/>
      <c r="O6" s="13"/>
    </row>
    <row r="7" spans="1:107" ht="13.8" thickBot="1" x14ac:dyDescent="0.3">
      <c r="J7" s="36" t="s">
        <v>16</v>
      </c>
      <c r="K7" s="66">
        <v>2002</v>
      </c>
      <c r="O7" s="13"/>
      <c r="BJ7" s="38"/>
    </row>
    <row r="8" spans="1:107" ht="13.8" thickBot="1" x14ac:dyDescent="0.3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5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5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f>ROUND((O10*31+P10*28+Q10*31+R10*30+S10*31+T10*30+U10*31+V10*31+W10*30+X10*31+Y10*30+Z10*31)*J10,0)</f>
        <v>3577000</v>
      </c>
      <c r="L10" s="8">
        <v>70000</v>
      </c>
      <c r="M10" s="8">
        <v>70000</v>
      </c>
      <c r="N10" s="8">
        <v>70000</v>
      </c>
      <c r="O10" s="26">
        <v>70000</v>
      </c>
      <c r="P10" s="8">
        <v>70000</v>
      </c>
      <c r="Q10" s="8">
        <v>70000</v>
      </c>
      <c r="R10" s="8">
        <v>70000</v>
      </c>
      <c r="S10" s="8">
        <v>70000</v>
      </c>
      <c r="T10" s="8">
        <v>70000</v>
      </c>
      <c r="U10" s="8">
        <v>70000</v>
      </c>
      <c r="V10" s="8">
        <v>70000</v>
      </c>
      <c r="W10" s="8">
        <v>70000</v>
      </c>
      <c r="X10" s="8">
        <v>70000</v>
      </c>
      <c r="Y10" s="8">
        <v>70000</v>
      </c>
      <c r="Z10" s="8">
        <v>70000</v>
      </c>
      <c r="AA10" s="8">
        <v>70000</v>
      </c>
      <c r="AB10" s="8">
        <v>70000</v>
      </c>
      <c r="AC10" s="8">
        <v>70000</v>
      </c>
      <c r="AD10" s="8">
        <v>70000</v>
      </c>
      <c r="AE10" s="8">
        <v>70000</v>
      </c>
      <c r="AF10" s="8">
        <v>70000</v>
      </c>
      <c r="AG10" s="8">
        <v>70000</v>
      </c>
      <c r="AH10" s="8">
        <v>70000</v>
      </c>
      <c r="AI10" s="8">
        <v>70000</v>
      </c>
      <c r="AJ10" s="8">
        <v>70000</v>
      </c>
      <c r="AK10" s="35">
        <v>70000</v>
      </c>
      <c r="AL10" s="35">
        <v>70000</v>
      </c>
      <c r="AM10" s="35">
        <v>70000</v>
      </c>
      <c r="AN10" s="35">
        <v>70000</v>
      </c>
      <c r="AO10" s="35">
        <v>70000</v>
      </c>
      <c r="AP10" s="35">
        <v>70000</v>
      </c>
      <c r="AQ10" s="35">
        <v>70000</v>
      </c>
      <c r="AR10" s="35">
        <v>70000</v>
      </c>
      <c r="AS10" s="35">
        <v>70000</v>
      </c>
      <c r="AT10" s="35">
        <v>70000</v>
      </c>
      <c r="AU10" s="35">
        <v>70000</v>
      </c>
      <c r="AV10" s="35">
        <v>70000</v>
      </c>
      <c r="AW10" s="35">
        <v>70000</v>
      </c>
      <c r="AX10" s="35">
        <v>70000</v>
      </c>
      <c r="AY10" s="35">
        <v>70000</v>
      </c>
      <c r="AZ10" s="35">
        <v>70000</v>
      </c>
      <c r="BA10" s="35">
        <v>70000</v>
      </c>
      <c r="BB10" s="35">
        <v>70000</v>
      </c>
      <c r="BC10" s="35">
        <v>70000</v>
      </c>
      <c r="BD10" s="35">
        <v>70000</v>
      </c>
      <c r="BE10" s="35">
        <v>70000</v>
      </c>
      <c r="BF10" s="35">
        <v>70000</v>
      </c>
      <c r="BG10" s="35">
        <v>70000</v>
      </c>
      <c r="BH10" s="35">
        <v>70000</v>
      </c>
      <c r="BI10" s="35">
        <v>306000</v>
      </c>
      <c r="BJ10" s="43">
        <v>306000</v>
      </c>
      <c r="BK10" s="35">
        <v>306000</v>
      </c>
      <c r="BL10" s="35">
        <v>306000</v>
      </c>
      <c r="BM10" s="35">
        <v>306000</v>
      </c>
      <c r="BN10" s="35">
        <v>306000</v>
      </c>
      <c r="BO10" s="35">
        <v>306000</v>
      </c>
      <c r="BP10" s="35">
        <v>306000</v>
      </c>
      <c r="BQ10" s="35">
        <v>306000</v>
      </c>
      <c r="BR10" s="35">
        <v>306000</v>
      </c>
      <c r="BS10" s="35">
        <v>306000</v>
      </c>
      <c r="BT10" s="35">
        <v>306000</v>
      </c>
      <c r="BU10" s="35">
        <v>306000</v>
      </c>
      <c r="BV10" s="35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5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f t="shared" ref="K11:K44" si="0">ROUND((O11*31+P11*28+Q11*31+R11*30+S11*31+T11*30+U11*31+V11*31+W11*30+X11*31+Y11*30+Z11*31)*J11,0)</f>
        <v>1109016</v>
      </c>
      <c r="L11" s="8">
        <v>8000</v>
      </c>
      <c r="M11" s="8">
        <v>8000</v>
      </c>
      <c r="N11" s="8">
        <v>8000</v>
      </c>
      <c r="O11" s="26">
        <v>8000</v>
      </c>
      <c r="P11" s="8">
        <v>8000</v>
      </c>
      <c r="Q11" s="8">
        <v>8000</v>
      </c>
      <c r="R11" s="45">
        <v>8000</v>
      </c>
      <c r="S11" s="45">
        <v>8000</v>
      </c>
      <c r="T11" s="45">
        <v>8000</v>
      </c>
      <c r="U11" s="45">
        <v>8000</v>
      </c>
      <c r="V11" s="45">
        <v>8000</v>
      </c>
      <c r="W11" s="45">
        <v>8000</v>
      </c>
      <c r="X11" s="45">
        <v>8000</v>
      </c>
      <c r="Y11" s="45">
        <v>8000</v>
      </c>
      <c r="Z11" s="45">
        <v>8000</v>
      </c>
      <c r="AA11" s="45">
        <v>8000</v>
      </c>
      <c r="AB11" s="45">
        <v>8000</v>
      </c>
      <c r="AC11" s="45">
        <v>8000</v>
      </c>
      <c r="AD11" s="35">
        <v>8000</v>
      </c>
      <c r="AE11" s="35">
        <v>8000</v>
      </c>
      <c r="AF11" s="35">
        <v>8000</v>
      </c>
      <c r="AG11" s="35">
        <v>8000</v>
      </c>
      <c r="AH11" s="35">
        <v>8000</v>
      </c>
      <c r="AI11" s="35">
        <v>8000</v>
      </c>
      <c r="AJ11" s="35">
        <v>8000</v>
      </c>
      <c r="AK11" s="35">
        <v>8000</v>
      </c>
      <c r="AL11" s="35">
        <v>8000</v>
      </c>
      <c r="AM11" s="35">
        <v>8000</v>
      </c>
      <c r="AN11" s="35">
        <v>8000</v>
      </c>
      <c r="AO11" s="35">
        <v>8000</v>
      </c>
      <c r="AP11" s="35">
        <v>8000</v>
      </c>
      <c r="AQ11" s="35">
        <v>8000</v>
      </c>
      <c r="AR11" s="35">
        <v>8000</v>
      </c>
      <c r="AS11" s="35">
        <v>8000</v>
      </c>
      <c r="AT11" s="35">
        <v>8000</v>
      </c>
      <c r="AU11" s="35">
        <v>8000</v>
      </c>
      <c r="AV11" s="35">
        <v>8000</v>
      </c>
      <c r="AW11" s="35">
        <v>8000</v>
      </c>
      <c r="AX11" s="35">
        <v>8000</v>
      </c>
      <c r="AY11" s="35">
        <v>8000</v>
      </c>
      <c r="AZ11" s="35">
        <v>8000</v>
      </c>
      <c r="BA11" s="35">
        <v>8000</v>
      </c>
      <c r="BB11" s="35">
        <v>8000</v>
      </c>
      <c r="BC11" s="35">
        <v>8000</v>
      </c>
      <c r="BD11" s="35">
        <v>8000</v>
      </c>
      <c r="BE11" s="35">
        <v>8000</v>
      </c>
      <c r="BF11" s="35">
        <v>8000</v>
      </c>
      <c r="BG11" s="35">
        <v>8000</v>
      </c>
      <c r="BH11" s="35">
        <v>8000</v>
      </c>
      <c r="BI11" s="27"/>
      <c r="BJ11" s="43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5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f t="shared" si="0"/>
        <v>0</v>
      </c>
      <c r="L12" s="3">
        <v>14000</v>
      </c>
      <c r="M12" s="5"/>
      <c r="N12" s="5"/>
      <c r="O12" s="29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27"/>
      <c r="BJ12" s="43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5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f t="shared" si="0"/>
        <v>5748750</v>
      </c>
      <c r="L13" s="8">
        <v>90000</v>
      </c>
      <c r="M13" s="8">
        <v>90000</v>
      </c>
      <c r="N13" s="8">
        <v>90000</v>
      </c>
      <c r="O13" s="26">
        <v>90000</v>
      </c>
      <c r="P13" s="8">
        <v>90000</v>
      </c>
      <c r="Q13" s="8">
        <v>90000</v>
      </c>
      <c r="R13" s="8">
        <v>90000</v>
      </c>
      <c r="S13" s="8">
        <v>90000</v>
      </c>
      <c r="T13" s="8">
        <v>90000</v>
      </c>
      <c r="U13" s="8">
        <v>90000</v>
      </c>
      <c r="V13" s="8">
        <v>90000</v>
      </c>
      <c r="W13" s="8">
        <v>90000</v>
      </c>
      <c r="X13" s="8">
        <v>90000</v>
      </c>
      <c r="Y13" s="8">
        <v>90000</v>
      </c>
      <c r="Z13" s="8">
        <v>90000</v>
      </c>
      <c r="AA13" s="8">
        <v>90000</v>
      </c>
      <c r="AB13" s="8">
        <v>90000</v>
      </c>
      <c r="AC13" s="8">
        <v>90000</v>
      </c>
      <c r="AD13" s="8">
        <v>90000</v>
      </c>
      <c r="AE13" s="8">
        <v>90000</v>
      </c>
      <c r="AF13" s="8">
        <v>90000</v>
      </c>
      <c r="AG13" s="8">
        <v>90000</v>
      </c>
      <c r="AH13" s="8">
        <v>90000</v>
      </c>
      <c r="AI13" s="8">
        <v>90000</v>
      </c>
      <c r="AJ13" s="8">
        <v>90000</v>
      </c>
      <c r="AK13" s="8">
        <v>90000</v>
      </c>
      <c r="AL13" s="8">
        <v>90000</v>
      </c>
      <c r="AM13" s="8">
        <v>90000</v>
      </c>
      <c r="AN13" s="8">
        <v>90000</v>
      </c>
      <c r="AO13" s="8">
        <v>90000</v>
      </c>
      <c r="AP13" s="8">
        <v>90000</v>
      </c>
      <c r="AQ13" s="8">
        <v>90000</v>
      </c>
      <c r="AR13" s="8">
        <v>90000</v>
      </c>
      <c r="AS13" s="8">
        <v>90000</v>
      </c>
      <c r="AT13" s="8">
        <v>90000</v>
      </c>
      <c r="AU13" s="8">
        <v>90000</v>
      </c>
      <c r="AV13" s="8">
        <v>90000</v>
      </c>
      <c r="AW13" s="8">
        <v>90000</v>
      </c>
      <c r="AX13" s="8">
        <v>90000</v>
      </c>
      <c r="AY13" s="8">
        <v>90000</v>
      </c>
      <c r="AZ13" s="8">
        <v>90000</v>
      </c>
      <c r="BA13" s="8">
        <v>90000</v>
      </c>
      <c r="BB13" s="8">
        <v>90000</v>
      </c>
      <c r="BC13" s="8">
        <v>90000</v>
      </c>
      <c r="BD13" s="8">
        <v>90000</v>
      </c>
      <c r="BE13" s="8">
        <v>90000</v>
      </c>
      <c r="BF13" s="8">
        <v>90000</v>
      </c>
      <c r="BG13" s="8">
        <v>90000</v>
      </c>
      <c r="BH13" s="8">
        <v>90000</v>
      </c>
      <c r="BI13" s="8">
        <v>25000</v>
      </c>
      <c r="BJ13" s="44">
        <v>25000</v>
      </c>
      <c r="BK13" s="8">
        <v>25000</v>
      </c>
      <c r="BL13" s="8">
        <v>25000</v>
      </c>
      <c r="BM13" s="8">
        <v>25000</v>
      </c>
      <c r="BN13" s="8">
        <v>25000</v>
      </c>
      <c r="BO13" s="8">
        <v>25000</v>
      </c>
      <c r="BP13" s="8">
        <v>25000</v>
      </c>
      <c r="BQ13" s="8">
        <v>25000</v>
      </c>
      <c r="BR13" s="8">
        <v>25000</v>
      </c>
      <c r="BS13" s="8">
        <v>25000</v>
      </c>
      <c r="BT13" s="8">
        <v>25000</v>
      </c>
      <c r="BU13" s="8">
        <v>25000</v>
      </c>
      <c r="BV13" s="8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5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f t="shared" si="0"/>
        <v>1733750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45">
        <v>25000</v>
      </c>
      <c r="AA14" s="46">
        <v>25000</v>
      </c>
      <c r="AB14" s="46">
        <v>25000</v>
      </c>
      <c r="AC14" s="46">
        <v>25000</v>
      </c>
      <c r="AD14" s="46">
        <v>25000</v>
      </c>
      <c r="AE14" s="46">
        <v>25000</v>
      </c>
      <c r="AF14" s="46">
        <v>25000</v>
      </c>
      <c r="AG14" s="46">
        <v>25000</v>
      </c>
      <c r="AH14" s="46">
        <v>25000</v>
      </c>
      <c r="AI14" s="46">
        <v>25000</v>
      </c>
      <c r="AJ14" s="46">
        <v>25000</v>
      </c>
      <c r="AK14" s="46">
        <v>25000</v>
      </c>
      <c r="AL14" s="46">
        <v>25000</v>
      </c>
      <c r="AM14" s="46">
        <v>25000</v>
      </c>
      <c r="AN14" s="46">
        <v>25000</v>
      </c>
      <c r="AO14" s="46">
        <v>25000</v>
      </c>
      <c r="AP14" s="46">
        <v>25000</v>
      </c>
      <c r="AQ14" s="46">
        <v>25000</v>
      </c>
      <c r="AR14" s="46">
        <v>25000</v>
      </c>
      <c r="AS14" s="46">
        <v>25000</v>
      </c>
      <c r="AT14" s="46">
        <v>25000</v>
      </c>
      <c r="AU14" s="46">
        <v>25000</v>
      </c>
      <c r="AV14" s="46">
        <v>25000</v>
      </c>
      <c r="AW14" s="46">
        <v>25000</v>
      </c>
      <c r="AX14" s="46">
        <v>25000</v>
      </c>
      <c r="AY14" s="46">
        <v>25000</v>
      </c>
      <c r="AZ14" s="46">
        <v>25000</v>
      </c>
      <c r="BA14" s="46">
        <v>25000</v>
      </c>
      <c r="BB14" s="46">
        <v>25000</v>
      </c>
      <c r="BC14" s="46">
        <v>25000</v>
      </c>
      <c r="BD14" s="46">
        <v>25000</v>
      </c>
      <c r="BE14" s="46">
        <v>25000</v>
      </c>
      <c r="BF14" s="46">
        <v>25000</v>
      </c>
      <c r="BG14" s="46">
        <v>25000</v>
      </c>
      <c r="BH14" s="46">
        <v>25000</v>
      </c>
      <c r="BI14" s="8">
        <v>150000</v>
      </c>
      <c r="BJ14" s="44">
        <v>150000</v>
      </c>
      <c r="BK14" s="8">
        <v>150000</v>
      </c>
      <c r="BL14" s="8">
        <v>150000</v>
      </c>
      <c r="BM14" s="8">
        <v>150000</v>
      </c>
      <c r="BN14" s="8">
        <v>150000</v>
      </c>
      <c r="BO14" s="8">
        <v>150000</v>
      </c>
      <c r="BP14" s="8">
        <v>150000</v>
      </c>
      <c r="BQ14" s="8">
        <v>150000</v>
      </c>
      <c r="BR14" s="8">
        <v>150000</v>
      </c>
      <c r="BS14" s="8">
        <v>150000</v>
      </c>
      <c r="BT14" s="8">
        <v>150000</v>
      </c>
      <c r="BU14" s="8">
        <v>150000</v>
      </c>
      <c r="BV14" s="8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5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f t="shared" si="0"/>
        <v>0</v>
      </c>
      <c r="M15" s="5"/>
      <c r="N15" s="5"/>
      <c r="O15" s="2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8">
        <v>14000</v>
      </c>
      <c r="AB15" s="8">
        <v>14000</v>
      </c>
      <c r="AC15" s="8">
        <v>14000</v>
      </c>
      <c r="AD15" s="8">
        <v>14000</v>
      </c>
      <c r="AE15" s="8">
        <v>14000</v>
      </c>
      <c r="AF15" s="8">
        <v>14000</v>
      </c>
      <c r="AG15" s="8">
        <v>14000</v>
      </c>
      <c r="AH15" s="8">
        <v>14000</v>
      </c>
      <c r="AI15" s="8">
        <v>14000</v>
      </c>
      <c r="AJ15" s="8">
        <v>14000</v>
      </c>
      <c r="AK15" s="8">
        <v>14000</v>
      </c>
      <c r="AL15" s="8">
        <v>14000</v>
      </c>
      <c r="AM15" s="8">
        <v>14000</v>
      </c>
      <c r="AN15" s="8">
        <v>14000</v>
      </c>
      <c r="AO15" s="8">
        <v>14000</v>
      </c>
      <c r="AP15" s="8">
        <v>14000</v>
      </c>
      <c r="AQ15" s="8">
        <v>14000</v>
      </c>
      <c r="AR15" s="8">
        <v>14000</v>
      </c>
      <c r="AS15" s="8">
        <v>14000</v>
      </c>
      <c r="AT15" s="8">
        <v>14000</v>
      </c>
      <c r="AU15" s="8">
        <v>14000</v>
      </c>
      <c r="AV15" s="8">
        <v>14000</v>
      </c>
      <c r="AW15" s="8">
        <v>14000</v>
      </c>
      <c r="AX15" s="8">
        <v>14000</v>
      </c>
      <c r="AY15" s="8">
        <v>14000</v>
      </c>
      <c r="AZ15" s="8">
        <v>14000</v>
      </c>
      <c r="BA15" s="8">
        <v>14000</v>
      </c>
      <c r="BB15" s="8">
        <v>14000</v>
      </c>
      <c r="BC15" s="8">
        <v>14000</v>
      </c>
      <c r="BD15" s="8">
        <v>14000</v>
      </c>
      <c r="BE15" s="8">
        <v>14000</v>
      </c>
      <c r="BF15" s="8">
        <v>14000</v>
      </c>
      <c r="BG15" s="8">
        <v>14000</v>
      </c>
      <c r="BH15" s="8">
        <v>14000</v>
      </c>
      <c r="BI15" s="8">
        <v>90000</v>
      </c>
      <c r="BJ15" s="44">
        <v>90000</v>
      </c>
      <c r="BK15" s="8">
        <v>90000</v>
      </c>
      <c r="BL15" s="8">
        <v>90000</v>
      </c>
      <c r="BM15" s="8">
        <v>90000</v>
      </c>
      <c r="BN15" s="8">
        <v>90000</v>
      </c>
      <c r="BO15" s="8">
        <v>90000</v>
      </c>
      <c r="BP15" s="8">
        <v>90000</v>
      </c>
      <c r="BQ15" s="8">
        <v>90000</v>
      </c>
      <c r="BR15" s="8">
        <v>90000</v>
      </c>
      <c r="BS15" s="8">
        <v>90000</v>
      </c>
      <c r="BT15" s="8">
        <v>90000</v>
      </c>
      <c r="BU15" s="8">
        <v>90000</v>
      </c>
      <c r="BV15" s="8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5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f t="shared" si="0"/>
        <v>2143463</v>
      </c>
      <c r="L16" s="3">
        <v>25000</v>
      </c>
      <c r="M16" s="8">
        <v>25000</v>
      </c>
      <c r="N16" s="8">
        <v>25000</v>
      </c>
      <c r="O16" s="26">
        <v>25000</v>
      </c>
      <c r="P16" s="8">
        <v>25000</v>
      </c>
      <c r="Q16" s="8">
        <v>25000</v>
      </c>
      <c r="R16" s="8">
        <v>25000</v>
      </c>
      <c r="S16" s="8">
        <v>25000</v>
      </c>
      <c r="T16" s="8">
        <v>25000</v>
      </c>
      <c r="U16" s="8">
        <v>25000</v>
      </c>
      <c r="V16" s="8">
        <v>25000</v>
      </c>
      <c r="W16" s="8">
        <v>25000</v>
      </c>
      <c r="X16" s="8">
        <v>25000</v>
      </c>
      <c r="Y16" s="8">
        <v>25000</v>
      </c>
      <c r="Z16" s="8">
        <v>25000</v>
      </c>
      <c r="AA16" s="8">
        <v>25000</v>
      </c>
      <c r="AB16" s="8">
        <v>25000</v>
      </c>
      <c r="AC16" s="8">
        <v>25000</v>
      </c>
      <c r="AD16" s="8">
        <v>25000</v>
      </c>
      <c r="AE16" s="8">
        <v>25000</v>
      </c>
      <c r="AF16" s="8">
        <v>25000</v>
      </c>
      <c r="AG16" s="8">
        <v>25000</v>
      </c>
      <c r="AH16" s="8">
        <v>25000</v>
      </c>
      <c r="AI16" s="8">
        <v>25000</v>
      </c>
      <c r="AJ16" s="8">
        <v>25000</v>
      </c>
      <c r="AK16" s="8">
        <v>25000</v>
      </c>
      <c r="AL16" s="8">
        <v>25000</v>
      </c>
      <c r="AM16" s="8">
        <v>25000</v>
      </c>
      <c r="AN16" s="8">
        <v>25000</v>
      </c>
      <c r="AO16" s="8">
        <v>25000</v>
      </c>
      <c r="AP16" s="8">
        <v>25000</v>
      </c>
      <c r="AQ16" s="8">
        <v>25000</v>
      </c>
      <c r="AR16" s="8">
        <v>25000</v>
      </c>
      <c r="AS16" s="8">
        <v>25000</v>
      </c>
      <c r="AT16" s="8">
        <v>25000</v>
      </c>
      <c r="AU16" s="8">
        <v>25000</v>
      </c>
      <c r="AV16" s="8">
        <v>25000</v>
      </c>
      <c r="AW16" s="8">
        <v>25000</v>
      </c>
      <c r="AX16" s="8">
        <v>25000</v>
      </c>
      <c r="AY16" s="8">
        <v>25000</v>
      </c>
      <c r="AZ16" s="8">
        <v>25000</v>
      </c>
      <c r="BA16" s="8">
        <v>25000</v>
      </c>
      <c r="BB16" s="8">
        <v>25000</v>
      </c>
      <c r="BC16" s="8">
        <v>25000</v>
      </c>
      <c r="BD16" s="8">
        <v>25000</v>
      </c>
      <c r="BE16" s="8">
        <v>25000</v>
      </c>
      <c r="BF16" s="8">
        <v>25000</v>
      </c>
      <c r="BG16" s="8">
        <v>25000</v>
      </c>
      <c r="BH16" s="8">
        <v>25000</v>
      </c>
      <c r="BI16" s="8">
        <v>10000</v>
      </c>
      <c r="BJ16" s="44">
        <v>10000</v>
      </c>
      <c r="BK16" s="8">
        <v>10000</v>
      </c>
      <c r="BL16" s="8">
        <v>10000</v>
      </c>
      <c r="BM16" s="8">
        <v>10000</v>
      </c>
      <c r="BN16" s="8">
        <v>10000</v>
      </c>
      <c r="BO16" s="8">
        <v>10000</v>
      </c>
      <c r="BP16" s="8">
        <v>10000</v>
      </c>
      <c r="BQ16" s="8">
        <v>10000</v>
      </c>
      <c r="BR16" s="8">
        <v>10000</v>
      </c>
      <c r="BS16" s="8">
        <v>10000</v>
      </c>
      <c r="BT16" s="8">
        <v>10000</v>
      </c>
      <c r="BU16" s="8">
        <v>10000</v>
      </c>
      <c r="BV16" s="8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5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f t="shared" si="0"/>
        <v>195585</v>
      </c>
      <c r="L17" s="3">
        <v>10000</v>
      </c>
      <c r="M17" s="8">
        <v>10000</v>
      </c>
      <c r="N17" s="8">
        <v>10000</v>
      </c>
      <c r="O17" s="26">
        <v>10000</v>
      </c>
      <c r="P17" s="8">
        <v>10000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46">
        <v>25000</v>
      </c>
      <c r="BJ17" s="47">
        <v>25000</v>
      </c>
      <c r="BK17" s="46">
        <v>25000</v>
      </c>
      <c r="BL17" s="46">
        <v>25000</v>
      </c>
      <c r="BM17" s="46">
        <v>25000</v>
      </c>
      <c r="BN17" s="46">
        <v>25000</v>
      </c>
      <c r="BO17" s="46">
        <v>25000</v>
      </c>
      <c r="BP17" s="46">
        <v>25000</v>
      </c>
      <c r="BQ17" s="46">
        <v>25000</v>
      </c>
      <c r="BR17" s="46">
        <v>25000</v>
      </c>
      <c r="BS17" s="46">
        <v>25000</v>
      </c>
      <c r="BT17" s="46">
        <v>25000</v>
      </c>
      <c r="BU17" s="46">
        <v>25000</v>
      </c>
      <c r="BV17" s="46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5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f t="shared" si="0"/>
        <v>194877</v>
      </c>
      <c r="L18" s="3">
        <v>10000</v>
      </c>
      <c r="M18" s="8">
        <v>10000</v>
      </c>
      <c r="N18" s="8">
        <v>10000</v>
      </c>
      <c r="O18" s="26">
        <v>10000</v>
      </c>
      <c r="P18" s="8">
        <v>10000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35">
        <v>40000</v>
      </c>
      <c r="BJ18" s="43">
        <v>40000</v>
      </c>
      <c r="BK18" s="35">
        <v>40000</v>
      </c>
      <c r="BL18" s="35">
        <v>40000</v>
      </c>
      <c r="BM18" s="35">
        <v>40000</v>
      </c>
      <c r="BN18" s="35">
        <v>40000</v>
      </c>
      <c r="BO18" s="35">
        <v>40000</v>
      </c>
      <c r="BP18" s="35">
        <v>40000</v>
      </c>
      <c r="BQ18" s="35">
        <v>40000</v>
      </c>
      <c r="BR18" s="35">
        <v>40000</v>
      </c>
      <c r="BS18" s="35">
        <v>40000</v>
      </c>
      <c r="BT18" s="35">
        <v>40000</v>
      </c>
      <c r="BU18" s="35">
        <v>40000</v>
      </c>
      <c r="BV18" s="35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5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f t="shared" si="0"/>
        <v>2251548</v>
      </c>
      <c r="M19" s="8"/>
      <c r="N19" s="8"/>
      <c r="O19" s="29"/>
      <c r="P19" s="5"/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44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5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f t="shared" si="0"/>
        <v>3093375</v>
      </c>
      <c r="L20" s="8">
        <v>25000</v>
      </c>
      <c r="M20" s="8">
        <v>25000</v>
      </c>
      <c r="N20" s="8">
        <v>25000</v>
      </c>
      <c r="O20" s="26">
        <v>25000</v>
      </c>
      <c r="P20" s="8">
        <v>25000</v>
      </c>
      <c r="Q20" s="8">
        <v>25000</v>
      </c>
      <c r="R20" s="8">
        <v>25000</v>
      </c>
      <c r="S20" s="8">
        <v>25000</v>
      </c>
      <c r="T20" s="8">
        <v>25000</v>
      </c>
      <c r="U20" s="8">
        <v>25000</v>
      </c>
      <c r="V20" s="8">
        <v>25000</v>
      </c>
      <c r="W20" s="8">
        <v>25000</v>
      </c>
      <c r="X20" s="8">
        <v>25000</v>
      </c>
      <c r="Y20" s="8">
        <v>25000</v>
      </c>
      <c r="Z20" s="8">
        <v>25000</v>
      </c>
      <c r="AA20" s="8">
        <v>25000</v>
      </c>
      <c r="AB20" s="8">
        <v>25000</v>
      </c>
      <c r="AC20" s="8">
        <v>25000</v>
      </c>
      <c r="AD20" s="8">
        <v>25000</v>
      </c>
      <c r="AE20" s="8">
        <v>25000</v>
      </c>
      <c r="AF20" s="8">
        <v>25000</v>
      </c>
      <c r="AG20" s="8">
        <v>25000</v>
      </c>
      <c r="AH20" s="8">
        <v>25000</v>
      </c>
      <c r="AI20" s="8">
        <v>25000</v>
      </c>
      <c r="AJ20" s="8">
        <v>25000</v>
      </c>
      <c r="AK20" s="8">
        <v>25000</v>
      </c>
      <c r="AL20" s="8">
        <v>25000</v>
      </c>
      <c r="AM20" s="8">
        <v>25000</v>
      </c>
      <c r="AN20" s="8">
        <v>25000</v>
      </c>
      <c r="AO20" s="8">
        <v>25000</v>
      </c>
      <c r="AP20" s="8">
        <v>25000</v>
      </c>
      <c r="AQ20" s="8">
        <v>25000</v>
      </c>
      <c r="AR20" s="8">
        <v>25000</v>
      </c>
      <c r="AS20" s="8">
        <v>25000</v>
      </c>
      <c r="AT20" s="8">
        <v>25000</v>
      </c>
      <c r="AU20" s="8">
        <v>25000</v>
      </c>
      <c r="AV20" s="8">
        <v>25000</v>
      </c>
      <c r="AW20" s="8">
        <v>25000</v>
      </c>
      <c r="AX20" s="8">
        <v>25000</v>
      </c>
      <c r="AY20" s="8">
        <v>25000</v>
      </c>
      <c r="AZ20" s="8">
        <v>25000</v>
      </c>
      <c r="BA20" s="8">
        <v>25000</v>
      </c>
      <c r="BB20" s="8">
        <v>25000</v>
      </c>
      <c r="BC20" s="8">
        <v>25000</v>
      </c>
      <c r="BD20" s="8">
        <v>25000</v>
      </c>
      <c r="BE20" s="8">
        <v>25000</v>
      </c>
      <c r="BF20" s="8">
        <v>25000</v>
      </c>
      <c r="BG20" s="8">
        <v>25000</v>
      </c>
      <c r="BH20" s="8">
        <v>25000</v>
      </c>
      <c r="BI20" s="35">
        <v>8600</v>
      </c>
      <c r="BJ20" s="43">
        <v>8600</v>
      </c>
      <c r="BK20" s="35">
        <v>8600</v>
      </c>
      <c r="BL20" s="35">
        <v>8600</v>
      </c>
      <c r="BM20" s="35">
        <v>8600</v>
      </c>
      <c r="BN20" s="35">
        <v>8600</v>
      </c>
      <c r="BO20" s="35">
        <v>8600</v>
      </c>
      <c r="BP20" s="35">
        <v>8600</v>
      </c>
      <c r="BQ20" s="35">
        <v>8600</v>
      </c>
      <c r="BR20" s="35">
        <v>8600</v>
      </c>
      <c r="BS20" s="35">
        <v>8600</v>
      </c>
      <c r="BT20" s="35">
        <v>8600</v>
      </c>
      <c r="BU20" s="35">
        <v>8600</v>
      </c>
      <c r="BV20" s="35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5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f t="shared" si="0"/>
        <v>1623520</v>
      </c>
      <c r="L21" s="3">
        <v>40000</v>
      </c>
      <c r="M21" s="8">
        <v>40000</v>
      </c>
      <c r="N21" s="8">
        <v>40000</v>
      </c>
      <c r="O21" s="26">
        <v>40000</v>
      </c>
      <c r="P21" s="8">
        <v>40000</v>
      </c>
      <c r="Q21" s="8">
        <v>40000</v>
      </c>
      <c r="R21" s="8">
        <v>40000</v>
      </c>
      <c r="S21" s="8">
        <v>40000</v>
      </c>
      <c r="T21" s="8">
        <v>40000</v>
      </c>
      <c r="U21" s="8">
        <v>40000</v>
      </c>
      <c r="V21" s="8">
        <v>40000</v>
      </c>
      <c r="W21" s="8">
        <v>40000</v>
      </c>
      <c r="X21" s="8">
        <v>40000</v>
      </c>
      <c r="Y21" s="8">
        <v>40000</v>
      </c>
      <c r="Z21" s="8">
        <v>40000</v>
      </c>
      <c r="AA21" s="8">
        <v>40000</v>
      </c>
      <c r="AB21" s="8">
        <v>40000</v>
      </c>
      <c r="AC21" s="8">
        <v>40000</v>
      </c>
      <c r="AD21" s="8">
        <v>40000</v>
      </c>
      <c r="AE21" s="8">
        <v>40000</v>
      </c>
      <c r="AF21" s="8">
        <v>40000</v>
      </c>
      <c r="AG21" s="8">
        <v>40000</v>
      </c>
      <c r="AH21" s="8">
        <v>40000</v>
      </c>
      <c r="AI21" s="8">
        <v>40000</v>
      </c>
      <c r="AJ21" s="8">
        <v>40000</v>
      </c>
      <c r="AK21" s="8">
        <v>40000</v>
      </c>
      <c r="AL21" s="8">
        <v>40000</v>
      </c>
      <c r="AM21" s="8">
        <v>40000</v>
      </c>
      <c r="AN21" s="8">
        <v>40000</v>
      </c>
      <c r="AO21" s="8">
        <v>40000</v>
      </c>
      <c r="AP21" s="8">
        <v>40000</v>
      </c>
      <c r="AQ21" s="8">
        <v>40000</v>
      </c>
      <c r="AR21" s="8">
        <v>40000</v>
      </c>
      <c r="AS21" s="8">
        <v>40000</v>
      </c>
      <c r="AT21" s="8">
        <v>40000</v>
      </c>
      <c r="AU21" s="8">
        <v>40000</v>
      </c>
      <c r="AV21" s="8">
        <v>40000</v>
      </c>
      <c r="AW21" s="8">
        <v>40000</v>
      </c>
      <c r="AX21" s="8">
        <v>40000</v>
      </c>
      <c r="AY21" s="8">
        <v>40000</v>
      </c>
      <c r="AZ21" s="8">
        <v>40000</v>
      </c>
      <c r="BA21" s="8">
        <v>40000</v>
      </c>
      <c r="BB21" s="8">
        <v>40000</v>
      </c>
      <c r="BC21" s="35">
        <v>40000</v>
      </c>
      <c r="BD21" s="35">
        <v>40000</v>
      </c>
      <c r="BE21" s="35">
        <v>40000</v>
      </c>
      <c r="BF21" s="35">
        <v>40000</v>
      </c>
      <c r="BG21" s="35">
        <v>40000</v>
      </c>
      <c r="BH21" s="35">
        <v>40000</v>
      </c>
      <c r="BI21" s="35">
        <v>70000</v>
      </c>
      <c r="BJ21" s="43">
        <v>70000</v>
      </c>
      <c r="BK21" s="35">
        <v>70000</v>
      </c>
      <c r="BL21" s="35">
        <v>70000</v>
      </c>
      <c r="BM21" s="35">
        <v>70000</v>
      </c>
      <c r="BN21" s="35">
        <v>70000</v>
      </c>
      <c r="BO21" s="35">
        <v>70000</v>
      </c>
      <c r="BP21" s="35">
        <v>70000</v>
      </c>
      <c r="BQ21" s="35">
        <v>70000</v>
      </c>
      <c r="BR21" s="35">
        <v>70000</v>
      </c>
      <c r="BS21" s="35">
        <v>70000</v>
      </c>
      <c r="BT21" s="35">
        <v>70000</v>
      </c>
      <c r="BU21" s="35">
        <v>70000</v>
      </c>
      <c r="BV21" s="35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5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f t="shared" si="0"/>
        <v>0</v>
      </c>
      <c r="M22" s="5"/>
      <c r="N22" s="8">
        <v>13500</v>
      </c>
      <c r="O22" s="2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35">
        <v>21000</v>
      </c>
      <c r="BJ22" s="43">
        <v>21000</v>
      </c>
      <c r="BK22" s="35">
        <v>21000</v>
      </c>
      <c r="BL22" s="35">
        <v>21000</v>
      </c>
      <c r="BM22" s="35">
        <v>21000</v>
      </c>
      <c r="BN22" s="35">
        <v>21000</v>
      </c>
      <c r="BO22" s="35">
        <v>21000</v>
      </c>
      <c r="BP22" s="35">
        <v>21000</v>
      </c>
      <c r="BQ22" s="35">
        <v>21000</v>
      </c>
      <c r="BR22" s="35">
        <v>21000</v>
      </c>
      <c r="BS22" s="35">
        <v>21000</v>
      </c>
      <c r="BT22" s="35">
        <v>21000</v>
      </c>
      <c r="BU22" s="35">
        <v>21000</v>
      </c>
      <c r="BV22" s="35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5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f t="shared" si="0"/>
        <v>1193465</v>
      </c>
      <c r="M23" s="5"/>
      <c r="N23" s="5"/>
      <c r="O23" s="29"/>
      <c r="P23" s="5"/>
      <c r="Q23" s="5"/>
      <c r="R23" s="5"/>
      <c r="S23" s="5"/>
      <c r="T23" s="5"/>
      <c r="U23" s="5"/>
      <c r="V23" s="5"/>
      <c r="W23" s="5"/>
      <c r="X23" s="5"/>
      <c r="Y23" s="8">
        <v>21500</v>
      </c>
      <c r="Z23" s="8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8">
        <v>25000</v>
      </c>
      <c r="BJ23" s="44">
        <v>25000</v>
      </c>
      <c r="BK23" s="8">
        <v>25000</v>
      </c>
      <c r="BL23" s="8">
        <v>25000</v>
      </c>
      <c r="BM23" s="8">
        <v>25000</v>
      </c>
      <c r="BN23" s="8">
        <v>25000</v>
      </c>
      <c r="BO23" s="8">
        <v>25000</v>
      </c>
      <c r="BP23" s="8">
        <v>25000</v>
      </c>
      <c r="BQ23" s="8">
        <v>25000</v>
      </c>
      <c r="BR23" s="8">
        <v>25000</v>
      </c>
      <c r="BS23" s="8">
        <v>25000</v>
      </c>
      <c r="BT23" s="8">
        <v>25000</v>
      </c>
      <c r="BU23" s="8">
        <v>25000</v>
      </c>
      <c r="BV23" s="8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5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f t="shared" si="0"/>
        <v>0</v>
      </c>
      <c r="M24" s="5"/>
      <c r="N24" s="5"/>
      <c r="O24" s="29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8">
        <v>35000</v>
      </c>
      <c r="AB24" s="8">
        <v>35000</v>
      </c>
      <c r="AC24" s="8">
        <v>35000</v>
      </c>
      <c r="AD24" s="8">
        <v>35000</v>
      </c>
      <c r="AE24" s="8">
        <v>35000</v>
      </c>
      <c r="AF24" s="8">
        <v>35000</v>
      </c>
      <c r="AG24" s="8">
        <v>35000</v>
      </c>
      <c r="AH24" s="8">
        <v>35000</v>
      </c>
      <c r="AI24" s="8">
        <v>35000</v>
      </c>
      <c r="AJ24" s="8">
        <v>35000</v>
      </c>
      <c r="AK24" s="8">
        <v>35000</v>
      </c>
      <c r="AL24" s="8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35">
        <v>8000</v>
      </c>
      <c r="BJ24" s="43">
        <v>8000</v>
      </c>
      <c r="BK24" s="35">
        <v>8000</v>
      </c>
      <c r="BL24" s="35">
        <v>8000</v>
      </c>
      <c r="BM24" s="35">
        <v>8000</v>
      </c>
      <c r="BN24" s="35">
        <v>8000</v>
      </c>
      <c r="BO24" s="35">
        <v>8000</v>
      </c>
      <c r="BP24" s="35">
        <v>8000</v>
      </c>
      <c r="BQ24" s="35">
        <v>8000</v>
      </c>
      <c r="BR24" s="35">
        <v>8000</v>
      </c>
      <c r="BS24" s="35">
        <v>8000</v>
      </c>
      <c r="BT24" s="35">
        <v>8000</v>
      </c>
      <c r="BU24" s="35">
        <v>8000</v>
      </c>
      <c r="BV24" s="35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5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f t="shared" si="0"/>
        <v>408070</v>
      </c>
      <c r="L25" s="8">
        <v>8600</v>
      </c>
      <c r="M25" s="8">
        <v>8600</v>
      </c>
      <c r="N25" s="8">
        <v>8600</v>
      </c>
      <c r="O25" s="26">
        <v>8600</v>
      </c>
      <c r="P25" s="8">
        <v>8600</v>
      </c>
      <c r="Q25" s="8">
        <v>8600</v>
      </c>
      <c r="R25" s="8">
        <v>8600</v>
      </c>
      <c r="S25" s="8">
        <v>8600</v>
      </c>
      <c r="T25" s="8">
        <v>8600</v>
      </c>
      <c r="U25" s="8">
        <v>8600</v>
      </c>
      <c r="V25" s="8">
        <v>8600</v>
      </c>
      <c r="W25" s="8">
        <v>8600</v>
      </c>
      <c r="X25" s="8">
        <v>8600</v>
      </c>
      <c r="Y25" s="8">
        <v>8600</v>
      </c>
      <c r="Z25" s="8">
        <v>8600</v>
      </c>
      <c r="AA25" s="8">
        <v>8600</v>
      </c>
      <c r="AB25" s="8">
        <v>8600</v>
      </c>
      <c r="AC25" s="8">
        <v>8600</v>
      </c>
      <c r="AD25" s="8">
        <v>8600</v>
      </c>
      <c r="AE25" s="8">
        <v>8600</v>
      </c>
      <c r="AF25" s="35">
        <v>8600</v>
      </c>
      <c r="AG25" s="35">
        <v>8600</v>
      </c>
      <c r="AH25" s="35">
        <v>8600</v>
      </c>
      <c r="AI25" s="35">
        <v>8600</v>
      </c>
      <c r="AJ25" s="35">
        <v>8600</v>
      </c>
      <c r="AK25" s="35">
        <v>8600</v>
      </c>
      <c r="AL25" s="35">
        <v>8600</v>
      </c>
      <c r="AM25" s="35">
        <v>8600</v>
      </c>
      <c r="AN25" s="35">
        <v>8600</v>
      </c>
      <c r="AO25" s="35">
        <v>8600</v>
      </c>
      <c r="AP25" s="35">
        <v>8600</v>
      </c>
      <c r="AQ25" s="35">
        <v>8600</v>
      </c>
      <c r="AR25" s="35">
        <v>8600</v>
      </c>
      <c r="AS25" s="35">
        <v>8600</v>
      </c>
      <c r="AT25" s="35">
        <v>8600</v>
      </c>
      <c r="AU25" s="35">
        <v>8600</v>
      </c>
      <c r="AV25" s="35">
        <v>8600</v>
      </c>
      <c r="AW25" s="35">
        <v>8600</v>
      </c>
      <c r="AX25" s="35">
        <v>8600</v>
      </c>
      <c r="AY25" s="35">
        <v>8600</v>
      </c>
      <c r="AZ25" s="35">
        <v>8600</v>
      </c>
      <c r="BA25" s="35">
        <v>8600</v>
      </c>
      <c r="BB25" s="35">
        <v>8600</v>
      </c>
      <c r="BC25" s="35">
        <v>8600</v>
      </c>
      <c r="BD25" s="35">
        <v>8600</v>
      </c>
      <c r="BE25" s="35">
        <v>8600</v>
      </c>
      <c r="BF25" s="35">
        <v>8600</v>
      </c>
      <c r="BG25" s="35">
        <v>8600</v>
      </c>
      <c r="BH25" s="35">
        <v>8600</v>
      </c>
      <c r="BI25" s="8">
        <v>25000</v>
      </c>
      <c r="BJ25" s="44">
        <v>25000</v>
      </c>
      <c r="BK25" s="8">
        <v>25000</v>
      </c>
      <c r="BL25" s="8">
        <v>25000</v>
      </c>
      <c r="BM25" s="8">
        <v>25000</v>
      </c>
      <c r="BN25" s="8">
        <v>25000</v>
      </c>
      <c r="BO25" s="8">
        <v>25000</v>
      </c>
      <c r="BP25" s="8">
        <v>25000</v>
      </c>
      <c r="BQ25" s="8">
        <v>25000</v>
      </c>
      <c r="BR25" s="8">
        <v>25000</v>
      </c>
      <c r="BS25" s="8">
        <v>25000</v>
      </c>
      <c r="BT25" s="8">
        <v>25000</v>
      </c>
      <c r="BU25" s="8">
        <v>25000</v>
      </c>
      <c r="BV25" s="8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5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f t="shared" si="0"/>
        <v>3081513</v>
      </c>
      <c r="L26" s="8">
        <v>25000</v>
      </c>
      <c r="M26" s="8">
        <v>25000</v>
      </c>
      <c r="N26" s="8">
        <v>25000</v>
      </c>
      <c r="O26" s="26">
        <v>25000</v>
      </c>
      <c r="P26" s="8">
        <v>25000</v>
      </c>
      <c r="Q26" s="8">
        <v>25000</v>
      </c>
      <c r="R26" s="8">
        <v>25000</v>
      </c>
      <c r="S26" s="8">
        <v>25000</v>
      </c>
      <c r="T26" s="8">
        <v>25000</v>
      </c>
      <c r="U26" s="8">
        <v>25000</v>
      </c>
      <c r="V26" s="8">
        <v>25000</v>
      </c>
      <c r="W26" s="8">
        <v>25000</v>
      </c>
      <c r="X26" s="8">
        <v>25000</v>
      </c>
      <c r="Y26" s="8">
        <v>25000</v>
      </c>
      <c r="Z26" s="8">
        <v>25000</v>
      </c>
      <c r="AA26" s="8">
        <v>25000</v>
      </c>
      <c r="AB26" s="8">
        <v>25000</v>
      </c>
      <c r="AC26" s="8">
        <v>25000</v>
      </c>
      <c r="AD26" s="8">
        <v>25000</v>
      </c>
      <c r="AE26" s="8">
        <v>25000</v>
      </c>
      <c r="AF26" s="8">
        <v>25000</v>
      </c>
      <c r="AG26" s="8">
        <v>25000</v>
      </c>
      <c r="AH26" s="8">
        <v>25000</v>
      </c>
      <c r="AI26" s="8">
        <v>25000</v>
      </c>
      <c r="AJ26" s="8">
        <v>25000</v>
      </c>
      <c r="AK26" s="8">
        <v>25000</v>
      </c>
      <c r="AL26" s="8">
        <v>25000</v>
      </c>
      <c r="AM26" s="8">
        <v>25000</v>
      </c>
      <c r="AN26" s="8">
        <v>25000</v>
      </c>
      <c r="AO26" s="8">
        <v>25000</v>
      </c>
      <c r="AP26" s="8">
        <v>25000</v>
      </c>
      <c r="AQ26" s="8">
        <v>25000</v>
      </c>
      <c r="AR26" s="8">
        <v>25000</v>
      </c>
      <c r="AS26" s="8">
        <v>25000</v>
      </c>
      <c r="AT26" s="8">
        <v>25000</v>
      </c>
      <c r="AU26" s="8">
        <v>25000</v>
      </c>
      <c r="AV26" s="8">
        <v>25000</v>
      </c>
      <c r="AW26" s="8">
        <v>25000</v>
      </c>
      <c r="AX26" s="8">
        <v>25000</v>
      </c>
      <c r="AY26" s="8">
        <v>25000</v>
      </c>
      <c r="AZ26" s="8">
        <v>25000</v>
      </c>
      <c r="BA26" s="8">
        <v>25000</v>
      </c>
      <c r="BB26" s="8">
        <v>25000</v>
      </c>
      <c r="BC26" s="8">
        <v>25000</v>
      </c>
      <c r="BD26" s="8">
        <v>25000</v>
      </c>
      <c r="BE26" s="8">
        <v>25000</v>
      </c>
      <c r="BF26" s="8">
        <v>25000</v>
      </c>
      <c r="BG26" s="8">
        <v>25000</v>
      </c>
      <c r="BH26" s="8">
        <v>25000</v>
      </c>
      <c r="BI26" s="27">
        <v>20000</v>
      </c>
      <c r="BJ26" s="43">
        <v>20000</v>
      </c>
      <c r="BK26" s="27">
        <v>20000</v>
      </c>
      <c r="BL26" s="27">
        <v>20000</v>
      </c>
      <c r="BM26" s="27">
        <v>20000</v>
      </c>
      <c r="BN26" s="27">
        <v>20000</v>
      </c>
      <c r="BO26" s="27">
        <v>20000</v>
      </c>
      <c r="BP26" s="27">
        <v>20000</v>
      </c>
      <c r="BQ26" s="27">
        <v>20000</v>
      </c>
      <c r="BR26" s="27">
        <v>20000</v>
      </c>
      <c r="BS26" s="27">
        <v>20000</v>
      </c>
      <c r="BT26" s="27">
        <v>20000</v>
      </c>
      <c r="BU26" s="27">
        <v>20000</v>
      </c>
      <c r="BV26" s="27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5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f t="shared" si="0"/>
        <v>2956500</v>
      </c>
      <c r="L27" s="3">
        <v>40000</v>
      </c>
      <c r="M27" s="8">
        <v>40000</v>
      </c>
      <c r="N27" s="8">
        <v>40000</v>
      </c>
      <c r="O27" s="26">
        <v>40000</v>
      </c>
      <c r="P27" s="8">
        <v>40000</v>
      </c>
      <c r="Q27" s="8">
        <v>40000</v>
      </c>
      <c r="R27" s="8">
        <v>40000</v>
      </c>
      <c r="S27" s="8">
        <v>40000</v>
      </c>
      <c r="T27" s="8">
        <v>40000</v>
      </c>
      <c r="U27" s="8">
        <v>40000</v>
      </c>
      <c r="V27" s="8">
        <v>40000</v>
      </c>
      <c r="W27" s="8">
        <v>40000</v>
      </c>
      <c r="X27" s="8">
        <v>40000</v>
      </c>
      <c r="Y27" s="8">
        <v>40000</v>
      </c>
      <c r="Z27" s="8">
        <v>40000</v>
      </c>
      <c r="AA27" s="8">
        <v>40000</v>
      </c>
      <c r="AB27" s="8">
        <v>40000</v>
      </c>
      <c r="AC27" s="8">
        <v>40000</v>
      </c>
      <c r="AD27" s="8">
        <v>40000</v>
      </c>
      <c r="AE27" s="8">
        <v>40000</v>
      </c>
      <c r="AF27" s="8">
        <v>40000</v>
      </c>
      <c r="AG27" s="8">
        <v>40000</v>
      </c>
      <c r="AH27" s="8">
        <v>40000</v>
      </c>
      <c r="AI27" s="8">
        <v>40000</v>
      </c>
      <c r="AJ27" s="8">
        <v>40000</v>
      </c>
      <c r="AK27" s="8">
        <v>40000</v>
      </c>
      <c r="AL27" s="8">
        <v>40000</v>
      </c>
      <c r="AM27" s="8">
        <v>40000</v>
      </c>
      <c r="AN27" s="8">
        <v>40000</v>
      </c>
      <c r="AO27" s="8">
        <v>40000</v>
      </c>
      <c r="AP27" s="8">
        <v>40000</v>
      </c>
      <c r="AQ27" s="8">
        <v>40000</v>
      </c>
      <c r="AR27" s="8">
        <v>40000</v>
      </c>
      <c r="AS27" s="8">
        <v>40000</v>
      </c>
      <c r="AT27" s="8">
        <v>40000</v>
      </c>
      <c r="AU27" s="8">
        <v>40000</v>
      </c>
      <c r="AV27" s="8">
        <v>40000</v>
      </c>
      <c r="AW27" s="8">
        <v>40000</v>
      </c>
      <c r="AX27" s="8">
        <v>40000</v>
      </c>
      <c r="AY27" s="8">
        <v>40000</v>
      </c>
      <c r="AZ27" s="8">
        <v>40000</v>
      </c>
      <c r="BA27" s="8">
        <v>40000</v>
      </c>
      <c r="BB27" s="8">
        <v>40000</v>
      </c>
      <c r="BC27" s="8">
        <v>40000</v>
      </c>
      <c r="BD27" s="8">
        <v>40000</v>
      </c>
      <c r="BE27" s="8">
        <v>40000</v>
      </c>
      <c r="BF27" s="8">
        <v>40000</v>
      </c>
      <c r="BG27" s="8">
        <v>40000</v>
      </c>
      <c r="BH27" s="8">
        <v>40000</v>
      </c>
      <c r="BI27" s="5"/>
      <c r="BJ27" s="42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5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f t="shared" si="0"/>
        <v>245919</v>
      </c>
      <c r="L28" s="3">
        <v>3500</v>
      </c>
      <c r="M28" s="8">
        <v>3500</v>
      </c>
      <c r="N28" s="8">
        <v>3500</v>
      </c>
      <c r="O28" s="26">
        <v>3500</v>
      </c>
      <c r="P28" s="8">
        <v>3500</v>
      </c>
      <c r="Q28" s="8">
        <v>3500</v>
      </c>
      <c r="R28" s="8">
        <v>3500</v>
      </c>
      <c r="S28" s="8">
        <v>3500</v>
      </c>
      <c r="T28" s="8">
        <v>3500</v>
      </c>
      <c r="U28" s="8">
        <v>3500</v>
      </c>
      <c r="V28" s="8">
        <v>3500</v>
      </c>
      <c r="W28" s="8">
        <v>3500</v>
      </c>
      <c r="X28" s="8">
        <v>3500</v>
      </c>
      <c r="Y28" s="8">
        <v>3500</v>
      </c>
      <c r="Z28" s="8">
        <v>3500</v>
      </c>
      <c r="AA28" s="8">
        <v>3500</v>
      </c>
      <c r="AB28" s="8">
        <v>3500</v>
      </c>
      <c r="AC28" s="8">
        <v>3500</v>
      </c>
      <c r="AD28" s="8">
        <v>3500</v>
      </c>
      <c r="AE28" s="8">
        <v>3500</v>
      </c>
      <c r="AF28" s="8">
        <v>3500</v>
      </c>
      <c r="AG28" s="8">
        <v>3500</v>
      </c>
      <c r="AH28" s="8">
        <v>3500</v>
      </c>
      <c r="AI28" s="8">
        <v>3500</v>
      </c>
      <c r="AJ28" s="8">
        <v>3500</v>
      </c>
      <c r="AK28" s="8">
        <v>3500</v>
      </c>
      <c r="AL28" s="8">
        <v>3500</v>
      </c>
      <c r="AM28" s="8">
        <v>3500</v>
      </c>
      <c r="AN28" s="8">
        <v>3500</v>
      </c>
      <c r="AO28" s="8">
        <v>3500</v>
      </c>
      <c r="AP28" s="8">
        <v>3500</v>
      </c>
      <c r="AQ28" s="8">
        <v>3500</v>
      </c>
      <c r="AR28" s="8">
        <v>3500</v>
      </c>
      <c r="AS28" s="8">
        <v>3500</v>
      </c>
      <c r="AT28" s="8">
        <v>3500</v>
      </c>
      <c r="AU28" s="8">
        <v>3500</v>
      </c>
      <c r="AV28" s="8">
        <v>3500</v>
      </c>
      <c r="AW28" s="8">
        <v>3500</v>
      </c>
      <c r="AX28" s="8">
        <v>3500</v>
      </c>
      <c r="AY28" s="8">
        <v>3500</v>
      </c>
      <c r="AZ28" s="8">
        <v>3500</v>
      </c>
      <c r="BA28" s="8">
        <v>3500</v>
      </c>
      <c r="BB28" s="8">
        <v>3500</v>
      </c>
      <c r="BC28" s="8">
        <v>3500</v>
      </c>
      <c r="BD28" s="8">
        <v>3500</v>
      </c>
      <c r="BE28" s="8">
        <v>3500</v>
      </c>
      <c r="BF28" s="8">
        <v>3500</v>
      </c>
      <c r="BG28" s="8">
        <v>3500</v>
      </c>
      <c r="BH28" s="8">
        <v>3500</v>
      </c>
      <c r="BI28" s="8">
        <v>3500</v>
      </c>
      <c r="BJ28" s="44">
        <v>3500</v>
      </c>
      <c r="BK28" s="8">
        <v>3500</v>
      </c>
      <c r="BL28" s="8">
        <v>3500</v>
      </c>
      <c r="BM28" s="8">
        <v>3500</v>
      </c>
      <c r="BN28" s="8">
        <v>3500</v>
      </c>
      <c r="BO28" s="8">
        <v>3500</v>
      </c>
      <c r="BP28" s="8">
        <v>3500</v>
      </c>
      <c r="BQ28" s="8">
        <v>3500</v>
      </c>
      <c r="BR28" s="8">
        <v>3500</v>
      </c>
      <c r="BS28" s="8">
        <v>3500</v>
      </c>
      <c r="BT28" s="8">
        <v>3500</v>
      </c>
      <c r="BU28" s="8">
        <v>3500</v>
      </c>
      <c r="BV28" s="8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5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f t="shared" si="0"/>
        <v>2772540</v>
      </c>
      <c r="L29" s="3">
        <v>20000</v>
      </c>
      <c r="M29" s="8">
        <v>20000</v>
      </c>
      <c r="N29" s="8">
        <v>20000</v>
      </c>
      <c r="O29" s="26">
        <v>20000</v>
      </c>
      <c r="P29" s="35">
        <v>20000</v>
      </c>
      <c r="Q29" s="35">
        <v>20000</v>
      </c>
      <c r="R29" s="35">
        <v>20000</v>
      </c>
      <c r="S29" s="35">
        <v>20000</v>
      </c>
      <c r="T29" s="35">
        <v>20000</v>
      </c>
      <c r="U29" s="35">
        <v>20000</v>
      </c>
      <c r="V29" s="35">
        <v>20000</v>
      </c>
      <c r="W29" s="35">
        <v>20000</v>
      </c>
      <c r="X29" s="35">
        <v>20000</v>
      </c>
      <c r="Y29" s="35">
        <v>20000</v>
      </c>
      <c r="Z29" s="35">
        <v>20000</v>
      </c>
      <c r="AA29" s="35">
        <v>20000</v>
      </c>
      <c r="AB29" s="35">
        <v>20000</v>
      </c>
      <c r="AC29" s="35">
        <v>20000</v>
      </c>
      <c r="AD29" s="35">
        <v>20000</v>
      </c>
      <c r="AE29" s="35">
        <v>20000</v>
      </c>
      <c r="AF29" s="35">
        <v>20000</v>
      </c>
      <c r="AG29" s="35">
        <v>20000</v>
      </c>
      <c r="AH29" s="35">
        <v>20000</v>
      </c>
      <c r="AI29" s="35">
        <v>20000</v>
      </c>
      <c r="AJ29" s="35">
        <v>20000</v>
      </c>
      <c r="AK29" s="35">
        <v>20000</v>
      </c>
      <c r="AL29" s="35">
        <v>20000</v>
      </c>
      <c r="AM29" s="35">
        <v>20000</v>
      </c>
      <c r="AN29" s="35">
        <v>20000</v>
      </c>
      <c r="AO29" s="35">
        <v>20000</v>
      </c>
      <c r="AP29" s="35">
        <v>20000</v>
      </c>
      <c r="AQ29" s="35">
        <v>20000</v>
      </c>
      <c r="AR29" s="35">
        <v>20000</v>
      </c>
      <c r="AS29" s="35">
        <v>20000</v>
      </c>
      <c r="AT29" s="35">
        <v>20000</v>
      </c>
      <c r="AU29" s="35">
        <v>20000</v>
      </c>
      <c r="AV29" s="35">
        <v>20000</v>
      </c>
      <c r="AW29" s="35">
        <v>20000</v>
      </c>
      <c r="AX29" s="35">
        <v>20000</v>
      </c>
      <c r="AY29" s="35">
        <v>20000</v>
      </c>
      <c r="AZ29" s="35">
        <v>20000</v>
      </c>
      <c r="BA29" s="35">
        <v>20000</v>
      </c>
      <c r="BB29" s="35">
        <v>20000</v>
      </c>
      <c r="BC29" s="35">
        <v>20000</v>
      </c>
      <c r="BD29" s="35">
        <v>20000</v>
      </c>
      <c r="BE29" s="35">
        <v>20000</v>
      </c>
      <c r="BF29" s="35">
        <v>20000</v>
      </c>
      <c r="BG29" s="35">
        <v>20000</v>
      </c>
      <c r="BH29" s="35">
        <v>20000</v>
      </c>
      <c r="BI29" s="5"/>
      <c r="BJ29" s="42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5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f t="shared" si="0"/>
        <v>18565725</v>
      </c>
      <c r="L30" s="3">
        <v>150000</v>
      </c>
      <c r="M30" s="8">
        <v>150000</v>
      </c>
      <c r="N30" s="8">
        <v>150000</v>
      </c>
      <c r="O30" s="26">
        <v>150000</v>
      </c>
      <c r="P30" s="8">
        <v>150000</v>
      </c>
      <c r="Q30" s="8">
        <v>150000</v>
      </c>
      <c r="R30" s="8">
        <v>150000</v>
      </c>
      <c r="S30" s="8">
        <v>150000</v>
      </c>
      <c r="T30" s="8">
        <v>150000</v>
      </c>
      <c r="U30" s="8">
        <v>150000</v>
      </c>
      <c r="V30" s="8">
        <v>150000</v>
      </c>
      <c r="W30" s="8">
        <v>150000</v>
      </c>
      <c r="X30" s="8">
        <v>150000</v>
      </c>
      <c r="Y30" s="8">
        <v>150000</v>
      </c>
      <c r="Z30" s="8">
        <v>150000</v>
      </c>
      <c r="AA30" s="8">
        <v>150000</v>
      </c>
      <c r="AB30" s="8">
        <v>150000</v>
      </c>
      <c r="AC30" s="8">
        <v>150000</v>
      </c>
      <c r="AD30" s="8">
        <v>150000</v>
      </c>
      <c r="AE30" s="8">
        <v>150000</v>
      </c>
      <c r="AF30" s="8">
        <v>150000</v>
      </c>
      <c r="AG30" s="8">
        <v>150000</v>
      </c>
      <c r="AH30" s="8">
        <v>150000</v>
      </c>
      <c r="AI30" s="8">
        <v>150000</v>
      </c>
      <c r="AJ30" s="8">
        <v>150000</v>
      </c>
      <c r="AK30" s="8">
        <v>150000</v>
      </c>
      <c r="AL30" s="8">
        <v>150000</v>
      </c>
      <c r="AM30" s="8">
        <v>150000</v>
      </c>
      <c r="AN30" s="8">
        <v>150000</v>
      </c>
      <c r="AO30" s="8">
        <v>150000</v>
      </c>
      <c r="AP30" s="8">
        <v>150000</v>
      </c>
      <c r="AQ30" s="8">
        <v>150000</v>
      </c>
      <c r="AR30" s="8">
        <v>150000</v>
      </c>
      <c r="AS30" s="8">
        <v>150000</v>
      </c>
      <c r="AT30" s="8">
        <v>150000</v>
      </c>
      <c r="AU30" s="8">
        <v>150000</v>
      </c>
      <c r="AV30" s="8">
        <v>150000</v>
      </c>
      <c r="AW30" s="8">
        <v>150000</v>
      </c>
      <c r="AX30" s="8">
        <v>150000</v>
      </c>
      <c r="AY30" s="8">
        <v>150000</v>
      </c>
      <c r="AZ30" s="8">
        <v>150000</v>
      </c>
      <c r="BA30" s="8">
        <v>150000</v>
      </c>
      <c r="BB30" s="8">
        <v>150000</v>
      </c>
      <c r="BC30" s="8">
        <v>150000</v>
      </c>
      <c r="BD30" s="8">
        <v>150000</v>
      </c>
      <c r="BE30" s="8">
        <v>150000</v>
      </c>
      <c r="BF30" s="8">
        <v>150000</v>
      </c>
      <c r="BG30" s="8">
        <v>150000</v>
      </c>
      <c r="BH30" s="8">
        <v>150000</v>
      </c>
      <c r="BI30" s="35">
        <v>40000</v>
      </c>
      <c r="BJ30" s="43">
        <v>40000</v>
      </c>
      <c r="BK30" s="35">
        <v>40000</v>
      </c>
      <c r="BL30" s="35">
        <v>40000</v>
      </c>
      <c r="BM30" s="35">
        <v>40000</v>
      </c>
      <c r="BN30" s="35">
        <v>40000</v>
      </c>
      <c r="BO30" s="35">
        <v>40000</v>
      </c>
      <c r="BP30" s="35">
        <v>40000</v>
      </c>
      <c r="BQ30" s="35">
        <v>40000</v>
      </c>
      <c r="BR30" s="35">
        <v>40000</v>
      </c>
      <c r="BS30" s="35">
        <v>40000</v>
      </c>
      <c r="BT30" s="35">
        <v>40000</v>
      </c>
      <c r="BU30" s="35">
        <v>40000</v>
      </c>
      <c r="BV30" s="35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5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f t="shared" si="0"/>
        <v>1569500</v>
      </c>
      <c r="L31" s="8">
        <v>40000</v>
      </c>
      <c r="M31" s="8">
        <v>40000</v>
      </c>
      <c r="N31" s="8">
        <v>40000</v>
      </c>
      <c r="O31" s="26">
        <v>40000</v>
      </c>
      <c r="P31" s="8">
        <v>40000</v>
      </c>
      <c r="Q31" s="8">
        <v>40000</v>
      </c>
      <c r="R31" s="8">
        <v>40000</v>
      </c>
      <c r="S31" s="8">
        <v>40000</v>
      </c>
      <c r="T31" s="8">
        <v>40000</v>
      </c>
      <c r="U31" s="8">
        <v>40000</v>
      </c>
      <c r="V31" s="8">
        <v>40000</v>
      </c>
      <c r="W31" s="8">
        <v>40000</v>
      </c>
      <c r="X31" s="8">
        <v>40000</v>
      </c>
      <c r="Y31" s="35">
        <v>40000</v>
      </c>
      <c r="Z31" s="35">
        <v>40000</v>
      </c>
      <c r="AA31" s="35">
        <v>40000</v>
      </c>
      <c r="AB31" s="35">
        <v>40000</v>
      </c>
      <c r="AC31" s="35">
        <v>40000</v>
      </c>
      <c r="AD31" s="35">
        <v>40000</v>
      </c>
      <c r="AE31" s="35">
        <v>40000</v>
      </c>
      <c r="AF31" s="35">
        <v>40000</v>
      </c>
      <c r="AG31" s="35">
        <v>40000</v>
      </c>
      <c r="AH31" s="35">
        <v>40000</v>
      </c>
      <c r="AI31" s="35">
        <v>40000</v>
      </c>
      <c r="AJ31" s="35">
        <v>40000</v>
      </c>
      <c r="AK31" s="35">
        <v>40000</v>
      </c>
      <c r="AL31" s="35">
        <v>40000</v>
      </c>
      <c r="AM31" s="35">
        <v>40000</v>
      </c>
      <c r="AN31" s="35">
        <v>40000</v>
      </c>
      <c r="AO31" s="35">
        <v>40000</v>
      </c>
      <c r="AP31" s="35">
        <v>40000</v>
      </c>
      <c r="AQ31" s="35">
        <v>40000</v>
      </c>
      <c r="AR31" s="35">
        <v>40000</v>
      </c>
      <c r="AS31" s="35">
        <v>40000</v>
      </c>
      <c r="AT31" s="35">
        <v>40000</v>
      </c>
      <c r="AU31" s="35">
        <v>40000</v>
      </c>
      <c r="AV31" s="35">
        <v>40000</v>
      </c>
      <c r="AW31" s="35">
        <v>40000</v>
      </c>
      <c r="AX31" s="35">
        <v>40000</v>
      </c>
      <c r="AY31" s="35">
        <v>40000</v>
      </c>
      <c r="AZ31" s="35">
        <v>40000</v>
      </c>
      <c r="BA31" s="35">
        <v>40000</v>
      </c>
      <c r="BB31" s="35">
        <v>40000</v>
      </c>
      <c r="BC31" s="35">
        <v>40000</v>
      </c>
      <c r="BD31" s="35">
        <v>40000</v>
      </c>
      <c r="BE31" s="35">
        <v>40000</v>
      </c>
      <c r="BF31" s="35">
        <v>40000</v>
      </c>
      <c r="BG31" s="35">
        <v>40000</v>
      </c>
      <c r="BH31" s="35">
        <v>40000</v>
      </c>
      <c r="BI31" s="35">
        <v>40000</v>
      </c>
      <c r="BJ31" s="43">
        <v>40000</v>
      </c>
      <c r="BK31" s="35">
        <v>40000</v>
      </c>
      <c r="BL31" s="35">
        <v>40000</v>
      </c>
      <c r="BM31" s="35">
        <v>40000</v>
      </c>
      <c r="BN31" s="35">
        <v>40000</v>
      </c>
      <c r="BO31" s="35">
        <v>40000</v>
      </c>
      <c r="BP31" s="35">
        <v>40000</v>
      </c>
      <c r="BQ31" s="35">
        <v>40000</v>
      </c>
      <c r="BR31" s="35">
        <v>40000</v>
      </c>
      <c r="BS31" s="35">
        <v>40000</v>
      </c>
      <c r="BT31" s="35">
        <v>40000</v>
      </c>
      <c r="BU31" s="35">
        <v>40000</v>
      </c>
      <c r="BV31" s="35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5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f t="shared" si="0"/>
        <v>823988</v>
      </c>
      <c r="L32" s="8">
        <v>21000</v>
      </c>
      <c r="M32" s="8">
        <v>21000</v>
      </c>
      <c r="N32" s="8">
        <v>21000</v>
      </c>
      <c r="O32" s="26">
        <v>21000</v>
      </c>
      <c r="P32" s="8">
        <v>21000</v>
      </c>
      <c r="Q32" s="8">
        <v>21000</v>
      </c>
      <c r="R32" s="8">
        <v>21000</v>
      </c>
      <c r="S32" s="8">
        <v>21000</v>
      </c>
      <c r="T32" s="8">
        <v>21000</v>
      </c>
      <c r="U32" s="8">
        <v>21000</v>
      </c>
      <c r="V32" s="8">
        <v>21000</v>
      </c>
      <c r="W32" s="8">
        <v>21000</v>
      </c>
      <c r="X32" s="8">
        <v>21000</v>
      </c>
      <c r="Y32" s="35">
        <v>21000</v>
      </c>
      <c r="Z32" s="35">
        <v>21000</v>
      </c>
      <c r="AA32" s="35">
        <v>21000</v>
      </c>
      <c r="AB32" s="35">
        <v>21000</v>
      </c>
      <c r="AC32" s="35">
        <v>21000</v>
      </c>
      <c r="AD32" s="35">
        <v>21000</v>
      </c>
      <c r="AE32" s="35">
        <v>21000</v>
      </c>
      <c r="AF32" s="35">
        <v>21000</v>
      </c>
      <c r="AG32" s="35">
        <v>21000</v>
      </c>
      <c r="AH32" s="35">
        <v>21000</v>
      </c>
      <c r="AI32" s="35">
        <v>21000</v>
      </c>
      <c r="AJ32" s="35">
        <v>21000</v>
      </c>
      <c r="AK32" s="35">
        <v>21000</v>
      </c>
      <c r="AL32" s="35">
        <v>21000</v>
      </c>
      <c r="AM32" s="35">
        <v>21000</v>
      </c>
      <c r="AN32" s="35">
        <v>21000</v>
      </c>
      <c r="AO32" s="35">
        <v>21000</v>
      </c>
      <c r="AP32" s="35">
        <v>21000</v>
      </c>
      <c r="AQ32" s="35">
        <v>21000</v>
      </c>
      <c r="AR32" s="35">
        <v>21000</v>
      </c>
      <c r="AS32" s="35">
        <v>21000</v>
      </c>
      <c r="AT32" s="35">
        <v>21000</v>
      </c>
      <c r="AU32" s="35">
        <v>21000</v>
      </c>
      <c r="AV32" s="35">
        <v>21000</v>
      </c>
      <c r="AW32" s="35">
        <v>21000</v>
      </c>
      <c r="AX32" s="35">
        <v>21000</v>
      </c>
      <c r="AY32" s="35">
        <v>21000</v>
      </c>
      <c r="AZ32" s="35">
        <v>21000</v>
      </c>
      <c r="BA32" s="35">
        <v>21000</v>
      </c>
      <c r="BB32" s="35">
        <v>21000</v>
      </c>
      <c r="BC32" s="35">
        <v>21000</v>
      </c>
      <c r="BD32" s="35">
        <v>21000</v>
      </c>
      <c r="BE32" s="35">
        <v>21000</v>
      </c>
      <c r="BF32" s="35">
        <v>21000</v>
      </c>
      <c r="BG32" s="35">
        <v>21000</v>
      </c>
      <c r="BH32" s="35">
        <v>21000</v>
      </c>
      <c r="BI32" s="35">
        <v>10000</v>
      </c>
      <c r="BJ32" s="43">
        <v>10000</v>
      </c>
      <c r="BK32" s="35">
        <v>10000</v>
      </c>
      <c r="BL32" s="35">
        <v>10000</v>
      </c>
      <c r="BM32" s="35">
        <v>10000</v>
      </c>
      <c r="BN32" s="35">
        <v>10000</v>
      </c>
      <c r="BO32" s="35">
        <v>10000</v>
      </c>
      <c r="BP32" s="35">
        <v>10000</v>
      </c>
      <c r="BQ32" s="35">
        <v>10000</v>
      </c>
      <c r="BR32" s="35">
        <v>10000</v>
      </c>
      <c r="BS32" s="35">
        <v>10000</v>
      </c>
      <c r="BT32" s="35">
        <v>10000</v>
      </c>
      <c r="BU32" s="35">
        <v>10000</v>
      </c>
      <c r="BV32" s="35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5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f t="shared" si="0"/>
        <v>438000</v>
      </c>
      <c r="L33" s="3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35">
        <v>10000</v>
      </c>
      <c r="BD33" s="35">
        <v>10000</v>
      </c>
      <c r="BE33" s="35">
        <v>10000</v>
      </c>
      <c r="BF33" s="35">
        <v>10000</v>
      </c>
      <c r="BG33" s="35">
        <v>10000</v>
      </c>
      <c r="BH33" s="35">
        <v>10000</v>
      </c>
      <c r="BI33" s="8">
        <v>14000</v>
      </c>
      <c r="BJ33" s="44">
        <v>14000</v>
      </c>
      <c r="BK33" s="8">
        <v>14000</v>
      </c>
      <c r="BL33" s="8">
        <v>14000</v>
      </c>
      <c r="BM33" s="8">
        <v>14000</v>
      </c>
      <c r="BN33" s="5"/>
      <c r="BO33" s="5"/>
      <c r="BP33" s="5"/>
      <c r="BQ33" s="5"/>
      <c r="BR33" s="5"/>
      <c r="BS33" s="5"/>
      <c r="BT33" s="5"/>
      <c r="BU33" s="8">
        <v>14000</v>
      </c>
      <c r="BV33" s="8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5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f t="shared" si="0"/>
        <v>11513013</v>
      </c>
      <c r="M34" s="5"/>
      <c r="N34" s="5"/>
      <c r="O34" s="26">
        <v>27500</v>
      </c>
      <c r="P34" s="8">
        <v>27500</v>
      </c>
      <c r="Q34" s="8">
        <v>27500</v>
      </c>
      <c r="R34" s="8">
        <v>27500</v>
      </c>
      <c r="S34" s="8">
        <v>27500</v>
      </c>
      <c r="T34" s="8">
        <v>27500</v>
      </c>
      <c r="U34" s="8">
        <v>27500</v>
      </c>
      <c r="V34" s="8">
        <v>27500</v>
      </c>
      <c r="W34" s="8">
        <v>27500</v>
      </c>
      <c r="X34" s="8">
        <v>27500</v>
      </c>
      <c r="Y34" s="8">
        <v>27500</v>
      </c>
      <c r="Z34" s="8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42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5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f t="shared" si="0"/>
        <v>1334075</v>
      </c>
      <c r="L35" s="3">
        <v>21500</v>
      </c>
      <c r="M35" s="8">
        <v>21500</v>
      </c>
      <c r="N35" s="8">
        <v>21500</v>
      </c>
      <c r="O35" s="26">
        <v>21500</v>
      </c>
      <c r="P35" s="8">
        <v>21500</v>
      </c>
      <c r="Q35" s="8">
        <v>21500</v>
      </c>
      <c r="R35" s="8">
        <v>21500</v>
      </c>
      <c r="S35" s="8">
        <v>21500</v>
      </c>
      <c r="T35" s="8">
        <v>21500</v>
      </c>
      <c r="U35" s="8">
        <v>21500</v>
      </c>
      <c r="V35" s="8">
        <v>21500</v>
      </c>
      <c r="W35" s="8">
        <v>21500</v>
      </c>
      <c r="X35" s="8">
        <v>21500</v>
      </c>
      <c r="Y35" s="8">
        <v>21500</v>
      </c>
      <c r="Z35" s="8">
        <v>21500</v>
      </c>
      <c r="AA35" s="8">
        <v>21500</v>
      </c>
      <c r="AB35" s="8">
        <v>21500</v>
      </c>
      <c r="AC35" s="8">
        <v>21500</v>
      </c>
      <c r="AD35" s="8">
        <v>21500</v>
      </c>
      <c r="AE35" s="8">
        <v>21500</v>
      </c>
      <c r="AF35" s="8">
        <v>21500</v>
      </c>
      <c r="AG35" s="8">
        <v>21500</v>
      </c>
      <c r="AH35" s="8">
        <v>21500</v>
      </c>
      <c r="AI35" s="8">
        <v>21500</v>
      </c>
      <c r="AJ35" s="8">
        <v>21500</v>
      </c>
      <c r="AK35" s="8">
        <v>21500</v>
      </c>
      <c r="AL35" s="8">
        <v>21500</v>
      </c>
      <c r="AM35" s="8">
        <v>21500</v>
      </c>
      <c r="AN35" s="8">
        <v>21500</v>
      </c>
      <c r="AO35" s="8">
        <v>21500</v>
      </c>
      <c r="AP35" s="8">
        <v>21500</v>
      </c>
      <c r="AQ35" s="8">
        <v>21500</v>
      </c>
      <c r="AR35" s="8">
        <v>21500</v>
      </c>
      <c r="AS35" s="8">
        <v>21500</v>
      </c>
      <c r="AT35" s="8">
        <v>21500</v>
      </c>
      <c r="AU35" s="8">
        <v>21500</v>
      </c>
      <c r="AV35" s="8">
        <v>21500</v>
      </c>
      <c r="AW35" s="8">
        <v>21500</v>
      </c>
      <c r="AX35" s="8">
        <v>21500</v>
      </c>
      <c r="AY35" s="8">
        <v>21500</v>
      </c>
      <c r="AZ35" s="8">
        <v>21500</v>
      </c>
      <c r="BA35" s="8">
        <v>21500</v>
      </c>
      <c r="BB35" s="8">
        <v>21500</v>
      </c>
      <c r="BC35" s="5"/>
      <c r="BD35" s="5"/>
      <c r="BE35" s="5"/>
      <c r="BF35" s="5"/>
      <c r="BG35" s="5"/>
      <c r="BH35" s="5"/>
      <c r="BI35" s="35">
        <v>20000</v>
      </c>
      <c r="BJ35" s="43">
        <v>20000</v>
      </c>
      <c r="BK35" s="35">
        <v>20000</v>
      </c>
      <c r="BL35" s="35">
        <v>20000</v>
      </c>
      <c r="BM35" s="35">
        <v>20000</v>
      </c>
      <c r="BN35" s="35">
        <v>20000</v>
      </c>
      <c r="BO35" s="35">
        <v>20000</v>
      </c>
      <c r="BP35" s="35">
        <v>20000</v>
      </c>
      <c r="BQ35" s="35">
        <v>20000</v>
      </c>
      <c r="BR35" s="35">
        <v>20000</v>
      </c>
      <c r="BS35" s="35">
        <v>20000</v>
      </c>
      <c r="BT35" s="35">
        <v>20000</v>
      </c>
      <c r="BU35" s="35">
        <v>20000</v>
      </c>
      <c r="BV35" s="35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5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f t="shared" si="0"/>
        <v>0</v>
      </c>
      <c r="L36" s="3">
        <v>49000</v>
      </c>
      <c r="M36" s="5"/>
      <c r="N36" s="5"/>
      <c r="O36" s="2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42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5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f t="shared" si="0"/>
        <v>1960800</v>
      </c>
      <c r="M37" s="8">
        <v>21500</v>
      </c>
      <c r="N37" s="8">
        <v>21500</v>
      </c>
      <c r="O37" s="26">
        <v>21500</v>
      </c>
      <c r="P37" s="8">
        <v>21500</v>
      </c>
      <c r="Q37" s="8">
        <v>21500</v>
      </c>
      <c r="R37" s="8">
        <v>21500</v>
      </c>
      <c r="S37" s="8">
        <v>21500</v>
      </c>
      <c r="T37" s="8">
        <v>21500</v>
      </c>
      <c r="U37" s="8">
        <v>21500</v>
      </c>
      <c r="V37" s="8">
        <v>21500</v>
      </c>
      <c r="W37" s="8">
        <v>21500</v>
      </c>
      <c r="X37" s="8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42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5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f t="shared" si="0"/>
        <v>0</v>
      </c>
      <c r="M38" s="5"/>
      <c r="N38" s="5"/>
      <c r="O38" s="29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23">
        <v>35000</v>
      </c>
      <c r="AN38" s="23">
        <v>35000</v>
      </c>
      <c r="AO38" s="23">
        <v>35000</v>
      </c>
      <c r="AP38" s="23">
        <v>35000</v>
      </c>
      <c r="AQ38" s="23">
        <v>35000</v>
      </c>
      <c r="AR38" s="23">
        <v>35000</v>
      </c>
      <c r="AS38" s="23">
        <v>35000</v>
      </c>
      <c r="AT38" s="23">
        <v>35000</v>
      </c>
      <c r="AU38" s="23">
        <v>35000</v>
      </c>
      <c r="AV38" s="23">
        <v>35000</v>
      </c>
      <c r="AW38" s="23">
        <v>35000</v>
      </c>
      <c r="AX38" s="23">
        <v>35000</v>
      </c>
      <c r="AY38" s="23">
        <v>35000</v>
      </c>
      <c r="AZ38" s="23">
        <v>35000</v>
      </c>
      <c r="BA38" s="23">
        <v>35000</v>
      </c>
      <c r="BB38" s="23">
        <v>35000</v>
      </c>
      <c r="BC38" s="23">
        <v>35000</v>
      </c>
      <c r="BD38" s="23">
        <v>35000</v>
      </c>
      <c r="BE38" s="23">
        <v>35000</v>
      </c>
      <c r="BF38" s="23">
        <v>35000</v>
      </c>
      <c r="BG38" s="23">
        <v>35000</v>
      </c>
      <c r="BH38" s="23">
        <v>35000</v>
      </c>
      <c r="BI38" s="5"/>
      <c r="BJ38" s="42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5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f t="shared" si="0"/>
        <v>620500</v>
      </c>
      <c r="L39" s="8">
        <v>10000</v>
      </c>
      <c r="M39" s="8">
        <v>10000</v>
      </c>
      <c r="N39" s="8">
        <v>10000</v>
      </c>
      <c r="O39" s="26">
        <v>10000</v>
      </c>
      <c r="P39" s="8">
        <v>10000</v>
      </c>
      <c r="Q39" s="8">
        <v>10000</v>
      </c>
      <c r="R39" s="8">
        <v>10000</v>
      </c>
      <c r="S39" s="8">
        <v>10000</v>
      </c>
      <c r="T39" s="8">
        <v>10000</v>
      </c>
      <c r="U39" s="8">
        <v>10000</v>
      </c>
      <c r="V39" s="8">
        <v>10000</v>
      </c>
      <c r="W39" s="8">
        <v>10000</v>
      </c>
      <c r="X39" s="8">
        <v>10000</v>
      </c>
      <c r="Y39" s="8">
        <v>10000</v>
      </c>
      <c r="Z39" s="8">
        <v>10000</v>
      </c>
      <c r="AA39" s="8">
        <v>10000</v>
      </c>
      <c r="AB39" s="8">
        <v>10000</v>
      </c>
      <c r="AC39" s="8">
        <v>10000</v>
      </c>
      <c r="AD39" s="8">
        <v>10000</v>
      </c>
      <c r="AE39" s="8">
        <v>10000</v>
      </c>
      <c r="AF39" s="8">
        <v>10000</v>
      </c>
      <c r="AG39" s="8">
        <v>10000</v>
      </c>
      <c r="AH39" s="8">
        <v>10000</v>
      </c>
      <c r="AI39" s="8">
        <v>10000</v>
      </c>
      <c r="AJ39" s="8">
        <v>10000</v>
      </c>
      <c r="AK39" s="8">
        <v>10000</v>
      </c>
      <c r="AL39" s="8">
        <v>10000</v>
      </c>
      <c r="AM39" s="8">
        <v>10000</v>
      </c>
      <c r="AN39" s="8">
        <v>10000</v>
      </c>
      <c r="AO39" s="8">
        <v>10000</v>
      </c>
      <c r="AP39" s="8">
        <v>10000</v>
      </c>
      <c r="AQ39" s="8">
        <v>10000</v>
      </c>
      <c r="AR39" s="8">
        <v>10000</v>
      </c>
      <c r="AS39" s="8">
        <v>10000</v>
      </c>
      <c r="AT39" s="8">
        <v>10000</v>
      </c>
      <c r="AU39" s="8">
        <v>10000</v>
      </c>
      <c r="AV39" s="8">
        <v>10000</v>
      </c>
      <c r="AW39" s="8">
        <v>10000</v>
      </c>
      <c r="AX39" s="8">
        <v>10000</v>
      </c>
      <c r="AY39" s="8">
        <v>10000</v>
      </c>
      <c r="AZ39" s="8">
        <v>10000</v>
      </c>
      <c r="BA39" s="8">
        <v>10000</v>
      </c>
      <c r="BB39" s="8">
        <v>10000</v>
      </c>
      <c r="BC39" s="8">
        <v>10000</v>
      </c>
      <c r="BD39" s="8">
        <v>10000</v>
      </c>
      <c r="BE39" s="8">
        <v>10000</v>
      </c>
      <c r="BF39" s="8">
        <v>10000</v>
      </c>
      <c r="BG39" s="8">
        <v>10000</v>
      </c>
      <c r="BH39" s="8">
        <v>10000</v>
      </c>
      <c r="BI39" s="5"/>
      <c r="BJ39" s="42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5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f t="shared" si="0"/>
        <v>48417615</v>
      </c>
      <c r="L40" s="3">
        <v>306000</v>
      </c>
      <c r="M40" s="8">
        <v>306000</v>
      </c>
      <c r="N40" s="8">
        <v>306000</v>
      </c>
      <c r="O40" s="26">
        <v>306000</v>
      </c>
      <c r="P40" s="8">
        <v>306000</v>
      </c>
      <c r="Q40" s="8">
        <v>306000</v>
      </c>
      <c r="R40" s="8">
        <v>306000</v>
      </c>
      <c r="S40" s="8">
        <v>306000</v>
      </c>
      <c r="T40" s="8">
        <v>306000</v>
      </c>
      <c r="U40" s="8">
        <v>306000</v>
      </c>
      <c r="V40" s="8">
        <v>306000</v>
      </c>
      <c r="W40" s="8">
        <v>306000</v>
      </c>
      <c r="X40" s="8">
        <v>306000</v>
      </c>
      <c r="Y40" s="8">
        <v>306000</v>
      </c>
      <c r="Z40" s="8">
        <v>306000</v>
      </c>
      <c r="AA40" s="8">
        <v>306000</v>
      </c>
      <c r="AB40" s="8">
        <v>306000</v>
      </c>
      <c r="AC40" s="8">
        <v>306000</v>
      </c>
      <c r="AD40" s="8">
        <v>306000</v>
      </c>
      <c r="AE40" s="8">
        <v>306000</v>
      </c>
      <c r="AF40" s="8">
        <v>306000</v>
      </c>
      <c r="AG40" s="8">
        <v>306000</v>
      </c>
      <c r="AH40" s="8">
        <v>306000</v>
      </c>
      <c r="AI40" s="8">
        <v>306000</v>
      </c>
      <c r="AJ40" s="8">
        <v>306000</v>
      </c>
      <c r="AK40" s="8">
        <v>306000</v>
      </c>
      <c r="AL40" s="8">
        <v>306000</v>
      </c>
      <c r="AM40" s="8">
        <v>306000</v>
      </c>
      <c r="AN40" s="8">
        <v>306000</v>
      </c>
      <c r="AO40" s="8">
        <v>306000</v>
      </c>
      <c r="AP40" s="8">
        <v>306000</v>
      </c>
      <c r="AQ40" s="8">
        <v>306000</v>
      </c>
      <c r="AR40" s="8">
        <v>306000</v>
      </c>
      <c r="AS40" s="8">
        <v>306000</v>
      </c>
      <c r="AT40" s="8">
        <v>306000</v>
      </c>
      <c r="AU40" s="8">
        <v>306000</v>
      </c>
      <c r="AV40" s="8">
        <v>306000</v>
      </c>
      <c r="AW40" s="8">
        <v>306000</v>
      </c>
      <c r="AX40" s="8">
        <v>306000</v>
      </c>
      <c r="AY40" s="8">
        <v>306000</v>
      </c>
      <c r="AZ40" s="8">
        <v>306000</v>
      </c>
      <c r="BA40" s="8">
        <v>306000</v>
      </c>
      <c r="BB40" s="8">
        <v>306000</v>
      </c>
      <c r="BC40" s="8">
        <v>306000</v>
      </c>
      <c r="BD40" s="8">
        <v>306000</v>
      </c>
      <c r="BE40" s="8">
        <v>306000</v>
      </c>
      <c r="BF40" s="8">
        <v>306000</v>
      </c>
      <c r="BG40" s="8">
        <v>306000</v>
      </c>
      <c r="BH40" s="8">
        <v>306000</v>
      </c>
      <c r="BI40" s="5"/>
      <c r="BJ40" s="42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5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f t="shared" si="0"/>
        <v>1870625</v>
      </c>
      <c r="L41" s="8">
        <v>25000</v>
      </c>
      <c r="M41" s="8">
        <v>25000</v>
      </c>
      <c r="N41" s="8">
        <v>25000</v>
      </c>
      <c r="O41" s="26">
        <v>25000</v>
      </c>
      <c r="P41" s="8">
        <v>25000</v>
      </c>
      <c r="Q41" s="8">
        <v>25000</v>
      </c>
      <c r="R41" s="8">
        <v>25000</v>
      </c>
      <c r="S41" s="8">
        <v>25000</v>
      </c>
      <c r="T41" s="8">
        <v>25000</v>
      </c>
      <c r="U41" s="8">
        <v>25000</v>
      </c>
      <c r="V41" s="8">
        <v>25000</v>
      </c>
      <c r="W41" s="8">
        <v>25000</v>
      </c>
      <c r="X41" s="8">
        <v>25000</v>
      </c>
      <c r="Y41" s="8">
        <v>25000</v>
      </c>
      <c r="Z41" s="8">
        <v>25000</v>
      </c>
      <c r="AA41" s="8">
        <v>25000</v>
      </c>
      <c r="AB41" s="8">
        <v>25000</v>
      </c>
      <c r="AC41" s="8">
        <v>25000</v>
      </c>
      <c r="AD41" s="8">
        <v>25000</v>
      </c>
      <c r="AE41" s="8">
        <v>25000</v>
      </c>
      <c r="AF41" s="8">
        <v>25000</v>
      </c>
      <c r="AG41" s="8">
        <v>25000</v>
      </c>
      <c r="AH41" s="8">
        <v>25000</v>
      </c>
      <c r="AI41" s="8">
        <v>25000</v>
      </c>
      <c r="AJ41" s="8">
        <v>25000</v>
      </c>
      <c r="AK41" s="8">
        <v>25000</v>
      </c>
      <c r="AL41" s="8">
        <v>25000</v>
      </c>
      <c r="AM41" s="8">
        <v>25000</v>
      </c>
      <c r="AN41" s="8">
        <v>25000</v>
      </c>
      <c r="AO41" s="8">
        <v>25000</v>
      </c>
      <c r="AP41" s="8">
        <v>25000</v>
      </c>
      <c r="AQ41" s="8">
        <v>25000</v>
      </c>
      <c r="AR41" s="8">
        <v>25000</v>
      </c>
      <c r="AS41" s="8">
        <v>25000</v>
      </c>
      <c r="AT41" s="8">
        <v>25000</v>
      </c>
      <c r="AU41" s="8">
        <v>25000</v>
      </c>
      <c r="AV41" s="8">
        <v>25000</v>
      </c>
      <c r="AW41" s="8">
        <v>25000</v>
      </c>
      <c r="AX41" s="8">
        <v>25000</v>
      </c>
      <c r="AY41" s="8">
        <v>25000</v>
      </c>
      <c r="AZ41" s="8">
        <v>25000</v>
      </c>
      <c r="BA41" s="8">
        <v>25000</v>
      </c>
      <c r="BB41" s="8">
        <v>25000</v>
      </c>
      <c r="BC41" s="5"/>
      <c r="BD41" s="5"/>
      <c r="BE41" s="5"/>
      <c r="BF41" s="5"/>
      <c r="BG41" s="5"/>
      <c r="BH41" s="5"/>
      <c r="BI41" s="8">
        <v>14000</v>
      </c>
      <c r="BJ41" s="44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5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f t="shared" si="0"/>
        <v>317100</v>
      </c>
      <c r="L42" s="3"/>
      <c r="M42" s="8">
        <v>14000</v>
      </c>
      <c r="N42" s="8">
        <v>14000</v>
      </c>
      <c r="O42" s="26">
        <v>14000</v>
      </c>
      <c r="P42" s="8">
        <v>14000</v>
      </c>
      <c r="Q42" s="8">
        <v>14000</v>
      </c>
      <c r="R42" s="8"/>
      <c r="S42" s="8"/>
      <c r="T42" s="8"/>
      <c r="U42" s="8"/>
      <c r="V42" s="8"/>
      <c r="W42" s="8"/>
      <c r="X42" s="8"/>
      <c r="Y42" s="8">
        <v>14000</v>
      </c>
      <c r="Z42" s="8">
        <v>14000</v>
      </c>
      <c r="AA42" s="8">
        <v>14000</v>
      </c>
      <c r="AB42" s="8">
        <v>14000</v>
      </c>
      <c r="AC42" s="8">
        <v>14000</v>
      </c>
      <c r="AD42" s="8"/>
      <c r="AE42" s="8"/>
      <c r="AF42" s="8"/>
      <c r="AG42" s="8"/>
      <c r="AH42" s="8"/>
      <c r="AI42" s="8"/>
      <c r="AJ42" s="8"/>
      <c r="AK42" s="8">
        <v>14000</v>
      </c>
      <c r="AL42" s="8">
        <v>14000</v>
      </c>
      <c r="AM42" s="8">
        <v>14000</v>
      </c>
      <c r="AN42" s="8">
        <v>14000</v>
      </c>
      <c r="AO42" s="8">
        <v>14000</v>
      </c>
      <c r="AP42" s="8"/>
      <c r="AQ42" s="8"/>
      <c r="AR42" s="8"/>
      <c r="AS42" s="8"/>
      <c r="AT42" s="8"/>
      <c r="AU42" s="8"/>
      <c r="AV42" s="8"/>
      <c r="AW42" s="8">
        <v>14000</v>
      </c>
      <c r="AX42" s="8">
        <v>14000</v>
      </c>
      <c r="AY42" s="8">
        <v>14000</v>
      </c>
      <c r="AZ42" s="8">
        <v>14000</v>
      </c>
      <c r="BA42" s="8">
        <v>14000</v>
      </c>
      <c r="BB42" s="8"/>
      <c r="BC42" s="8"/>
      <c r="BD42" s="8"/>
      <c r="BE42" s="8"/>
      <c r="BF42" s="8"/>
      <c r="BG42" s="8"/>
      <c r="BH42" s="8"/>
      <c r="BI42" s="5"/>
      <c r="BJ42" s="42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5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f t="shared" si="0"/>
        <v>2403160</v>
      </c>
      <c r="L43" s="8">
        <v>20000</v>
      </c>
      <c r="M43" s="8">
        <v>20000</v>
      </c>
      <c r="N43" s="8">
        <v>20000</v>
      </c>
      <c r="O43" s="26">
        <v>20000</v>
      </c>
      <c r="P43" s="8">
        <v>20000</v>
      </c>
      <c r="Q43" s="8">
        <v>20000</v>
      </c>
      <c r="R43" s="8">
        <v>20000</v>
      </c>
      <c r="S43" s="8">
        <v>20000</v>
      </c>
      <c r="T43" s="8">
        <v>20000</v>
      </c>
      <c r="U43" s="8">
        <v>20000</v>
      </c>
      <c r="V43" s="8">
        <v>20000</v>
      </c>
      <c r="W43" s="8">
        <v>20000</v>
      </c>
      <c r="X43" s="8">
        <v>20000</v>
      </c>
      <c r="Y43" s="8">
        <v>20000</v>
      </c>
      <c r="Z43" s="8">
        <v>20000</v>
      </c>
      <c r="AA43" s="8">
        <v>20000</v>
      </c>
      <c r="AB43" s="8">
        <v>20000</v>
      </c>
      <c r="AC43" s="8">
        <v>20000</v>
      </c>
      <c r="AD43" s="8">
        <v>20000</v>
      </c>
      <c r="AE43" s="8">
        <v>20000</v>
      </c>
      <c r="AF43" s="8">
        <v>20000</v>
      </c>
      <c r="AG43" s="8">
        <v>20000</v>
      </c>
      <c r="AH43" s="8">
        <v>20000</v>
      </c>
      <c r="AI43" s="8">
        <v>20000</v>
      </c>
      <c r="AJ43" s="8">
        <v>20000</v>
      </c>
      <c r="AK43" s="8">
        <v>20000</v>
      </c>
      <c r="AL43" s="8">
        <v>20000</v>
      </c>
      <c r="AM43" s="8">
        <v>20000</v>
      </c>
      <c r="AN43" s="8">
        <v>20000</v>
      </c>
      <c r="AO43" s="8">
        <v>20000</v>
      </c>
      <c r="AP43" s="8">
        <v>20000</v>
      </c>
      <c r="AQ43" s="8">
        <v>20000</v>
      </c>
      <c r="AR43" s="8">
        <v>20000</v>
      </c>
      <c r="AS43" s="8">
        <v>20000</v>
      </c>
      <c r="AT43" s="8">
        <v>20000</v>
      </c>
      <c r="AU43" s="8">
        <v>20000</v>
      </c>
      <c r="AV43" s="8">
        <v>20000</v>
      </c>
      <c r="AW43" s="8">
        <v>20000</v>
      </c>
      <c r="AX43" s="8">
        <v>20000</v>
      </c>
      <c r="AY43" s="8">
        <v>20000</v>
      </c>
      <c r="AZ43" s="8">
        <v>20000</v>
      </c>
      <c r="BA43" s="8">
        <v>20000</v>
      </c>
      <c r="BB43" s="8">
        <v>20000</v>
      </c>
      <c r="BC43" s="8">
        <v>20000</v>
      </c>
      <c r="BD43" s="8">
        <v>20000</v>
      </c>
      <c r="BE43" s="8">
        <v>20000</v>
      </c>
      <c r="BF43" s="8">
        <v>20000</v>
      </c>
      <c r="BG43" s="8">
        <v>20000</v>
      </c>
      <c r="BH43" s="8">
        <v>20000</v>
      </c>
      <c r="BI43" s="23">
        <v>35000</v>
      </c>
      <c r="BJ43" s="48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5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f t="shared" si="0"/>
        <v>1387000</v>
      </c>
      <c r="L44" s="8">
        <v>20000</v>
      </c>
      <c r="M44" s="8">
        <v>20000</v>
      </c>
      <c r="N44" s="8">
        <v>20000</v>
      </c>
      <c r="O44" s="26">
        <v>20000</v>
      </c>
      <c r="P44" s="8">
        <v>20000</v>
      </c>
      <c r="Q44" s="8">
        <v>20000</v>
      </c>
      <c r="R44" s="8">
        <v>20000</v>
      </c>
      <c r="S44" s="8">
        <v>20000</v>
      </c>
      <c r="T44" s="8">
        <v>20000</v>
      </c>
      <c r="U44" s="8">
        <v>20000</v>
      </c>
      <c r="V44" s="8">
        <v>20000</v>
      </c>
      <c r="W44" s="8">
        <v>20000</v>
      </c>
      <c r="X44" s="8">
        <v>20000</v>
      </c>
      <c r="Y44" s="8">
        <v>20000</v>
      </c>
      <c r="Z44" s="8">
        <v>20000</v>
      </c>
      <c r="AA44" s="8">
        <v>20000</v>
      </c>
      <c r="AB44" s="8">
        <v>20000</v>
      </c>
      <c r="AC44" s="8">
        <v>20000</v>
      </c>
      <c r="AD44" s="8">
        <v>20000</v>
      </c>
      <c r="AE44" s="8">
        <v>20000</v>
      </c>
      <c r="AF44" s="8">
        <v>20000</v>
      </c>
      <c r="AG44" s="8">
        <v>20000</v>
      </c>
      <c r="AH44" s="8">
        <v>20000</v>
      </c>
      <c r="AI44" s="8">
        <v>20000</v>
      </c>
      <c r="AJ44" s="8">
        <v>20000</v>
      </c>
      <c r="AK44" s="8">
        <v>20000</v>
      </c>
      <c r="AL44" s="8">
        <v>20000</v>
      </c>
      <c r="AM44" s="8">
        <v>20000</v>
      </c>
      <c r="AN44" s="8">
        <v>20000</v>
      </c>
      <c r="AO44" s="8">
        <v>20000</v>
      </c>
      <c r="AP44" s="27">
        <v>20000</v>
      </c>
      <c r="AQ44" s="27">
        <v>20000</v>
      </c>
      <c r="AR44" s="27">
        <v>20000</v>
      </c>
      <c r="AS44" s="27">
        <v>20000</v>
      </c>
      <c r="AT44" s="27">
        <v>20000</v>
      </c>
      <c r="AU44" s="27">
        <v>20000</v>
      </c>
      <c r="AV44" s="27">
        <v>20000</v>
      </c>
      <c r="AW44" s="27">
        <v>20000</v>
      </c>
      <c r="AX44" s="27">
        <v>20000</v>
      </c>
      <c r="AY44" s="27">
        <v>20000</v>
      </c>
      <c r="AZ44" s="27">
        <v>20000</v>
      </c>
      <c r="BA44" s="27">
        <v>20000</v>
      </c>
      <c r="BB44" s="27">
        <v>20000</v>
      </c>
      <c r="BC44" s="27">
        <v>20000</v>
      </c>
      <c r="BD44" s="27">
        <v>20000</v>
      </c>
      <c r="BE44" s="27">
        <v>20000</v>
      </c>
      <c r="BF44" s="27">
        <v>20000</v>
      </c>
      <c r="BG44" s="27">
        <v>20000</v>
      </c>
      <c r="BH44" s="27">
        <v>20000</v>
      </c>
      <c r="BI44" s="8">
        <v>20000</v>
      </c>
      <c r="BJ44" s="44">
        <v>20000</v>
      </c>
      <c r="BK44" s="8">
        <v>20000</v>
      </c>
      <c r="BL44" s="8">
        <v>20000</v>
      </c>
      <c r="BM44" s="8">
        <v>20000</v>
      </c>
      <c r="BN44" s="8">
        <v>20000</v>
      </c>
      <c r="BO44" s="8">
        <v>20000</v>
      </c>
      <c r="BP44" s="8">
        <v>20000</v>
      </c>
      <c r="BQ44" s="8">
        <v>20000</v>
      </c>
      <c r="BR44" s="8">
        <v>20000</v>
      </c>
      <c r="BS44" s="8">
        <v>20000</v>
      </c>
      <c r="BT44" s="8">
        <v>20000</v>
      </c>
      <c r="BU44" s="8">
        <v>20000</v>
      </c>
      <c r="BV44" s="8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5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23">
        <v>3400</v>
      </c>
      <c r="M45" s="23">
        <v>3400</v>
      </c>
      <c r="N45" s="23">
        <v>3400</v>
      </c>
      <c r="O45" s="49">
        <v>3400</v>
      </c>
      <c r="P45" s="23">
        <v>3400</v>
      </c>
      <c r="Q45" s="23">
        <v>3400</v>
      </c>
      <c r="R45" s="23">
        <v>3400</v>
      </c>
      <c r="S45" s="23">
        <v>3400</v>
      </c>
      <c r="T45" s="23">
        <v>3400</v>
      </c>
      <c r="U45" s="23">
        <v>3400</v>
      </c>
      <c r="V45" s="23">
        <v>3400</v>
      </c>
      <c r="W45" s="23">
        <v>3400</v>
      </c>
      <c r="X45" s="23">
        <v>3400</v>
      </c>
      <c r="Y45" s="23">
        <v>3400</v>
      </c>
      <c r="Z45" s="23">
        <v>3400</v>
      </c>
      <c r="AA45" s="23">
        <v>3400</v>
      </c>
      <c r="AB45" s="23">
        <v>3400</v>
      </c>
      <c r="AC45" s="23">
        <v>3400</v>
      </c>
      <c r="AD45" s="23">
        <v>3400</v>
      </c>
      <c r="AE45" s="23">
        <v>3400</v>
      </c>
      <c r="AF45" s="23">
        <v>3400</v>
      </c>
      <c r="AG45" s="23">
        <v>3400</v>
      </c>
      <c r="AH45" s="23">
        <v>3400</v>
      </c>
      <c r="AI45" s="23">
        <v>3400</v>
      </c>
      <c r="AJ45" s="23">
        <v>3400</v>
      </c>
      <c r="AK45" s="23">
        <v>3400</v>
      </c>
      <c r="AL45" s="23">
        <v>3400</v>
      </c>
      <c r="AM45" s="23">
        <v>3400</v>
      </c>
      <c r="AN45" s="23">
        <v>3400</v>
      </c>
      <c r="AO45" s="23">
        <v>3400</v>
      </c>
      <c r="AP45" s="23">
        <v>3400</v>
      </c>
      <c r="AQ45" s="23">
        <v>3400</v>
      </c>
      <c r="AR45" s="23">
        <v>3400</v>
      </c>
      <c r="AS45" s="23">
        <v>3400</v>
      </c>
      <c r="AT45" s="23">
        <v>3400</v>
      </c>
      <c r="AU45" s="23">
        <v>3400</v>
      </c>
      <c r="AV45" s="23">
        <v>3400</v>
      </c>
      <c r="AW45" s="23">
        <v>3400</v>
      </c>
      <c r="AX45" s="23">
        <v>3400</v>
      </c>
      <c r="AY45" s="23">
        <v>3400</v>
      </c>
      <c r="AZ45" s="23">
        <v>3400</v>
      </c>
      <c r="BA45" s="23">
        <v>3400</v>
      </c>
      <c r="BB45" s="23">
        <v>3400</v>
      </c>
      <c r="BC45" s="23">
        <v>3400</v>
      </c>
      <c r="BD45" s="23">
        <v>3400</v>
      </c>
      <c r="BE45" s="23">
        <v>3400</v>
      </c>
      <c r="BF45" s="23">
        <v>3400</v>
      </c>
      <c r="BG45" s="23">
        <v>3400</v>
      </c>
      <c r="BH45" s="23">
        <v>3400</v>
      </c>
      <c r="BI45" s="23">
        <v>3400</v>
      </c>
      <c r="BJ45" s="48">
        <v>3400</v>
      </c>
      <c r="BK45" s="23">
        <v>3400</v>
      </c>
      <c r="BL45" s="23">
        <v>3400</v>
      </c>
      <c r="BM45" s="23">
        <v>3400</v>
      </c>
      <c r="BN45" s="23">
        <v>3400</v>
      </c>
      <c r="BO45" s="23">
        <v>3400</v>
      </c>
      <c r="BP45" s="23">
        <v>3400</v>
      </c>
      <c r="BQ45" s="23">
        <v>3400</v>
      </c>
      <c r="BR45" s="23">
        <v>3400</v>
      </c>
      <c r="BS45" s="23">
        <v>3400</v>
      </c>
      <c r="BT45" s="23">
        <v>3400</v>
      </c>
      <c r="BU45" s="23">
        <v>3400</v>
      </c>
      <c r="BV45" s="23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5">
      <c r="C46" s="9"/>
      <c r="H46" s="3">
        <f t="shared" ref="H46:AJ46" si="1">SUM(H10:H45)</f>
        <v>1090000</v>
      </c>
      <c r="I46" s="3">
        <f t="shared" si="1"/>
        <v>1090000</v>
      </c>
      <c r="J46" s="3"/>
      <c r="K46" s="61">
        <f>SUM(K10:K44)</f>
        <v>123549992</v>
      </c>
      <c r="L46" s="3">
        <f t="shared" si="1"/>
        <v>1090000</v>
      </c>
      <c r="M46" s="8">
        <f t="shared" si="1"/>
        <v>1062500</v>
      </c>
      <c r="N46" s="8">
        <f t="shared" si="1"/>
        <v>1076000</v>
      </c>
      <c r="O46" s="26">
        <f t="shared" si="1"/>
        <v>1090000</v>
      </c>
      <c r="P46" s="8">
        <f t="shared" si="1"/>
        <v>1090000</v>
      </c>
      <c r="Q46" s="8">
        <f t="shared" si="1"/>
        <v>1090000</v>
      </c>
      <c r="R46" s="8">
        <f t="shared" si="1"/>
        <v>1076000</v>
      </c>
      <c r="S46" s="8">
        <f t="shared" si="1"/>
        <v>1076000</v>
      </c>
      <c r="T46" s="8">
        <f t="shared" si="1"/>
        <v>1076000</v>
      </c>
      <c r="U46" s="8">
        <f t="shared" si="1"/>
        <v>1076000</v>
      </c>
      <c r="V46" s="8">
        <f t="shared" si="1"/>
        <v>1076000</v>
      </c>
      <c r="W46" s="8">
        <f t="shared" si="1"/>
        <v>1076000</v>
      </c>
      <c r="X46" s="8">
        <f t="shared" si="1"/>
        <v>1076000</v>
      </c>
      <c r="Y46" s="8">
        <f t="shared" si="1"/>
        <v>1090000</v>
      </c>
      <c r="Z46" s="8">
        <f t="shared" si="1"/>
        <v>1090000</v>
      </c>
      <c r="AA46" s="8">
        <f t="shared" si="1"/>
        <v>1090000</v>
      </c>
      <c r="AB46" s="8">
        <f t="shared" si="1"/>
        <v>1090000</v>
      </c>
      <c r="AC46" s="8">
        <f t="shared" si="1"/>
        <v>1090000</v>
      </c>
      <c r="AD46" s="8">
        <f t="shared" si="1"/>
        <v>1076000</v>
      </c>
      <c r="AE46" s="8">
        <f t="shared" si="1"/>
        <v>1076000</v>
      </c>
      <c r="AF46" s="8">
        <f t="shared" si="1"/>
        <v>1076000</v>
      </c>
      <c r="AG46" s="8">
        <f t="shared" si="1"/>
        <v>1076000</v>
      </c>
      <c r="AH46" s="8">
        <f t="shared" si="1"/>
        <v>1076000</v>
      </c>
      <c r="AI46" s="8">
        <f t="shared" si="1"/>
        <v>1076000</v>
      </c>
      <c r="AJ46" s="8">
        <f t="shared" si="1"/>
        <v>1076000</v>
      </c>
      <c r="AK46" s="8">
        <f t="shared" ref="AK46:BJ46" si="2">SUM(AK10:AK45)</f>
        <v>1090000</v>
      </c>
      <c r="AL46" s="8">
        <f t="shared" si="2"/>
        <v>1090000</v>
      </c>
      <c r="AM46" s="8">
        <f t="shared" si="2"/>
        <v>1090000</v>
      </c>
      <c r="AN46" s="8">
        <f t="shared" si="2"/>
        <v>1090000</v>
      </c>
      <c r="AO46" s="8">
        <f t="shared" si="2"/>
        <v>1090000</v>
      </c>
      <c r="AP46" s="8">
        <f t="shared" si="2"/>
        <v>1076000</v>
      </c>
      <c r="AQ46" s="8">
        <f t="shared" si="2"/>
        <v>1076000</v>
      </c>
      <c r="AR46" s="8">
        <f t="shared" si="2"/>
        <v>1076000</v>
      </c>
      <c r="AS46" s="8">
        <f t="shared" si="2"/>
        <v>1076000</v>
      </c>
      <c r="AT46" s="8">
        <f t="shared" si="2"/>
        <v>1076000</v>
      </c>
      <c r="AU46" s="8">
        <f t="shared" si="2"/>
        <v>1076000</v>
      </c>
      <c r="AV46" s="8">
        <f t="shared" si="2"/>
        <v>1076000</v>
      </c>
      <c r="AW46" s="8">
        <f t="shared" si="2"/>
        <v>1090000</v>
      </c>
      <c r="AX46" s="8">
        <f t="shared" si="2"/>
        <v>1090000</v>
      </c>
      <c r="AY46" s="8">
        <f t="shared" si="2"/>
        <v>1090000</v>
      </c>
      <c r="AZ46" s="8">
        <f t="shared" si="2"/>
        <v>1090000</v>
      </c>
      <c r="BA46" s="8">
        <f t="shared" si="2"/>
        <v>1090000</v>
      </c>
      <c r="BB46" s="8">
        <f t="shared" si="2"/>
        <v>1076000</v>
      </c>
      <c r="BC46" s="8">
        <f t="shared" si="2"/>
        <v>1029500</v>
      </c>
      <c r="BD46" s="8">
        <f t="shared" si="2"/>
        <v>1029500</v>
      </c>
      <c r="BE46" s="8">
        <f t="shared" si="2"/>
        <v>1029500</v>
      </c>
      <c r="BF46" s="8">
        <f t="shared" si="2"/>
        <v>1029500</v>
      </c>
      <c r="BG46" s="8">
        <f t="shared" si="2"/>
        <v>1029500</v>
      </c>
      <c r="BH46" s="8">
        <f t="shared" si="2"/>
        <v>1029500</v>
      </c>
      <c r="BI46" s="8">
        <f t="shared" si="2"/>
        <v>1043500</v>
      </c>
      <c r="BJ46" s="44">
        <f t="shared" si="2"/>
        <v>1043500</v>
      </c>
      <c r="BK46" s="8">
        <f t="shared" ref="BK46:BV46" si="3">SUM(BK10:BK45)</f>
        <v>994500</v>
      </c>
      <c r="BL46" s="8">
        <f t="shared" si="3"/>
        <v>994500</v>
      </c>
      <c r="BM46" s="8">
        <f t="shared" si="3"/>
        <v>994500</v>
      </c>
      <c r="BN46" s="8">
        <f t="shared" si="3"/>
        <v>980500</v>
      </c>
      <c r="BO46" s="8">
        <f t="shared" si="3"/>
        <v>980500</v>
      </c>
      <c r="BP46" s="8">
        <f t="shared" si="3"/>
        <v>980500</v>
      </c>
      <c r="BQ46" s="8">
        <f t="shared" si="3"/>
        <v>980500</v>
      </c>
      <c r="BR46" s="8">
        <f t="shared" si="3"/>
        <v>980500</v>
      </c>
      <c r="BS46" s="8">
        <f t="shared" si="3"/>
        <v>980500</v>
      </c>
      <c r="BT46" s="8">
        <f t="shared" si="3"/>
        <v>980500</v>
      </c>
      <c r="BU46" s="8">
        <f t="shared" si="3"/>
        <v>994500</v>
      </c>
      <c r="BV46" s="8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5">
      <c r="M47" s="5"/>
      <c r="N47" s="5"/>
      <c r="O47" s="29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42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5">
      <c r="A48" s="9" t="s">
        <v>27</v>
      </c>
      <c r="E48" s="9"/>
      <c r="F48" s="9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8">
        <f t="shared" si="4"/>
        <v>27500</v>
      </c>
      <c r="N48" s="8">
        <f t="shared" si="4"/>
        <v>14000</v>
      </c>
      <c r="O48" s="26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14000</v>
      </c>
      <c r="S48" s="8">
        <f t="shared" si="4"/>
        <v>14000</v>
      </c>
      <c r="T48" s="8">
        <f t="shared" si="4"/>
        <v>14000</v>
      </c>
      <c r="U48" s="8">
        <f>1090000-U46</f>
        <v>14000</v>
      </c>
      <c r="V48" s="8">
        <f t="shared" si="4"/>
        <v>14000</v>
      </c>
      <c r="W48" s="8">
        <f t="shared" si="4"/>
        <v>14000</v>
      </c>
      <c r="X48" s="8">
        <f t="shared" si="4"/>
        <v>14000</v>
      </c>
      <c r="Y48" s="8">
        <f t="shared" si="4"/>
        <v>0</v>
      </c>
      <c r="Z48" s="8">
        <f t="shared" si="4"/>
        <v>0</v>
      </c>
      <c r="AA48" s="8">
        <f t="shared" si="4"/>
        <v>0</v>
      </c>
      <c r="AB48" s="8">
        <f t="shared" si="4"/>
        <v>0</v>
      </c>
      <c r="AC48" s="8">
        <f t="shared" si="4"/>
        <v>0</v>
      </c>
      <c r="AD48" s="8">
        <f t="shared" si="4"/>
        <v>14000</v>
      </c>
      <c r="AE48" s="8">
        <f t="shared" si="4"/>
        <v>14000</v>
      </c>
      <c r="AF48" s="8">
        <f t="shared" si="4"/>
        <v>14000</v>
      </c>
      <c r="AG48" s="8">
        <f t="shared" si="4"/>
        <v>14000</v>
      </c>
      <c r="AH48" s="8">
        <f t="shared" si="4"/>
        <v>14000</v>
      </c>
      <c r="AI48" s="8">
        <f t="shared" si="4"/>
        <v>14000</v>
      </c>
      <c r="AJ48" s="8">
        <f t="shared" si="4"/>
        <v>14000</v>
      </c>
      <c r="AK48" s="8">
        <f t="shared" si="4"/>
        <v>0</v>
      </c>
      <c r="AL48" s="8">
        <f t="shared" si="4"/>
        <v>0</v>
      </c>
      <c r="AM48" s="8">
        <f t="shared" ref="AM48:BV48" si="5">1090000-AM46</f>
        <v>0</v>
      </c>
      <c r="AN48" s="8">
        <f t="shared" si="5"/>
        <v>0</v>
      </c>
      <c r="AO48" s="8">
        <f t="shared" si="5"/>
        <v>0</v>
      </c>
      <c r="AP48" s="8">
        <f t="shared" si="5"/>
        <v>14000</v>
      </c>
      <c r="AQ48" s="8">
        <f t="shared" si="5"/>
        <v>14000</v>
      </c>
      <c r="AR48" s="8">
        <f t="shared" si="5"/>
        <v>14000</v>
      </c>
      <c r="AS48" s="8">
        <f t="shared" si="5"/>
        <v>14000</v>
      </c>
      <c r="AT48" s="8">
        <f t="shared" si="5"/>
        <v>14000</v>
      </c>
      <c r="AU48" s="8">
        <f t="shared" si="5"/>
        <v>14000</v>
      </c>
      <c r="AV48" s="8">
        <f t="shared" si="5"/>
        <v>14000</v>
      </c>
      <c r="AW48" s="8">
        <f t="shared" si="5"/>
        <v>0</v>
      </c>
      <c r="AX48" s="8">
        <f t="shared" si="5"/>
        <v>0</v>
      </c>
      <c r="AY48" s="8">
        <f t="shared" si="5"/>
        <v>0</v>
      </c>
      <c r="AZ48" s="8">
        <f t="shared" si="5"/>
        <v>0</v>
      </c>
      <c r="BA48" s="8">
        <f t="shared" si="5"/>
        <v>0</v>
      </c>
      <c r="BB48" s="8">
        <f t="shared" si="5"/>
        <v>14000</v>
      </c>
      <c r="BC48" s="8">
        <f t="shared" si="5"/>
        <v>60500</v>
      </c>
      <c r="BD48" s="8">
        <f t="shared" si="5"/>
        <v>60500</v>
      </c>
      <c r="BE48" s="8">
        <f t="shared" si="5"/>
        <v>60500</v>
      </c>
      <c r="BF48" s="8">
        <f t="shared" si="5"/>
        <v>60500</v>
      </c>
      <c r="BG48" s="8">
        <f t="shared" si="5"/>
        <v>60500</v>
      </c>
      <c r="BH48" s="8">
        <f t="shared" si="5"/>
        <v>60500</v>
      </c>
      <c r="BI48" s="8">
        <f t="shared" si="5"/>
        <v>46500</v>
      </c>
      <c r="BJ48" s="44">
        <f t="shared" si="5"/>
        <v>46500</v>
      </c>
      <c r="BK48" s="8">
        <f t="shared" si="5"/>
        <v>95500</v>
      </c>
      <c r="BL48" s="8">
        <f t="shared" si="5"/>
        <v>95500</v>
      </c>
      <c r="BM48" s="8">
        <f t="shared" si="5"/>
        <v>95500</v>
      </c>
      <c r="BN48" s="8">
        <f t="shared" si="5"/>
        <v>109500</v>
      </c>
      <c r="BO48" s="8">
        <f t="shared" si="5"/>
        <v>109500</v>
      </c>
      <c r="BP48" s="8">
        <f t="shared" si="5"/>
        <v>109500</v>
      </c>
      <c r="BQ48" s="8">
        <f t="shared" si="5"/>
        <v>109500</v>
      </c>
      <c r="BR48" s="8">
        <f t="shared" si="5"/>
        <v>109500</v>
      </c>
      <c r="BS48" s="8">
        <f t="shared" si="5"/>
        <v>109500</v>
      </c>
      <c r="BT48" s="8">
        <f t="shared" si="5"/>
        <v>109500</v>
      </c>
      <c r="BU48" s="8">
        <f t="shared" si="5"/>
        <v>95500</v>
      </c>
      <c r="BV48" s="8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5">
      <c r="E49" s="9"/>
      <c r="F49" s="9"/>
      <c r="H49" s="3"/>
      <c r="I49" s="3"/>
      <c r="J49" s="3"/>
      <c r="L49" s="3"/>
      <c r="M49" s="8"/>
      <c r="N49" s="8"/>
      <c r="O49" s="2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44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5">
      <c r="A50" s="9" t="s">
        <v>26</v>
      </c>
      <c r="E50" s="9"/>
      <c r="F50" s="9"/>
      <c r="H50" s="3">
        <v>0</v>
      </c>
      <c r="I50" s="3">
        <v>0</v>
      </c>
      <c r="J50" s="3"/>
      <c r="L50" s="3">
        <v>0</v>
      </c>
      <c r="M50" s="8">
        <v>0</v>
      </c>
      <c r="N50" s="8">
        <v>0</v>
      </c>
      <c r="O50" s="26">
        <v>0</v>
      </c>
      <c r="P50" s="8">
        <f t="shared" ref="P50:X50" si="6">P35</f>
        <v>21500</v>
      </c>
      <c r="Q50" s="8">
        <f t="shared" si="6"/>
        <v>21500</v>
      </c>
      <c r="R50" s="8">
        <f t="shared" si="6"/>
        <v>21500</v>
      </c>
      <c r="S50" s="8">
        <f t="shared" si="6"/>
        <v>21500</v>
      </c>
      <c r="T50" s="8">
        <f t="shared" si="6"/>
        <v>21500</v>
      </c>
      <c r="U50" s="8">
        <f t="shared" si="6"/>
        <v>21500</v>
      </c>
      <c r="V50" s="8">
        <f t="shared" si="6"/>
        <v>21500</v>
      </c>
      <c r="W50" s="8">
        <f t="shared" si="6"/>
        <v>21500</v>
      </c>
      <c r="X50" s="8">
        <f t="shared" si="6"/>
        <v>21500</v>
      </c>
      <c r="Y50" s="8">
        <f>Y35+Y22+Y18</f>
        <v>21500</v>
      </c>
      <c r="Z50" s="8">
        <f>Z35+Z22+Z18</f>
        <v>21500</v>
      </c>
      <c r="AA50" s="8">
        <f>AA35+AA22+AA18+AA17</f>
        <v>21500</v>
      </c>
      <c r="AB50" s="8">
        <f>AB35+AB22+AB18+AB17</f>
        <v>21500</v>
      </c>
      <c r="AC50" s="8">
        <f>AC35+AC22+AC18+AC17</f>
        <v>21500</v>
      </c>
      <c r="AD50" s="8">
        <f>AD35+AD24+AD22+AD18+AD17</f>
        <v>56500</v>
      </c>
      <c r="AE50" s="8">
        <f>AE35+AE24+AE22+AE18+AE17</f>
        <v>56500</v>
      </c>
      <c r="AF50" s="8">
        <f>AF35+AF24+AF22+AF18+AF17+AF20</f>
        <v>81500</v>
      </c>
      <c r="AG50" s="8">
        <f>AG35+AG24+AG22+AG18+AG17+AG20</f>
        <v>81500</v>
      </c>
      <c r="AH50" s="8">
        <f>AH35+AH24+AH22+AH18+AH17+AH20</f>
        <v>81500</v>
      </c>
      <c r="AI50" s="8">
        <f>AI35+AI24+AI22+AI18+AI17+AI20</f>
        <v>81500</v>
      </c>
      <c r="AJ50" s="8">
        <f>AJ35+AJ24+AJ22+AJ18+AJ17+AJ20</f>
        <v>81500</v>
      </c>
      <c r="AK50" s="8">
        <f>AK35+AK24+AK22+AK21+AK20+AK18+AK17</f>
        <v>121500</v>
      </c>
      <c r="AL50" s="8">
        <f>AL35+AL24+AL22+AL21+AL20+AL18+AL17</f>
        <v>121500</v>
      </c>
      <c r="AM50" s="8">
        <f>AM35+AM24+AM22+AM21+AM20+AM18+AM17</f>
        <v>86500</v>
      </c>
      <c r="AN50" s="8">
        <f>AN35+AN24+AN22+AN21+AN20+AN18+AN17</f>
        <v>86500</v>
      </c>
      <c r="AO50" s="8">
        <f>AO35+AO24+AO22+AO21+AO20+AO18+AO17</f>
        <v>86500</v>
      </c>
      <c r="AP50" s="8">
        <f>AP35+AP24+AP22+AP21+AP20+AP18+AP17+AP26</f>
        <v>111500</v>
      </c>
      <c r="AQ50" s="8">
        <f t="shared" ref="AQ50:AV50" si="7">AQ35+AQ24+AQ22+AQ21+AQ20+AQ18+AQ17+AQ26</f>
        <v>111500</v>
      </c>
      <c r="AR50" s="8">
        <f t="shared" si="7"/>
        <v>111500</v>
      </c>
      <c r="AS50" s="8">
        <f t="shared" si="7"/>
        <v>111500</v>
      </c>
      <c r="AT50" s="8">
        <f t="shared" si="7"/>
        <v>111500</v>
      </c>
      <c r="AU50" s="8">
        <f t="shared" si="7"/>
        <v>111500</v>
      </c>
      <c r="AV50" s="8">
        <f t="shared" si="7"/>
        <v>111500</v>
      </c>
      <c r="AW50" s="8">
        <f>AW35+AW24+AW22+AW21+AW20+AW18+AW17+AW26</f>
        <v>111500</v>
      </c>
      <c r="AX50" s="8">
        <f>AX35+AX24+AX22+AX21+AX20+AX18+AX17+AX26</f>
        <v>111500</v>
      </c>
      <c r="AY50" s="8">
        <f>AY35+AY24+AY22+AY21+AY20+AY18+AY17+AY26+AY11+AY12</f>
        <v>119500</v>
      </c>
      <c r="AZ50" s="8">
        <f>AZ35+AZ24+AZ22+AZ21+AZ20+AZ18+AZ17+AZ26+AZ11+AZ12</f>
        <v>119500</v>
      </c>
      <c r="BA50" s="8">
        <f>BA35+BA24+BA22+BA21+BA20+BA18+BA17+BA26+BA11+BA12</f>
        <v>119500</v>
      </c>
      <c r="BB50" s="8">
        <f>BB35+BB24+BB22+BB21+BB20+BB18+BB17+BB26+BB11+BB12</f>
        <v>119500</v>
      </c>
      <c r="BC50" s="8">
        <f t="shared" ref="BC50:BH50" si="8">BC35+BC24+BC22+BC21+BC20+BC18+BC17+BC26+BC11+BC12+BC31+BC32</f>
        <v>159000</v>
      </c>
      <c r="BD50" s="8">
        <f t="shared" si="8"/>
        <v>159000</v>
      </c>
      <c r="BE50" s="8">
        <f t="shared" si="8"/>
        <v>159000</v>
      </c>
      <c r="BF50" s="8">
        <f t="shared" si="8"/>
        <v>159000</v>
      </c>
      <c r="BG50" s="8">
        <f t="shared" si="8"/>
        <v>159000</v>
      </c>
      <c r="BH50" s="8">
        <f t="shared" si="8"/>
        <v>159000</v>
      </c>
      <c r="BI50" s="8">
        <f>BI35+BI24+BI22+BI21+BI20+BI18+BI17+BI26+BI31+BI32+BI30+BI10+BI11+BI12</f>
        <v>608600</v>
      </c>
      <c r="BJ50" s="44">
        <f>BJ35+BJ24+BJ22+BJ21+BJ20+BJ18+BJ17+BJ26+BJ31+BJ32+BJ30+BJ10+BJ11+BJ12</f>
        <v>608600</v>
      </c>
      <c r="BK50" s="8">
        <f>BK35+BK24+BK22+BK21+BK20+BK18+BK17+BK26+BK31+BK32+BK30+BK10+BK11+BK12</f>
        <v>608600</v>
      </c>
      <c r="BL50" s="8">
        <f>BL35+BL24+BL22+BL21+BL20+BL18+BL17+BL26+BL31+BL32+BL30+BL10</f>
        <v>608600</v>
      </c>
      <c r="BM50" s="8">
        <f t="shared" ref="BM50:BU50" si="9">BM35+BM24+BM22+BM21+BM20+BM18+BM17+BM26+BM31+BM32+BM30+BM10</f>
        <v>608600</v>
      </c>
      <c r="BN50" s="8">
        <f t="shared" si="9"/>
        <v>608600</v>
      </c>
      <c r="BO50" s="8">
        <f t="shared" si="9"/>
        <v>608600</v>
      </c>
      <c r="BP50" s="8">
        <f t="shared" si="9"/>
        <v>608600</v>
      </c>
      <c r="BQ50" s="8">
        <f t="shared" si="9"/>
        <v>608600</v>
      </c>
      <c r="BR50" s="8">
        <f t="shared" si="9"/>
        <v>608600</v>
      </c>
      <c r="BS50" s="8">
        <f>BS35+BS24+BS22+BS21+BS20+BS18+BS17+BS26+BS31+BS32+BS30+BS10</f>
        <v>608600</v>
      </c>
      <c r="BT50" s="8">
        <f t="shared" si="9"/>
        <v>608600</v>
      </c>
      <c r="BU50" s="8">
        <f t="shared" si="9"/>
        <v>608600</v>
      </c>
      <c r="BV50" s="8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5">
      <c r="E51" s="9"/>
      <c r="F51" s="9"/>
      <c r="H51" s="3"/>
      <c r="I51" s="3"/>
      <c r="J51" s="3"/>
      <c r="L51" s="3"/>
      <c r="M51" s="8"/>
      <c r="N51" s="8"/>
      <c r="O51" s="26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44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5">
      <c r="A52" s="9" t="s">
        <v>28</v>
      </c>
      <c r="E52" s="9"/>
      <c r="F52" s="9"/>
      <c r="H52" s="3">
        <f t="shared" ref="H52:O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8">
        <f t="shared" si="10"/>
        <v>1062500</v>
      </c>
      <c r="N52" s="8">
        <f t="shared" si="10"/>
        <v>1076000</v>
      </c>
      <c r="O52" s="26">
        <f t="shared" si="10"/>
        <v>1090000</v>
      </c>
      <c r="P52" s="8">
        <f>SUM(P10:P45)-P50</f>
        <v>1068500</v>
      </c>
      <c r="Q52" s="8">
        <f t="shared" ref="Q52:BV52" si="11">SUM(Q10:Q45)-Q50</f>
        <v>1068500</v>
      </c>
      <c r="R52" s="8">
        <f t="shared" si="11"/>
        <v>1054500</v>
      </c>
      <c r="S52" s="8">
        <f t="shared" si="11"/>
        <v>1054500</v>
      </c>
      <c r="T52" s="8">
        <f t="shared" si="11"/>
        <v>1054500</v>
      </c>
      <c r="U52" s="8">
        <f t="shared" si="11"/>
        <v>1054500</v>
      </c>
      <c r="V52" s="8">
        <f t="shared" si="11"/>
        <v>1054500</v>
      </c>
      <c r="W52" s="8">
        <f t="shared" si="11"/>
        <v>1054500</v>
      </c>
      <c r="X52" s="8">
        <f t="shared" si="11"/>
        <v>1054500</v>
      </c>
      <c r="Y52" s="8">
        <f t="shared" si="11"/>
        <v>1068500</v>
      </c>
      <c r="Z52" s="8">
        <f t="shared" si="11"/>
        <v>1068500</v>
      </c>
      <c r="AA52" s="8">
        <f t="shared" si="11"/>
        <v>1068500</v>
      </c>
      <c r="AB52" s="8">
        <f t="shared" si="11"/>
        <v>1068500</v>
      </c>
      <c r="AC52" s="8">
        <f t="shared" si="11"/>
        <v>1068500</v>
      </c>
      <c r="AD52" s="8">
        <f t="shared" si="11"/>
        <v>1019500</v>
      </c>
      <c r="AE52" s="8">
        <f t="shared" si="11"/>
        <v>1019500</v>
      </c>
      <c r="AF52" s="8">
        <f t="shared" si="11"/>
        <v>994500</v>
      </c>
      <c r="AG52" s="8">
        <f t="shared" si="11"/>
        <v>994500</v>
      </c>
      <c r="AH52" s="8">
        <f t="shared" si="11"/>
        <v>994500</v>
      </c>
      <c r="AI52" s="8">
        <f t="shared" si="11"/>
        <v>994500</v>
      </c>
      <c r="AJ52" s="8">
        <f t="shared" si="11"/>
        <v>994500</v>
      </c>
      <c r="AK52" s="8">
        <f t="shared" si="11"/>
        <v>968500</v>
      </c>
      <c r="AL52" s="8">
        <f t="shared" si="11"/>
        <v>968500</v>
      </c>
      <c r="AM52" s="8">
        <f t="shared" si="11"/>
        <v>1003500</v>
      </c>
      <c r="AN52" s="8">
        <f t="shared" si="11"/>
        <v>1003500</v>
      </c>
      <c r="AO52" s="8">
        <f t="shared" si="11"/>
        <v>1003500</v>
      </c>
      <c r="AP52" s="8">
        <f t="shared" si="11"/>
        <v>964500</v>
      </c>
      <c r="AQ52" s="8">
        <f t="shared" si="11"/>
        <v>964500</v>
      </c>
      <c r="AR52" s="8">
        <f t="shared" si="11"/>
        <v>964500</v>
      </c>
      <c r="AS52" s="8">
        <f t="shared" si="11"/>
        <v>964500</v>
      </c>
      <c r="AT52" s="8">
        <f t="shared" si="11"/>
        <v>964500</v>
      </c>
      <c r="AU52" s="8">
        <f t="shared" si="11"/>
        <v>964500</v>
      </c>
      <c r="AV52" s="8">
        <f t="shared" si="11"/>
        <v>964500</v>
      </c>
      <c r="AW52" s="8">
        <f t="shared" si="11"/>
        <v>978500</v>
      </c>
      <c r="AX52" s="8">
        <f t="shared" si="11"/>
        <v>978500</v>
      </c>
      <c r="AY52" s="8">
        <f t="shared" si="11"/>
        <v>970500</v>
      </c>
      <c r="AZ52" s="8">
        <f t="shared" si="11"/>
        <v>970500</v>
      </c>
      <c r="BA52" s="8">
        <f t="shared" si="11"/>
        <v>970500</v>
      </c>
      <c r="BB52" s="8">
        <f t="shared" si="11"/>
        <v>956500</v>
      </c>
      <c r="BC52" s="8">
        <f t="shared" si="11"/>
        <v>870500</v>
      </c>
      <c r="BD52" s="8">
        <f t="shared" si="11"/>
        <v>870500</v>
      </c>
      <c r="BE52" s="8">
        <f t="shared" si="11"/>
        <v>870500</v>
      </c>
      <c r="BF52" s="8">
        <f t="shared" si="11"/>
        <v>870500</v>
      </c>
      <c r="BG52" s="8">
        <f t="shared" si="11"/>
        <v>870500</v>
      </c>
      <c r="BH52" s="8">
        <f t="shared" si="11"/>
        <v>870500</v>
      </c>
      <c r="BI52" s="8">
        <f t="shared" si="11"/>
        <v>434900</v>
      </c>
      <c r="BJ52" s="44">
        <f t="shared" si="11"/>
        <v>434900</v>
      </c>
      <c r="BK52" s="8">
        <f t="shared" si="11"/>
        <v>385900</v>
      </c>
      <c r="BL52" s="8">
        <f t="shared" si="11"/>
        <v>385900</v>
      </c>
      <c r="BM52" s="8">
        <f t="shared" si="11"/>
        <v>385900</v>
      </c>
      <c r="BN52" s="8">
        <f t="shared" si="11"/>
        <v>371900</v>
      </c>
      <c r="BO52" s="8">
        <f t="shared" si="11"/>
        <v>371900</v>
      </c>
      <c r="BP52" s="8">
        <f t="shared" si="11"/>
        <v>371900</v>
      </c>
      <c r="BQ52" s="8">
        <f t="shared" si="11"/>
        <v>371900</v>
      </c>
      <c r="BR52" s="8">
        <f t="shared" si="11"/>
        <v>371900</v>
      </c>
      <c r="BS52" s="8">
        <f t="shared" si="11"/>
        <v>371900</v>
      </c>
      <c r="BT52" s="8">
        <f t="shared" si="11"/>
        <v>371900</v>
      </c>
      <c r="BU52" s="8">
        <f t="shared" si="11"/>
        <v>385900</v>
      </c>
      <c r="BV52" s="8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5">
      <c r="E53" s="9"/>
      <c r="F53" s="9"/>
      <c r="H53" s="3"/>
      <c r="I53" s="3"/>
      <c r="J53" s="3"/>
      <c r="L53" s="3"/>
      <c r="M53" s="8"/>
      <c r="N53" s="8"/>
      <c r="O53" s="26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44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5">
      <c r="A54" s="9" t="s">
        <v>29</v>
      </c>
      <c r="D54" s="9"/>
      <c r="E54" s="9"/>
      <c r="F54" s="9"/>
      <c r="H54" s="37">
        <f>H52/1090000</f>
        <v>1</v>
      </c>
      <c r="I54" s="37">
        <f t="shared" ref="I54:BV54" si="12">I52/1090000</f>
        <v>1</v>
      </c>
      <c r="J54" s="37"/>
      <c r="L54" s="37">
        <f t="shared" si="12"/>
        <v>1</v>
      </c>
      <c r="M54" s="50">
        <f t="shared" si="12"/>
        <v>0.97477064220183485</v>
      </c>
      <c r="N54" s="50">
        <f t="shared" si="12"/>
        <v>0.98715596330275235</v>
      </c>
      <c r="O54" s="50">
        <f t="shared" si="12"/>
        <v>1</v>
      </c>
      <c r="P54" s="50">
        <f t="shared" si="12"/>
        <v>0.98027522935779821</v>
      </c>
      <c r="Q54" s="50">
        <f t="shared" si="12"/>
        <v>0.98027522935779821</v>
      </c>
      <c r="R54" s="50">
        <f t="shared" si="12"/>
        <v>0.96743119266055044</v>
      </c>
      <c r="S54" s="50">
        <f t="shared" si="12"/>
        <v>0.96743119266055044</v>
      </c>
      <c r="T54" s="50">
        <f t="shared" si="12"/>
        <v>0.96743119266055044</v>
      </c>
      <c r="U54" s="50">
        <f t="shared" si="12"/>
        <v>0.96743119266055044</v>
      </c>
      <c r="V54" s="50">
        <f t="shared" si="12"/>
        <v>0.96743119266055044</v>
      </c>
      <c r="W54" s="50">
        <f t="shared" si="12"/>
        <v>0.96743119266055044</v>
      </c>
      <c r="X54" s="50">
        <f t="shared" si="12"/>
        <v>0.96743119266055044</v>
      </c>
      <c r="Y54" s="50">
        <f t="shared" si="12"/>
        <v>0.98027522935779821</v>
      </c>
      <c r="Z54" s="50">
        <f t="shared" si="12"/>
        <v>0.98027522935779821</v>
      </c>
      <c r="AA54" s="50">
        <f t="shared" si="12"/>
        <v>0.98027522935779821</v>
      </c>
      <c r="AB54" s="50">
        <f t="shared" si="12"/>
        <v>0.98027522935779821</v>
      </c>
      <c r="AC54" s="50">
        <f t="shared" si="12"/>
        <v>0.98027522935779821</v>
      </c>
      <c r="AD54" s="50">
        <f t="shared" si="12"/>
        <v>0.93532110091743115</v>
      </c>
      <c r="AE54" s="50">
        <f t="shared" si="12"/>
        <v>0.93532110091743115</v>
      </c>
      <c r="AF54" s="50">
        <f t="shared" si="12"/>
        <v>0.91238532110091741</v>
      </c>
      <c r="AG54" s="50">
        <f t="shared" si="12"/>
        <v>0.91238532110091741</v>
      </c>
      <c r="AH54" s="50">
        <f t="shared" si="12"/>
        <v>0.91238532110091741</v>
      </c>
      <c r="AI54" s="50">
        <f t="shared" si="12"/>
        <v>0.91238532110091741</v>
      </c>
      <c r="AJ54" s="50">
        <f t="shared" si="12"/>
        <v>0.91238532110091741</v>
      </c>
      <c r="AK54" s="50">
        <f t="shared" si="12"/>
        <v>0.88853211009174315</v>
      </c>
      <c r="AL54" s="50">
        <f t="shared" si="12"/>
        <v>0.88853211009174315</v>
      </c>
      <c r="AM54" s="50">
        <f t="shared" si="12"/>
        <v>0.92064220183486234</v>
      </c>
      <c r="AN54" s="50">
        <f t="shared" si="12"/>
        <v>0.92064220183486234</v>
      </c>
      <c r="AO54" s="50">
        <f t="shared" si="12"/>
        <v>0.92064220183486234</v>
      </c>
      <c r="AP54" s="50">
        <f t="shared" si="12"/>
        <v>0.88486238532110095</v>
      </c>
      <c r="AQ54" s="50">
        <f t="shared" si="12"/>
        <v>0.88486238532110095</v>
      </c>
      <c r="AR54" s="50">
        <f t="shared" si="12"/>
        <v>0.88486238532110095</v>
      </c>
      <c r="AS54" s="50">
        <f t="shared" si="12"/>
        <v>0.88486238532110095</v>
      </c>
      <c r="AT54" s="50">
        <f t="shared" si="12"/>
        <v>0.88486238532110095</v>
      </c>
      <c r="AU54" s="50">
        <f t="shared" si="12"/>
        <v>0.88486238532110095</v>
      </c>
      <c r="AV54" s="50">
        <f t="shared" si="12"/>
        <v>0.88486238532110095</v>
      </c>
      <c r="AW54" s="50">
        <f t="shared" si="12"/>
        <v>0.8977064220183486</v>
      </c>
      <c r="AX54" s="50">
        <f t="shared" si="12"/>
        <v>0.8977064220183486</v>
      </c>
      <c r="AY54" s="50">
        <f t="shared" si="12"/>
        <v>0.8903669724770642</v>
      </c>
      <c r="AZ54" s="50">
        <f t="shared" si="12"/>
        <v>0.8903669724770642</v>
      </c>
      <c r="BA54" s="50">
        <f t="shared" si="12"/>
        <v>0.8903669724770642</v>
      </c>
      <c r="BB54" s="50">
        <f t="shared" si="12"/>
        <v>0.87752293577981655</v>
      </c>
      <c r="BC54" s="50">
        <f t="shared" si="12"/>
        <v>0.79862385321100915</v>
      </c>
      <c r="BD54" s="50">
        <f t="shared" si="12"/>
        <v>0.79862385321100915</v>
      </c>
      <c r="BE54" s="50">
        <f t="shared" si="12"/>
        <v>0.79862385321100915</v>
      </c>
      <c r="BF54" s="50">
        <f t="shared" si="12"/>
        <v>0.79862385321100915</v>
      </c>
      <c r="BG54" s="50">
        <f t="shared" si="12"/>
        <v>0.79862385321100915</v>
      </c>
      <c r="BH54" s="50">
        <f t="shared" si="12"/>
        <v>0.79862385321100915</v>
      </c>
      <c r="BI54" s="50">
        <f t="shared" si="12"/>
        <v>0.39899082568807337</v>
      </c>
      <c r="BJ54" s="51">
        <f t="shared" si="12"/>
        <v>0.39899082568807337</v>
      </c>
      <c r="BK54" s="50">
        <f t="shared" si="12"/>
        <v>0.35403669724770642</v>
      </c>
      <c r="BL54" s="50">
        <f t="shared" si="12"/>
        <v>0.35403669724770642</v>
      </c>
      <c r="BM54" s="50">
        <f t="shared" si="12"/>
        <v>0.35403669724770642</v>
      </c>
      <c r="BN54" s="50">
        <f t="shared" si="12"/>
        <v>0.34119266055045872</v>
      </c>
      <c r="BO54" s="50">
        <f t="shared" si="12"/>
        <v>0.34119266055045872</v>
      </c>
      <c r="BP54" s="50">
        <f t="shared" si="12"/>
        <v>0.34119266055045872</v>
      </c>
      <c r="BQ54" s="50">
        <f t="shared" si="12"/>
        <v>0.34119266055045872</v>
      </c>
      <c r="BR54" s="50">
        <f t="shared" si="12"/>
        <v>0.34119266055045872</v>
      </c>
      <c r="BS54" s="50">
        <f t="shared" si="12"/>
        <v>0.34119266055045872</v>
      </c>
      <c r="BT54" s="50">
        <f t="shared" si="12"/>
        <v>0.34119266055045872</v>
      </c>
      <c r="BU54" s="50">
        <f t="shared" si="12"/>
        <v>0.35403669724770642</v>
      </c>
      <c r="BV54" s="50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5">
      <c r="H55" s="3"/>
      <c r="I55" s="3"/>
      <c r="J55" s="3"/>
      <c r="L55" s="3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51">
        <f>SUM(L54:BJ54)/51</f>
        <v>0.89598488936859122</v>
      </c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5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8">
        <f t="shared" si="13"/>
        <v>27500</v>
      </c>
      <c r="N56" s="8">
        <f t="shared" si="13"/>
        <v>14000</v>
      </c>
      <c r="O56" s="8">
        <f t="shared" si="13"/>
        <v>0</v>
      </c>
      <c r="P56" s="8">
        <f t="shared" si="13"/>
        <v>21500</v>
      </c>
      <c r="Q56" s="8">
        <f t="shared" si="13"/>
        <v>21500</v>
      </c>
      <c r="R56" s="8">
        <f t="shared" si="13"/>
        <v>35500</v>
      </c>
      <c r="S56" s="8">
        <f t="shared" si="13"/>
        <v>35500</v>
      </c>
      <c r="T56" s="8">
        <f t="shared" si="13"/>
        <v>35500</v>
      </c>
      <c r="U56" s="8">
        <f t="shared" si="13"/>
        <v>35500</v>
      </c>
      <c r="V56" s="8">
        <f t="shared" si="13"/>
        <v>35500</v>
      </c>
      <c r="W56" s="8">
        <f t="shared" si="13"/>
        <v>35500</v>
      </c>
      <c r="X56" s="8">
        <f t="shared" si="13"/>
        <v>35500</v>
      </c>
      <c r="Y56" s="8">
        <f t="shared" si="13"/>
        <v>21500</v>
      </c>
      <c r="Z56" s="8">
        <f t="shared" si="13"/>
        <v>21500</v>
      </c>
      <c r="AA56" s="8">
        <f t="shared" si="13"/>
        <v>21500</v>
      </c>
      <c r="AB56" s="8">
        <f t="shared" si="13"/>
        <v>21500</v>
      </c>
      <c r="AC56" s="8">
        <f t="shared" si="13"/>
        <v>21500</v>
      </c>
      <c r="AD56" s="8">
        <f t="shared" si="13"/>
        <v>70500</v>
      </c>
      <c r="AE56" s="8">
        <f t="shared" si="13"/>
        <v>70500</v>
      </c>
      <c r="AF56" s="8">
        <f t="shared" si="13"/>
        <v>95500</v>
      </c>
      <c r="AG56" s="8">
        <f t="shared" si="13"/>
        <v>95500</v>
      </c>
      <c r="AH56" s="8">
        <f t="shared" si="13"/>
        <v>95500</v>
      </c>
      <c r="AI56" s="8">
        <f t="shared" si="13"/>
        <v>95500</v>
      </c>
      <c r="AJ56" s="8">
        <f t="shared" si="13"/>
        <v>95500</v>
      </c>
      <c r="AK56" s="8">
        <f t="shared" si="13"/>
        <v>121500</v>
      </c>
      <c r="AL56" s="8">
        <f t="shared" si="13"/>
        <v>121500</v>
      </c>
      <c r="AM56" s="8">
        <f t="shared" si="13"/>
        <v>86500</v>
      </c>
      <c r="AN56" s="8">
        <f t="shared" si="13"/>
        <v>86500</v>
      </c>
      <c r="AO56" s="8">
        <f t="shared" si="13"/>
        <v>86500</v>
      </c>
      <c r="AP56" s="8">
        <f t="shared" si="13"/>
        <v>125500</v>
      </c>
      <c r="AQ56" s="8">
        <f t="shared" si="13"/>
        <v>125500</v>
      </c>
      <c r="AR56" s="8">
        <f t="shared" si="13"/>
        <v>125500</v>
      </c>
      <c r="AS56" s="8">
        <f t="shared" si="13"/>
        <v>125500</v>
      </c>
      <c r="AT56" s="8">
        <f t="shared" si="13"/>
        <v>125500</v>
      </c>
      <c r="AU56" s="8">
        <f t="shared" si="13"/>
        <v>125500</v>
      </c>
      <c r="AV56" s="8">
        <f t="shared" si="13"/>
        <v>125500</v>
      </c>
      <c r="AW56" s="8">
        <f t="shared" si="13"/>
        <v>111500</v>
      </c>
      <c r="AX56" s="8">
        <f t="shared" si="13"/>
        <v>111500</v>
      </c>
      <c r="AY56" s="8">
        <f t="shared" si="13"/>
        <v>119500</v>
      </c>
      <c r="AZ56" s="8">
        <f t="shared" si="13"/>
        <v>119500</v>
      </c>
      <c r="BA56" s="8">
        <f t="shared" si="13"/>
        <v>119500</v>
      </c>
      <c r="BB56" s="8">
        <f t="shared" si="13"/>
        <v>133500</v>
      </c>
      <c r="BC56" s="8">
        <f t="shared" si="13"/>
        <v>219500</v>
      </c>
      <c r="BD56" s="8">
        <f t="shared" si="13"/>
        <v>219500</v>
      </c>
      <c r="BE56" s="8">
        <f t="shared" si="13"/>
        <v>219500</v>
      </c>
      <c r="BF56" s="8">
        <f t="shared" si="13"/>
        <v>219500</v>
      </c>
      <c r="BG56" s="8">
        <f t="shared" si="13"/>
        <v>219500</v>
      </c>
      <c r="BH56" s="8">
        <f t="shared" si="13"/>
        <v>219500</v>
      </c>
      <c r="BI56" s="8">
        <f t="shared" si="13"/>
        <v>655100</v>
      </c>
      <c r="BJ56" s="44">
        <f t="shared" si="13"/>
        <v>655100</v>
      </c>
      <c r="BK56" s="8">
        <f t="shared" si="13"/>
        <v>704100</v>
      </c>
      <c r="BL56" s="8">
        <f t="shared" si="13"/>
        <v>704100</v>
      </c>
      <c r="BM56" s="8">
        <f t="shared" si="13"/>
        <v>704100</v>
      </c>
      <c r="BN56" s="8">
        <f t="shared" si="13"/>
        <v>718100</v>
      </c>
      <c r="BO56" s="8">
        <f t="shared" si="13"/>
        <v>718100</v>
      </c>
      <c r="BP56" s="8">
        <f t="shared" si="13"/>
        <v>718100</v>
      </c>
      <c r="BQ56" s="8">
        <f t="shared" si="13"/>
        <v>718100</v>
      </c>
      <c r="BR56" s="8">
        <f t="shared" si="13"/>
        <v>718100</v>
      </c>
      <c r="BS56" s="8">
        <f t="shared" si="13"/>
        <v>718100</v>
      </c>
      <c r="BT56" s="8">
        <f t="shared" si="13"/>
        <v>718100</v>
      </c>
      <c r="BU56" s="8">
        <f t="shared" si="13"/>
        <v>704100</v>
      </c>
      <c r="BV56" s="8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5">
      <c r="A57" s="9" t="s">
        <v>31</v>
      </c>
      <c r="D57" s="9"/>
      <c r="E57" s="9"/>
      <c r="H57" s="37">
        <f>H56/1090000</f>
        <v>0</v>
      </c>
      <c r="I57" s="37">
        <f t="shared" ref="I57:BV57" si="14">I56/1090000</f>
        <v>0</v>
      </c>
      <c r="J57" s="37"/>
      <c r="L57" s="37">
        <f t="shared" si="14"/>
        <v>0</v>
      </c>
      <c r="M57" s="50">
        <f t="shared" si="14"/>
        <v>2.5229357798165139E-2</v>
      </c>
      <c r="N57" s="50">
        <f t="shared" si="14"/>
        <v>1.2844036697247707E-2</v>
      </c>
      <c r="O57" s="50">
        <f t="shared" si="14"/>
        <v>0</v>
      </c>
      <c r="P57" s="50">
        <f t="shared" si="14"/>
        <v>1.9724770642201836E-2</v>
      </c>
      <c r="Q57" s="50">
        <f t="shared" si="14"/>
        <v>1.9724770642201836E-2</v>
      </c>
      <c r="R57" s="50">
        <f t="shared" si="14"/>
        <v>3.2568807339449543E-2</v>
      </c>
      <c r="S57" s="50">
        <f t="shared" si="14"/>
        <v>3.2568807339449543E-2</v>
      </c>
      <c r="T57" s="50">
        <f t="shared" si="14"/>
        <v>3.2568807339449543E-2</v>
      </c>
      <c r="U57" s="50">
        <f t="shared" si="14"/>
        <v>3.2568807339449543E-2</v>
      </c>
      <c r="V57" s="50">
        <f t="shared" si="14"/>
        <v>3.2568807339449543E-2</v>
      </c>
      <c r="W57" s="50">
        <f t="shared" si="14"/>
        <v>3.2568807339449543E-2</v>
      </c>
      <c r="X57" s="50">
        <f t="shared" si="14"/>
        <v>3.2568807339449543E-2</v>
      </c>
      <c r="Y57" s="50">
        <f t="shared" si="14"/>
        <v>1.9724770642201836E-2</v>
      </c>
      <c r="Z57" s="50">
        <f t="shared" si="14"/>
        <v>1.9724770642201836E-2</v>
      </c>
      <c r="AA57" s="50">
        <f t="shared" si="14"/>
        <v>1.9724770642201836E-2</v>
      </c>
      <c r="AB57" s="50">
        <f t="shared" si="14"/>
        <v>1.9724770642201836E-2</v>
      </c>
      <c r="AC57" s="50">
        <f t="shared" si="14"/>
        <v>1.9724770642201836E-2</v>
      </c>
      <c r="AD57" s="50">
        <f t="shared" si="14"/>
        <v>6.4678899082568811E-2</v>
      </c>
      <c r="AE57" s="50">
        <f t="shared" si="14"/>
        <v>6.4678899082568811E-2</v>
      </c>
      <c r="AF57" s="50">
        <f t="shared" si="14"/>
        <v>8.7614678899082574E-2</v>
      </c>
      <c r="AG57" s="50">
        <f t="shared" si="14"/>
        <v>8.7614678899082574E-2</v>
      </c>
      <c r="AH57" s="50">
        <f t="shared" si="14"/>
        <v>8.7614678899082574E-2</v>
      </c>
      <c r="AI57" s="50">
        <f t="shared" si="14"/>
        <v>8.7614678899082574E-2</v>
      </c>
      <c r="AJ57" s="50">
        <f t="shared" si="14"/>
        <v>8.7614678899082574E-2</v>
      </c>
      <c r="AK57" s="50">
        <f t="shared" si="14"/>
        <v>0.11146788990825689</v>
      </c>
      <c r="AL57" s="50">
        <f t="shared" si="14"/>
        <v>0.11146788990825689</v>
      </c>
      <c r="AM57" s="50">
        <f t="shared" si="14"/>
        <v>7.9357798165137619E-2</v>
      </c>
      <c r="AN57" s="50">
        <f t="shared" si="14"/>
        <v>7.9357798165137619E-2</v>
      </c>
      <c r="AO57" s="50">
        <f t="shared" si="14"/>
        <v>7.9357798165137619E-2</v>
      </c>
      <c r="AP57" s="50">
        <f t="shared" si="14"/>
        <v>0.11513761467889909</v>
      </c>
      <c r="AQ57" s="50">
        <f t="shared" si="14"/>
        <v>0.11513761467889909</v>
      </c>
      <c r="AR57" s="50">
        <f t="shared" si="14"/>
        <v>0.11513761467889909</v>
      </c>
      <c r="AS57" s="50">
        <f t="shared" si="14"/>
        <v>0.11513761467889909</v>
      </c>
      <c r="AT57" s="50">
        <f t="shared" si="14"/>
        <v>0.11513761467889909</v>
      </c>
      <c r="AU57" s="50">
        <f t="shared" si="14"/>
        <v>0.11513761467889909</v>
      </c>
      <c r="AV57" s="50">
        <f t="shared" si="14"/>
        <v>0.11513761467889909</v>
      </c>
      <c r="AW57" s="50">
        <f t="shared" si="14"/>
        <v>0.10229357798165138</v>
      </c>
      <c r="AX57" s="50">
        <f t="shared" si="14"/>
        <v>0.10229357798165138</v>
      </c>
      <c r="AY57" s="50">
        <f t="shared" si="14"/>
        <v>0.10963302752293579</v>
      </c>
      <c r="AZ57" s="50">
        <f t="shared" si="14"/>
        <v>0.10963302752293579</v>
      </c>
      <c r="BA57" s="50">
        <f t="shared" si="14"/>
        <v>0.10963302752293579</v>
      </c>
      <c r="BB57" s="50">
        <f t="shared" si="14"/>
        <v>0.12247706422018349</v>
      </c>
      <c r="BC57" s="50">
        <f t="shared" si="14"/>
        <v>0.20137614678899082</v>
      </c>
      <c r="BD57" s="50">
        <f t="shared" si="14"/>
        <v>0.20137614678899082</v>
      </c>
      <c r="BE57" s="50">
        <f t="shared" si="14"/>
        <v>0.20137614678899082</v>
      </c>
      <c r="BF57" s="50">
        <f t="shared" si="14"/>
        <v>0.20137614678899082</v>
      </c>
      <c r="BG57" s="50">
        <f t="shared" si="14"/>
        <v>0.20137614678899082</v>
      </c>
      <c r="BH57" s="50">
        <f t="shared" si="14"/>
        <v>0.20137614678899082</v>
      </c>
      <c r="BI57" s="50">
        <f t="shared" si="14"/>
        <v>0.60100917431192658</v>
      </c>
      <c r="BJ57" s="51">
        <f t="shared" si="14"/>
        <v>0.60100917431192658</v>
      </c>
      <c r="BK57" s="50">
        <f t="shared" si="14"/>
        <v>0.64596330275229363</v>
      </c>
      <c r="BL57" s="50">
        <f t="shared" si="14"/>
        <v>0.64596330275229363</v>
      </c>
      <c r="BM57" s="50">
        <f t="shared" si="14"/>
        <v>0.64596330275229363</v>
      </c>
      <c r="BN57" s="50">
        <f t="shared" si="14"/>
        <v>0.65880733944954128</v>
      </c>
      <c r="BO57" s="50">
        <f t="shared" si="14"/>
        <v>0.65880733944954128</v>
      </c>
      <c r="BP57" s="50">
        <f t="shared" si="14"/>
        <v>0.65880733944954128</v>
      </c>
      <c r="BQ57" s="50">
        <f t="shared" si="14"/>
        <v>0.65880733944954128</v>
      </c>
      <c r="BR57" s="50">
        <f t="shared" si="14"/>
        <v>0.65880733944954128</v>
      </c>
      <c r="BS57" s="50">
        <f t="shared" si="14"/>
        <v>0.65880733944954128</v>
      </c>
      <c r="BT57" s="50">
        <f t="shared" si="14"/>
        <v>0.65880733944954128</v>
      </c>
      <c r="BU57" s="50">
        <f t="shared" si="14"/>
        <v>0.64596330275229363</v>
      </c>
      <c r="BV57" s="50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5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1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5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42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5">
      <c r="A60" t="s">
        <v>32</v>
      </c>
      <c r="M60" s="5"/>
      <c r="N60" s="5"/>
      <c r="O60" s="29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42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5">
      <c r="M61" s="5"/>
      <c r="N61" s="5"/>
      <c r="O61" s="2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42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5">
      <c r="M62" s="5"/>
      <c r="N62" s="5"/>
      <c r="O62" s="2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42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5">
      <c r="M63" s="5"/>
      <c r="N63" s="5"/>
      <c r="O63" s="29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42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5">
      <c r="M64" s="5"/>
      <c r="N64" s="5"/>
      <c r="O64" s="29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42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5">
      <c r="M65" s="5"/>
      <c r="N65" s="5"/>
      <c r="O65" s="29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5">
      <c r="M66" s="5"/>
      <c r="N66" s="5"/>
      <c r="O66" s="29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5">
      <c r="M67" s="5"/>
      <c r="N67" s="5"/>
      <c r="O67" s="29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5">
      <c r="M68" s="5"/>
      <c r="N68" s="5"/>
      <c r="O68" s="29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5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5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5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5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5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5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5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5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5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5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5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5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5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5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5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5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5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5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5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5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5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5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5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5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5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5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5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5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5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5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5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5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5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5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5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5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5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5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5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5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5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5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5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5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5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5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5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5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5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5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5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5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5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5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5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5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5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5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5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5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5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5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5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5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5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5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5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5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5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5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5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5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5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5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5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5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5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5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5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5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5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5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5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5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5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5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5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5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5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5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5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5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5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5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5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5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5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5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5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5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5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5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5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5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5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5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5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5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5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5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5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5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5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5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5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5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5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5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5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5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5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5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5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5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5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5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5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5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5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5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5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5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5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5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5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5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5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5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5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5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5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5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5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5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5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5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5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5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5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5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5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5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5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5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5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5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5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5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5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5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5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5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56"/>
  <sheetViews>
    <sheetView topLeftCell="A2" zoomScale="75" zoomScaleNormal="75" workbookViewId="0">
      <selection activeCell="K7" sqref="K7"/>
    </sheetView>
  </sheetViews>
  <sheetFormatPr defaultRowHeight="13.2" x14ac:dyDescent="0.25"/>
  <cols>
    <col min="2" max="2" width="22" customWidth="1"/>
    <col min="3" max="3" width="10" customWidth="1"/>
    <col min="4" max="4" width="10.6640625" hidden="1" customWidth="1"/>
    <col min="5" max="5" width="10.6640625" customWidth="1"/>
    <col min="7" max="7" width="10.6640625" hidden="1" customWidth="1"/>
    <col min="8" max="8" width="10.6640625" customWidth="1"/>
    <col min="9" max="10" width="0" hidden="1" customWidth="1"/>
    <col min="11" max="11" width="14.6640625" customWidth="1"/>
    <col min="61" max="122" width="0" hidden="1" customWidth="1"/>
  </cols>
  <sheetData>
    <row r="1" spans="1:75" x14ac:dyDescent="0.25">
      <c r="A1" s="18" t="s">
        <v>25</v>
      </c>
    </row>
    <row r="2" spans="1:75" ht="15.6" x14ac:dyDescent="0.3">
      <c r="A2" s="21"/>
    </row>
    <row r="3" spans="1:75" ht="15.6" x14ac:dyDescent="0.3">
      <c r="A3" s="40" t="s">
        <v>30</v>
      </c>
      <c r="B3" s="18"/>
      <c r="C3" s="18"/>
      <c r="D3" s="18"/>
      <c r="E3" s="18"/>
      <c r="F3" s="18"/>
      <c r="O3" s="13"/>
    </row>
    <row r="4" spans="1:75" ht="15.6" x14ac:dyDescent="0.3">
      <c r="A4" s="22" t="s">
        <v>74</v>
      </c>
      <c r="B4" s="18"/>
      <c r="C4" s="18"/>
      <c r="D4" s="18"/>
      <c r="E4" s="18"/>
      <c r="F4" s="18"/>
      <c r="O4" s="13"/>
    </row>
    <row r="5" spans="1:75" ht="15.6" x14ac:dyDescent="0.3">
      <c r="A5" s="52" t="s">
        <v>64</v>
      </c>
      <c r="O5" s="13"/>
    </row>
    <row r="6" spans="1:75" x14ac:dyDescent="0.25">
      <c r="K6" s="66"/>
      <c r="O6" s="13"/>
    </row>
    <row r="7" spans="1:75" ht="13.8" thickBot="1" x14ac:dyDescent="0.3">
      <c r="H7" s="36" t="s">
        <v>16</v>
      </c>
      <c r="K7" s="66">
        <v>2002</v>
      </c>
      <c r="O7" s="13"/>
    </row>
    <row r="8" spans="1:75" ht="13.8" thickBot="1" x14ac:dyDescent="0.3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5">
      <c r="A9" s="2"/>
      <c r="C9" s="2"/>
      <c r="G9" s="10"/>
      <c r="H9" s="10"/>
      <c r="O9" s="13"/>
    </row>
    <row r="10" spans="1:75" x14ac:dyDescent="0.25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 t="s">
        <v>60</v>
      </c>
      <c r="I10" s="3">
        <v>90000</v>
      </c>
      <c r="J10" s="8">
        <v>90000</v>
      </c>
      <c r="K10" s="61">
        <v>0</v>
      </c>
      <c r="L10" s="8">
        <v>90000</v>
      </c>
      <c r="M10" s="8">
        <v>90000</v>
      </c>
      <c r="N10" s="8">
        <v>90000</v>
      </c>
      <c r="O10" s="26">
        <v>90000</v>
      </c>
      <c r="P10" s="8">
        <v>90000</v>
      </c>
      <c r="Q10" s="8">
        <v>90000</v>
      </c>
      <c r="R10" s="8">
        <v>90000</v>
      </c>
      <c r="S10" s="8">
        <v>90000</v>
      </c>
      <c r="T10" s="8">
        <v>90000</v>
      </c>
      <c r="U10" s="8">
        <v>90000</v>
      </c>
      <c r="V10" s="8">
        <v>90000</v>
      </c>
      <c r="W10" s="8">
        <v>90000</v>
      </c>
      <c r="X10" s="8">
        <v>90000</v>
      </c>
      <c r="Y10" s="8">
        <v>90000</v>
      </c>
      <c r="Z10" s="8">
        <v>90000</v>
      </c>
      <c r="AA10" s="8">
        <v>90000</v>
      </c>
      <c r="AB10" s="8">
        <v>90000</v>
      </c>
      <c r="AC10" s="8">
        <v>90000</v>
      </c>
      <c r="AD10" s="8">
        <v>90000</v>
      </c>
      <c r="AE10" s="8">
        <v>90000</v>
      </c>
      <c r="AF10" s="8">
        <v>90000</v>
      </c>
      <c r="AG10" s="8">
        <v>90000</v>
      </c>
      <c r="AH10" s="8">
        <v>90000</v>
      </c>
      <c r="AI10" s="8">
        <v>90000</v>
      </c>
      <c r="AJ10" s="8">
        <v>90000</v>
      </c>
      <c r="AK10" s="8">
        <v>90000</v>
      </c>
      <c r="AL10" s="8">
        <v>90000</v>
      </c>
      <c r="AM10" s="8">
        <v>90000</v>
      </c>
      <c r="AN10" s="8">
        <v>90000</v>
      </c>
      <c r="AO10" s="8">
        <v>90000</v>
      </c>
      <c r="AP10" s="8">
        <v>90000</v>
      </c>
      <c r="AQ10" s="8">
        <v>90000</v>
      </c>
      <c r="AR10" s="8">
        <v>90000</v>
      </c>
      <c r="AS10" s="8">
        <v>90000</v>
      </c>
      <c r="AT10" s="8">
        <v>90000</v>
      </c>
      <c r="AU10" s="8">
        <v>90000</v>
      </c>
      <c r="AV10" s="8">
        <v>90000</v>
      </c>
      <c r="AW10" s="8">
        <v>90000</v>
      </c>
      <c r="AX10" s="8">
        <v>90000</v>
      </c>
      <c r="AY10" s="8">
        <v>90000</v>
      </c>
      <c r="AZ10" s="8">
        <v>90000</v>
      </c>
      <c r="BA10" s="8">
        <v>90000</v>
      </c>
      <c r="BB10" s="8">
        <v>90000</v>
      </c>
      <c r="BC10" s="8">
        <v>90000</v>
      </c>
      <c r="BD10" s="8">
        <v>90000</v>
      </c>
      <c r="BE10" s="8">
        <v>90000</v>
      </c>
      <c r="BF10" s="8">
        <v>90000</v>
      </c>
      <c r="BG10" s="8">
        <v>90000</v>
      </c>
      <c r="BH10" s="8">
        <v>90000</v>
      </c>
      <c r="BI10" s="8">
        <v>90000</v>
      </c>
      <c r="BJ10" s="8">
        <v>90000</v>
      </c>
      <c r="BK10" s="8">
        <v>90000</v>
      </c>
      <c r="BL10" s="8">
        <v>90000</v>
      </c>
      <c r="BM10" s="8">
        <v>90000</v>
      </c>
      <c r="BN10" s="8">
        <v>90000</v>
      </c>
      <c r="BO10" s="8">
        <v>90000</v>
      </c>
      <c r="BP10" s="8">
        <v>90000</v>
      </c>
      <c r="BQ10" s="8">
        <v>90000</v>
      </c>
      <c r="BR10" s="8">
        <v>90000</v>
      </c>
      <c r="BS10" s="8">
        <v>90000</v>
      </c>
      <c r="BT10" s="8">
        <v>90000</v>
      </c>
      <c r="BU10" s="8">
        <v>90000</v>
      </c>
      <c r="BV10" s="8">
        <v>90000</v>
      </c>
      <c r="BW10" s="5"/>
    </row>
    <row r="11" spans="1:75" x14ac:dyDescent="0.25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 t="s">
        <v>60</v>
      </c>
      <c r="I11" s="3">
        <v>25000</v>
      </c>
      <c r="J11" s="8">
        <v>25000</v>
      </c>
      <c r="K11" s="61">
        <v>0</v>
      </c>
      <c r="L11" s="8">
        <v>25000</v>
      </c>
      <c r="M11" s="8">
        <v>25000</v>
      </c>
      <c r="N11" s="8">
        <v>25000</v>
      </c>
      <c r="O11" s="26">
        <v>25000</v>
      </c>
      <c r="P11" s="8">
        <v>25000</v>
      </c>
      <c r="Q11" s="8">
        <v>25000</v>
      </c>
      <c r="R11" s="8">
        <v>25000</v>
      </c>
      <c r="S11" s="8">
        <v>25000</v>
      </c>
      <c r="T11" s="8">
        <v>25000</v>
      </c>
      <c r="U11" s="8">
        <v>25000</v>
      </c>
      <c r="V11" s="8">
        <v>25000</v>
      </c>
      <c r="W11" s="8">
        <v>25000</v>
      </c>
      <c r="X11" s="8">
        <v>25000</v>
      </c>
      <c r="Y11" s="8">
        <v>25000</v>
      </c>
      <c r="Z11" s="8">
        <v>25000</v>
      </c>
      <c r="AA11" s="35">
        <v>25000</v>
      </c>
      <c r="AB11" s="35">
        <v>25000</v>
      </c>
      <c r="AC11" s="35">
        <v>25000</v>
      </c>
      <c r="AD11" s="35">
        <v>25000</v>
      </c>
      <c r="AE11" s="35">
        <v>25000</v>
      </c>
      <c r="AF11" s="35">
        <v>25000</v>
      </c>
      <c r="AG11" s="35">
        <v>25000</v>
      </c>
      <c r="AH11" s="35">
        <v>25000</v>
      </c>
      <c r="AI11" s="35">
        <v>25000</v>
      </c>
      <c r="AJ11" s="35">
        <v>25000</v>
      </c>
      <c r="AK11" s="35">
        <v>25000</v>
      </c>
      <c r="AL11" s="35">
        <v>25000</v>
      </c>
      <c r="AM11" s="35">
        <v>25000</v>
      </c>
      <c r="AN11" s="35">
        <v>25000</v>
      </c>
      <c r="AO11" s="35">
        <v>25000</v>
      </c>
      <c r="AP11" s="35">
        <v>25000</v>
      </c>
      <c r="AQ11" s="35">
        <v>25000</v>
      </c>
      <c r="AR11" s="35">
        <v>25000</v>
      </c>
      <c r="AS11" s="35">
        <v>25000</v>
      </c>
      <c r="AT11" s="35">
        <v>25000</v>
      </c>
      <c r="AU11" s="35">
        <v>25000</v>
      </c>
      <c r="AV11" s="35">
        <v>25000</v>
      </c>
      <c r="AW11" s="35">
        <v>25000</v>
      </c>
      <c r="AX11" s="35">
        <v>25000</v>
      </c>
      <c r="AY11" s="35">
        <v>25000</v>
      </c>
      <c r="AZ11" s="35">
        <v>25000</v>
      </c>
      <c r="BA11" s="35">
        <v>25000</v>
      </c>
      <c r="BB11" s="35">
        <v>25000</v>
      </c>
      <c r="BC11" s="35">
        <v>25000</v>
      </c>
      <c r="BD11" s="35">
        <v>25000</v>
      </c>
      <c r="BE11" s="35">
        <v>25000</v>
      </c>
      <c r="BF11" s="35">
        <v>25000</v>
      </c>
      <c r="BG11" s="35">
        <v>25000</v>
      </c>
      <c r="BH11" s="35">
        <v>25000</v>
      </c>
      <c r="BI11" s="35">
        <v>25000</v>
      </c>
      <c r="BJ11" s="35">
        <v>25000</v>
      </c>
      <c r="BK11" s="35">
        <v>25000</v>
      </c>
      <c r="BL11" s="35">
        <v>25000</v>
      </c>
      <c r="BM11" s="35">
        <v>25000</v>
      </c>
      <c r="BN11" s="35">
        <v>25000</v>
      </c>
      <c r="BO11" s="35">
        <v>25000</v>
      </c>
      <c r="BP11" s="35">
        <v>25000</v>
      </c>
      <c r="BQ11" s="35">
        <v>25000</v>
      </c>
      <c r="BR11" s="35">
        <v>25000</v>
      </c>
      <c r="BS11" s="35">
        <v>25000</v>
      </c>
      <c r="BT11" s="35">
        <v>25000</v>
      </c>
      <c r="BU11" s="35">
        <v>25000</v>
      </c>
      <c r="BV11" s="35">
        <v>25000</v>
      </c>
      <c r="BW11" s="5"/>
    </row>
    <row r="12" spans="1:75" x14ac:dyDescent="0.25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61">
        <f>ROUND((O12*31+P12*28+Q12*31+R12*30+S12*31+T12*30+U12*31+V12*31+W12*30+X12*31+Y12*30+Z12*31)*H12,0)</f>
        <v>4234000</v>
      </c>
      <c r="L12" s="8">
        <v>80000</v>
      </c>
      <c r="M12" s="8">
        <v>80000</v>
      </c>
      <c r="N12" s="8">
        <v>80000</v>
      </c>
      <c r="O12" s="26">
        <v>80000</v>
      </c>
      <c r="P12" s="8">
        <v>80000</v>
      </c>
      <c r="Q12" s="8">
        <v>80000</v>
      </c>
      <c r="R12" s="8">
        <v>80000</v>
      </c>
      <c r="S12" s="8">
        <v>80000</v>
      </c>
      <c r="T12" s="8">
        <v>80000</v>
      </c>
      <c r="U12" s="8">
        <v>80000</v>
      </c>
      <c r="V12" s="8">
        <v>80000</v>
      </c>
      <c r="W12" s="8">
        <v>80000</v>
      </c>
      <c r="X12" s="8">
        <v>80000</v>
      </c>
      <c r="Y12" s="8">
        <v>80000</v>
      </c>
      <c r="Z12" s="8">
        <v>80000</v>
      </c>
      <c r="AA12" s="8">
        <v>80000</v>
      </c>
      <c r="AB12" s="8">
        <v>80000</v>
      </c>
      <c r="AC12" s="8">
        <v>80000</v>
      </c>
      <c r="AD12" s="8">
        <v>80000</v>
      </c>
      <c r="AE12" s="8">
        <v>80000</v>
      </c>
      <c r="AF12" s="8">
        <v>80000</v>
      </c>
      <c r="AG12" s="8">
        <v>80000</v>
      </c>
      <c r="AH12" s="8">
        <v>80000</v>
      </c>
      <c r="AI12" s="8">
        <v>80000</v>
      </c>
      <c r="AJ12" s="8">
        <v>80000</v>
      </c>
      <c r="AK12" s="8">
        <v>80000</v>
      </c>
      <c r="AL12" s="8">
        <v>80000</v>
      </c>
      <c r="AM12" s="8">
        <v>80000</v>
      </c>
      <c r="AN12" s="8">
        <v>80000</v>
      </c>
      <c r="AO12" s="8">
        <v>80000</v>
      </c>
      <c r="AP12" s="8">
        <v>80000</v>
      </c>
      <c r="AQ12" s="8">
        <v>80000</v>
      </c>
      <c r="AR12" s="8">
        <v>80000</v>
      </c>
      <c r="AS12" s="8">
        <v>80000</v>
      </c>
      <c r="AT12" s="8">
        <v>80000</v>
      </c>
      <c r="AU12" s="8">
        <v>80000</v>
      </c>
      <c r="AV12" s="8">
        <v>80000</v>
      </c>
      <c r="AW12" s="8">
        <v>80000</v>
      </c>
      <c r="AX12" s="8">
        <v>60000</v>
      </c>
      <c r="AY12" s="8">
        <v>60000</v>
      </c>
      <c r="AZ12" s="8">
        <v>60000</v>
      </c>
      <c r="BA12" s="8">
        <v>60000</v>
      </c>
      <c r="BB12" s="8">
        <v>60000</v>
      </c>
      <c r="BC12" s="8">
        <v>60000</v>
      </c>
      <c r="BD12" s="8">
        <v>60000</v>
      </c>
      <c r="BE12" s="8">
        <v>60000</v>
      </c>
      <c r="BF12" s="8">
        <v>60000</v>
      </c>
      <c r="BG12" s="8">
        <v>60000</v>
      </c>
      <c r="BH12" s="8">
        <v>60000</v>
      </c>
      <c r="BI12" s="8">
        <v>60000</v>
      </c>
      <c r="BJ12" s="8">
        <v>60000</v>
      </c>
      <c r="BK12" s="8">
        <v>60000</v>
      </c>
      <c r="BL12" s="8">
        <v>60000</v>
      </c>
      <c r="BM12" s="8">
        <v>60000</v>
      </c>
      <c r="BN12" s="8">
        <v>60000</v>
      </c>
      <c r="BO12" s="8">
        <v>60000</v>
      </c>
      <c r="BP12" s="8">
        <v>60000</v>
      </c>
      <c r="BQ12" s="8">
        <v>60000</v>
      </c>
      <c r="BR12" s="8">
        <v>60000</v>
      </c>
      <c r="BS12" s="8">
        <v>60000</v>
      </c>
      <c r="BT12" s="8">
        <v>60000</v>
      </c>
      <c r="BU12" s="8">
        <v>60000</v>
      </c>
      <c r="BV12" s="27">
        <v>60000</v>
      </c>
      <c r="BW12" s="5"/>
    </row>
    <row r="13" spans="1:75" x14ac:dyDescent="0.25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 t="s">
        <v>60</v>
      </c>
      <c r="J13" s="5"/>
      <c r="K13" s="61">
        <v>0</v>
      </c>
      <c r="L13" s="5"/>
      <c r="M13" s="5"/>
      <c r="N13" s="5"/>
      <c r="O13" s="2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>
        <v>14000</v>
      </c>
      <c r="AB13" s="8">
        <v>14000</v>
      </c>
      <c r="AC13" s="8">
        <v>14000</v>
      </c>
      <c r="AD13" s="8">
        <v>14000</v>
      </c>
      <c r="AE13" s="8">
        <v>14000</v>
      </c>
      <c r="AF13" s="8">
        <v>14000</v>
      </c>
      <c r="AG13" s="8">
        <v>14000</v>
      </c>
      <c r="AH13" s="8">
        <v>14000</v>
      </c>
      <c r="AI13" s="8">
        <v>14000</v>
      </c>
      <c r="AJ13" s="8">
        <v>14000</v>
      </c>
      <c r="AK13" s="8">
        <v>14000</v>
      </c>
      <c r="AL13" s="8">
        <v>14000</v>
      </c>
      <c r="AM13" s="8">
        <v>14000</v>
      </c>
      <c r="AN13" s="8">
        <v>14000</v>
      </c>
      <c r="AO13" s="8">
        <v>14000</v>
      </c>
      <c r="AP13" s="8">
        <v>14000</v>
      </c>
      <c r="AQ13" s="8">
        <v>14000</v>
      </c>
      <c r="AR13" s="8">
        <v>14000</v>
      </c>
      <c r="AS13" s="8">
        <v>14000</v>
      </c>
      <c r="AT13" s="8">
        <v>14000</v>
      </c>
      <c r="AU13" s="8">
        <v>14000</v>
      </c>
      <c r="AV13" s="8">
        <v>14000</v>
      </c>
      <c r="AW13" s="8">
        <v>14000</v>
      </c>
      <c r="AX13" s="8">
        <v>14000</v>
      </c>
      <c r="AY13" s="8">
        <v>14000</v>
      </c>
      <c r="AZ13" s="8">
        <v>14000</v>
      </c>
      <c r="BA13" s="8">
        <v>14000</v>
      </c>
      <c r="BB13" s="8">
        <v>14000</v>
      </c>
      <c r="BC13" s="8">
        <v>14000</v>
      </c>
      <c r="BD13" s="8">
        <v>14000</v>
      </c>
      <c r="BE13" s="8">
        <v>14000</v>
      </c>
      <c r="BF13" s="8">
        <v>14000</v>
      </c>
      <c r="BG13" s="8">
        <v>14000</v>
      </c>
      <c r="BH13" s="8">
        <v>14000</v>
      </c>
      <c r="BI13" s="8">
        <v>14000</v>
      </c>
      <c r="BJ13" s="8">
        <v>14000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5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61">
        <f>ROUND((O14*31+P14*28+Q14*31+R14*30+S14*31+T14*30+U14*31+V14*31+W14*30+X14*31+Y14*30+Z14*31)*H14,0)</f>
        <v>969988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8">
        <v>25000</v>
      </c>
      <c r="AO14" s="8">
        <v>25000</v>
      </c>
      <c r="AP14" s="8">
        <v>25000</v>
      </c>
      <c r="AQ14" s="8">
        <v>25000</v>
      </c>
      <c r="AR14" s="8">
        <v>25000</v>
      </c>
      <c r="AS14" s="8">
        <v>25000</v>
      </c>
      <c r="AT14" s="8">
        <v>25000</v>
      </c>
      <c r="AU14" s="8">
        <v>25000</v>
      </c>
      <c r="AV14" s="8">
        <v>25000</v>
      </c>
      <c r="AW14" s="8">
        <v>25000</v>
      </c>
      <c r="AX14" s="8">
        <v>25000</v>
      </c>
      <c r="AY14" s="8">
        <v>25000</v>
      </c>
      <c r="AZ14" s="8">
        <v>25000</v>
      </c>
      <c r="BA14" s="8">
        <v>25000</v>
      </c>
      <c r="BB14" s="8">
        <v>25000</v>
      </c>
      <c r="BC14" s="8">
        <v>25000</v>
      </c>
      <c r="BD14" s="8">
        <v>25000</v>
      </c>
      <c r="BE14" s="8">
        <v>25000</v>
      </c>
      <c r="BF14" s="8">
        <v>25000</v>
      </c>
      <c r="BG14" s="8">
        <v>25000</v>
      </c>
      <c r="BH14" s="8">
        <v>25000</v>
      </c>
      <c r="BI14" s="8">
        <v>25000</v>
      </c>
      <c r="BJ14" s="8">
        <v>25000</v>
      </c>
      <c r="BK14" s="8">
        <v>25000</v>
      </c>
      <c r="BL14" s="8">
        <v>25000</v>
      </c>
      <c r="BM14" s="8">
        <v>25000</v>
      </c>
      <c r="BN14" s="8">
        <v>25000</v>
      </c>
      <c r="BO14" s="8">
        <v>25000</v>
      </c>
      <c r="BP14" s="8">
        <v>25000</v>
      </c>
      <c r="BQ14" s="8">
        <v>25000</v>
      </c>
      <c r="BR14" s="8">
        <v>25000</v>
      </c>
      <c r="BS14" s="8">
        <v>25000</v>
      </c>
      <c r="BT14" s="8">
        <v>25000</v>
      </c>
      <c r="BU14" s="8">
        <v>25000</v>
      </c>
      <c r="BV14" s="8">
        <v>25000</v>
      </c>
      <c r="BW14" s="5"/>
    </row>
    <row r="15" spans="1:75" x14ac:dyDescent="0.25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61">
        <f>ROUND((O15*31+P15*28+Q15*31+R15*30+S15*31+T15*30+U15*31+V15*31+W15*30+X15*31+Y15*30+Z15*31)*H15,0)</f>
        <v>125434</v>
      </c>
      <c r="L15" s="8">
        <v>20000</v>
      </c>
      <c r="M15" s="8">
        <v>20000</v>
      </c>
      <c r="N15" s="8">
        <v>20000</v>
      </c>
      <c r="O15" s="26">
        <v>20000</v>
      </c>
      <c r="P15" s="8">
        <v>20000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x14ac:dyDescent="0.25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 t="s">
        <v>60</v>
      </c>
      <c r="J16" s="5"/>
      <c r="K16" s="61">
        <v>0</v>
      </c>
      <c r="L16" s="5"/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5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61">
        <f>ROUND((O17*31+P17*28+Q17*31+R17*30+S17*31+T17*30+U17*31+V17*31+W17*30+X17*31+Y17*30+Z17*31)*H17,0)</f>
        <v>969988</v>
      </c>
      <c r="L17" s="8">
        <v>25000</v>
      </c>
      <c r="M17" s="8">
        <v>25000</v>
      </c>
      <c r="N17" s="8">
        <v>25000</v>
      </c>
      <c r="O17" s="26">
        <v>25000</v>
      </c>
      <c r="P17" s="8">
        <v>25000</v>
      </c>
      <c r="Q17" s="8">
        <v>25000</v>
      </c>
      <c r="R17" s="8">
        <v>25000</v>
      </c>
      <c r="S17" s="8">
        <v>25000</v>
      </c>
      <c r="T17" s="8">
        <v>25000</v>
      </c>
      <c r="U17" s="8">
        <v>25000</v>
      </c>
      <c r="V17" s="8">
        <v>25000</v>
      </c>
      <c r="W17" s="8">
        <v>25000</v>
      </c>
      <c r="X17" s="8">
        <v>25000</v>
      </c>
      <c r="Y17" s="8">
        <v>25000</v>
      </c>
      <c r="Z17" s="8">
        <v>25000</v>
      </c>
      <c r="AA17" s="8">
        <v>25000</v>
      </c>
      <c r="AB17" s="8">
        <v>25000</v>
      </c>
      <c r="AC17" s="8">
        <v>25000</v>
      </c>
      <c r="AD17" s="8">
        <v>25000</v>
      </c>
      <c r="AE17" s="8">
        <v>25000</v>
      </c>
      <c r="AF17" s="8">
        <v>25000</v>
      </c>
      <c r="AG17" s="8">
        <v>25000</v>
      </c>
      <c r="AH17" s="8">
        <v>25000</v>
      </c>
      <c r="AI17" s="8">
        <v>25000</v>
      </c>
      <c r="AJ17" s="8">
        <v>25000</v>
      </c>
      <c r="AK17" s="8">
        <v>25000</v>
      </c>
      <c r="AL17" s="8">
        <v>25000</v>
      </c>
      <c r="AM17" s="8">
        <v>25000</v>
      </c>
      <c r="AN17" s="8">
        <v>25000</v>
      </c>
      <c r="AO17" s="8">
        <v>25000</v>
      </c>
      <c r="AP17" s="8">
        <v>25000</v>
      </c>
      <c r="AQ17" s="8">
        <v>25000</v>
      </c>
      <c r="AR17" s="8">
        <v>25000</v>
      </c>
      <c r="AS17" s="8">
        <v>25000</v>
      </c>
      <c r="AT17" s="8">
        <v>25000</v>
      </c>
      <c r="AU17" s="8">
        <v>25000</v>
      </c>
      <c r="AV17" s="8">
        <v>25000</v>
      </c>
      <c r="AW17" s="8">
        <v>25000</v>
      </c>
      <c r="AX17" s="8">
        <v>25000</v>
      </c>
      <c r="AY17" s="8">
        <v>25000</v>
      </c>
      <c r="AZ17" s="8">
        <v>25000</v>
      </c>
      <c r="BA17" s="8">
        <v>25000</v>
      </c>
      <c r="BB17" s="8">
        <v>25000</v>
      </c>
      <c r="BC17" s="8">
        <v>25000</v>
      </c>
      <c r="BD17" s="8">
        <v>25000</v>
      </c>
      <c r="BE17" s="8">
        <v>25000</v>
      </c>
      <c r="BF17" s="8">
        <v>25000</v>
      </c>
      <c r="BG17" s="8">
        <v>25000</v>
      </c>
      <c r="BH17" s="8">
        <v>25000</v>
      </c>
      <c r="BI17" s="8">
        <v>25000</v>
      </c>
      <c r="BJ17" s="8">
        <v>25000</v>
      </c>
      <c r="BK17" s="8">
        <v>25000</v>
      </c>
      <c r="BL17" s="8">
        <v>25000</v>
      </c>
      <c r="BM17" s="8">
        <v>25000</v>
      </c>
      <c r="BN17" s="8">
        <v>25000</v>
      </c>
      <c r="BO17" s="8">
        <v>25000</v>
      </c>
      <c r="BP17" s="8">
        <v>25000</v>
      </c>
      <c r="BQ17" s="8">
        <v>25000</v>
      </c>
      <c r="BR17" s="8">
        <v>25000</v>
      </c>
      <c r="BS17" s="8">
        <v>25000</v>
      </c>
      <c r="BT17" s="8">
        <v>25000</v>
      </c>
      <c r="BU17" s="8">
        <v>25000</v>
      </c>
      <c r="BV17" s="8">
        <v>25000</v>
      </c>
      <c r="BW17" s="5"/>
    </row>
    <row r="18" spans="1:75" x14ac:dyDescent="0.25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 t="s">
        <v>60</v>
      </c>
      <c r="J18" s="5"/>
      <c r="K18" s="61">
        <v>0</v>
      </c>
      <c r="L18" s="5"/>
      <c r="M18" s="5"/>
      <c r="N18" s="8">
        <v>13500</v>
      </c>
      <c r="O18" s="29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25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 t="s">
        <v>60</v>
      </c>
      <c r="J19" s="5"/>
      <c r="K19" s="61">
        <v>0</v>
      </c>
      <c r="L19" s="5"/>
      <c r="M19" s="5"/>
      <c r="N19" s="5"/>
      <c r="O19" s="29"/>
      <c r="P19" s="5"/>
      <c r="Q19" s="5"/>
      <c r="R19" s="5"/>
      <c r="S19" s="5"/>
      <c r="T19" s="5"/>
      <c r="U19" s="5"/>
      <c r="V19" s="5"/>
      <c r="W19" s="5"/>
      <c r="X19" s="5"/>
      <c r="Y19" s="8">
        <v>21500</v>
      </c>
      <c r="Z19" s="8">
        <v>21500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5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 t="s">
        <v>60</v>
      </c>
      <c r="J20" s="5"/>
      <c r="K20" s="61">
        <v>0</v>
      </c>
      <c r="L20" s="5"/>
      <c r="M20" s="5"/>
      <c r="N20" s="5"/>
      <c r="O20" s="29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8">
        <v>35000</v>
      </c>
      <c r="AB20" s="8">
        <v>35000</v>
      </c>
      <c r="AC20" s="8">
        <v>35000</v>
      </c>
      <c r="AD20" s="8">
        <v>35000</v>
      </c>
      <c r="AE20" s="8">
        <v>35000</v>
      </c>
      <c r="AF20" s="8">
        <v>35000</v>
      </c>
      <c r="AG20" s="8">
        <v>35000</v>
      </c>
      <c r="AH20" s="8">
        <v>35000</v>
      </c>
      <c r="AI20" s="8">
        <v>35000</v>
      </c>
      <c r="AJ20" s="8">
        <v>35000</v>
      </c>
      <c r="AK20" s="8">
        <v>35000</v>
      </c>
      <c r="AL20" s="8">
        <v>35000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5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61">
        <v>0</v>
      </c>
      <c r="L21" s="8">
        <v>32000</v>
      </c>
      <c r="M21" s="8">
        <v>32000</v>
      </c>
      <c r="N21" s="8">
        <v>32000</v>
      </c>
      <c r="O21" s="27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25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61">
        <v>0</v>
      </c>
      <c r="L22" s="8">
        <v>8000</v>
      </c>
      <c r="M22" s="8">
        <v>8000</v>
      </c>
      <c r="N22" s="8">
        <v>8000</v>
      </c>
      <c r="O22" s="27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25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 t="s">
        <v>60</v>
      </c>
      <c r="I23" s="3">
        <v>8600</v>
      </c>
      <c r="J23" s="8">
        <v>8600</v>
      </c>
      <c r="K23" s="61">
        <v>0</v>
      </c>
      <c r="L23" s="8">
        <v>8600</v>
      </c>
      <c r="M23" s="8">
        <v>8600</v>
      </c>
      <c r="N23" s="8">
        <v>8600</v>
      </c>
      <c r="O23" s="26">
        <v>8600</v>
      </c>
      <c r="P23" s="8">
        <v>8600</v>
      </c>
      <c r="Q23" s="8">
        <v>8600</v>
      </c>
      <c r="R23" s="8">
        <v>8600</v>
      </c>
      <c r="S23" s="8">
        <v>8600</v>
      </c>
      <c r="T23" s="8">
        <v>8600</v>
      </c>
      <c r="U23" s="8">
        <v>8600</v>
      </c>
      <c r="V23" s="8">
        <v>8600</v>
      </c>
      <c r="W23" s="8">
        <v>8600</v>
      </c>
      <c r="X23" s="8">
        <v>8600</v>
      </c>
      <c r="Y23" s="8">
        <v>8600</v>
      </c>
      <c r="Z23" s="8">
        <v>8600</v>
      </c>
      <c r="AA23" s="8">
        <v>8600</v>
      </c>
      <c r="AB23" s="8">
        <v>8600</v>
      </c>
      <c r="AC23" s="8">
        <v>8600</v>
      </c>
      <c r="AD23" s="8">
        <v>8600</v>
      </c>
      <c r="AE23" s="8">
        <v>8600</v>
      </c>
      <c r="AF23" s="35">
        <v>8600</v>
      </c>
      <c r="AG23" s="35">
        <v>8600</v>
      </c>
      <c r="AH23" s="35">
        <v>8600</v>
      </c>
      <c r="AI23" s="35">
        <v>8600</v>
      </c>
      <c r="AJ23" s="35">
        <v>8600</v>
      </c>
      <c r="AK23" s="35">
        <v>8600</v>
      </c>
      <c r="AL23" s="35">
        <v>8600</v>
      </c>
      <c r="AM23" s="35">
        <v>8600</v>
      </c>
      <c r="AN23" s="35">
        <v>8600</v>
      </c>
      <c r="AO23" s="35">
        <v>8600</v>
      </c>
      <c r="AP23" s="35">
        <v>8600</v>
      </c>
      <c r="AQ23" s="35">
        <v>8600</v>
      </c>
      <c r="AR23" s="35">
        <v>8600</v>
      </c>
      <c r="AS23" s="35">
        <v>8600</v>
      </c>
      <c r="AT23" s="35">
        <v>8600</v>
      </c>
      <c r="AU23" s="35">
        <v>8600</v>
      </c>
      <c r="AV23" s="35">
        <v>8600</v>
      </c>
      <c r="AW23" s="35">
        <v>8600</v>
      </c>
      <c r="AX23" s="35">
        <v>8600</v>
      </c>
      <c r="AY23" s="35">
        <v>8600</v>
      </c>
      <c r="AZ23" s="35">
        <v>8600</v>
      </c>
      <c r="BA23" s="35">
        <v>8600</v>
      </c>
      <c r="BB23" s="35">
        <v>8600</v>
      </c>
      <c r="BC23" s="35">
        <v>8600</v>
      </c>
      <c r="BD23" s="35">
        <v>8600</v>
      </c>
      <c r="BE23" s="35">
        <v>8600</v>
      </c>
      <c r="BF23" s="35">
        <v>8600</v>
      </c>
      <c r="BG23" s="35">
        <v>8600</v>
      </c>
      <c r="BH23" s="35">
        <v>8600</v>
      </c>
      <c r="BI23" s="35">
        <v>8600</v>
      </c>
      <c r="BJ23" s="35">
        <v>8600</v>
      </c>
      <c r="BK23" s="35">
        <v>8600</v>
      </c>
      <c r="BL23" s="35">
        <v>8600</v>
      </c>
      <c r="BM23" s="35">
        <v>8600</v>
      </c>
      <c r="BN23" s="35">
        <v>8600</v>
      </c>
      <c r="BO23" s="35">
        <v>8600</v>
      </c>
      <c r="BP23" s="35">
        <v>8600</v>
      </c>
      <c r="BQ23" s="35">
        <v>8600</v>
      </c>
      <c r="BR23" s="35">
        <v>8600</v>
      </c>
      <c r="BS23" s="35">
        <v>8600</v>
      </c>
      <c r="BT23" s="35">
        <v>8600</v>
      </c>
      <c r="BU23" s="35">
        <v>8600</v>
      </c>
      <c r="BV23" s="35">
        <v>8600</v>
      </c>
      <c r="BW23" s="5"/>
    </row>
    <row r="24" spans="1:75" x14ac:dyDescent="0.25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61">
        <f>ROUND((O24*31+P24*28+Q24*31+R24*30+S24*31+T24*30+U24*31+V24*31+W24*30+X24*31+Y24*30+Z24*31)*H24,0)</f>
        <v>969988</v>
      </c>
      <c r="L24" s="8">
        <v>25000</v>
      </c>
      <c r="M24" s="8">
        <v>25000</v>
      </c>
      <c r="N24" s="8">
        <v>25000</v>
      </c>
      <c r="O24" s="26">
        <v>25000</v>
      </c>
      <c r="P24" s="8">
        <v>25000</v>
      </c>
      <c r="Q24" s="8">
        <v>25000</v>
      </c>
      <c r="R24" s="8">
        <v>25000</v>
      </c>
      <c r="S24" s="8">
        <v>25000</v>
      </c>
      <c r="T24" s="8">
        <v>25000</v>
      </c>
      <c r="U24" s="8">
        <v>25000</v>
      </c>
      <c r="V24" s="8">
        <v>25000</v>
      </c>
      <c r="W24" s="8">
        <v>25000</v>
      </c>
      <c r="X24" s="8">
        <v>25000</v>
      </c>
      <c r="Y24" s="8">
        <v>25000</v>
      </c>
      <c r="Z24" s="8">
        <v>25000</v>
      </c>
      <c r="AA24" s="8">
        <v>25000</v>
      </c>
      <c r="AB24" s="8">
        <v>25000</v>
      </c>
      <c r="AC24" s="8">
        <v>25000</v>
      </c>
      <c r="AD24" s="8">
        <v>25000</v>
      </c>
      <c r="AE24" s="8">
        <v>25000</v>
      </c>
      <c r="AF24" s="8">
        <v>25000</v>
      </c>
      <c r="AG24" s="8">
        <v>25000</v>
      </c>
      <c r="AH24" s="8">
        <v>25000</v>
      </c>
      <c r="AI24" s="8">
        <v>25000</v>
      </c>
      <c r="AJ24" s="8">
        <v>25000</v>
      </c>
      <c r="AK24" s="8">
        <v>25000</v>
      </c>
      <c r="AL24" s="8">
        <v>25000</v>
      </c>
      <c r="AM24" s="8">
        <v>25000</v>
      </c>
      <c r="AN24" s="8">
        <v>25000</v>
      </c>
      <c r="AO24" s="8">
        <v>25000</v>
      </c>
      <c r="AP24" s="8">
        <v>25000</v>
      </c>
      <c r="AQ24" s="8">
        <v>25000</v>
      </c>
      <c r="AR24" s="8">
        <v>25000</v>
      </c>
      <c r="AS24" s="8">
        <v>25000</v>
      </c>
      <c r="AT24" s="8">
        <v>25000</v>
      </c>
      <c r="AU24" s="8">
        <v>25000</v>
      </c>
      <c r="AV24" s="8">
        <v>25000</v>
      </c>
      <c r="AW24" s="8">
        <v>25000</v>
      </c>
      <c r="AX24" s="8">
        <v>25000</v>
      </c>
      <c r="AY24" s="8">
        <v>25000</v>
      </c>
      <c r="AZ24" s="8">
        <v>25000</v>
      </c>
      <c r="BA24" s="8">
        <v>25000</v>
      </c>
      <c r="BB24" s="8">
        <v>25000</v>
      </c>
      <c r="BC24" s="8">
        <v>25000</v>
      </c>
      <c r="BD24" s="8">
        <v>25000</v>
      </c>
      <c r="BE24" s="8">
        <v>25000</v>
      </c>
      <c r="BF24" s="8">
        <v>25000</v>
      </c>
      <c r="BG24" s="8">
        <v>25000</v>
      </c>
      <c r="BH24" s="8">
        <v>25000</v>
      </c>
      <c r="BI24" s="8">
        <v>25000</v>
      </c>
      <c r="BJ24" s="8">
        <v>25000</v>
      </c>
      <c r="BK24" s="8">
        <v>25000</v>
      </c>
      <c r="BL24" s="8">
        <v>25000</v>
      </c>
      <c r="BM24" s="8">
        <v>25000</v>
      </c>
      <c r="BN24" s="8">
        <v>25000</v>
      </c>
      <c r="BO24" s="8">
        <v>25000</v>
      </c>
      <c r="BP24" s="8">
        <v>25000</v>
      </c>
      <c r="BQ24" s="8">
        <v>25000</v>
      </c>
      <c r="BR24" s="8">
        <v>25000</v>
      </c>
      <c r="BS24" s="8">
        <v>25000</v>
      </c>
      <c r="BT24" s="8">
        <v>25000</v>
      </c>
      <c r="BU24" s="8">
        <v>25000</v>
      </c>
      <c r="BV24" s="8">
        <v>25000</v>
      </c>
      <c r="BW24" s="5"/>
    </row>
    <row r="25" spans="1:75" x14ac:dyDescent="0.25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 t="s">
        <v>60</v>
      </c>
      <c r="I25" s="3">
        <v>40000</v>
      </c>
      <c r="J25" s="8">
        <v>40000</v>
      </c>
      <c r="K25" s="61">
        <v>0</v>
      </c>
      <c r="L25" s="8">
        <v>40000</v>
      </c>
      <c r="M25" s="8">
        <v>40000</v>
      </c>
      <c r="N25" s="8">
        <v>40000</v>
      </c>
      <c r="O25" s="26">
        <v>40000</v>
      </c>
      <c r="P25" s="8">
        <v>40000</v>
      </c>
      <c r="Q25" s="8">
        <v>40000</v>
      </c>
      <c r="R25" s="8">
        <v>40000</v>
      </c>
      <c r="S25" s="8">
        <v>40000</v>
      </c>
      <c r="T25" s="8">
        <v>40000</v>
      </c>
      <c r="U25" s="8">
        <v>40000</v>
      </c>
      <c r="V25" s="8">
        <v>40000</v>
      </c>
      <c r="W25" s="8">
        <v>40000</v>
      </c>
      <c r="X25" s="8">
        <v>40000</v>
      </c>
      <c r="Y25" s="8">
        <v>40000</v>
      </c>
      <c r="Z25" s="8">
        <v>40000</v>
      </c>
      <c r="AA25" s="8">
        <v>40000</v>
      </c>
      <c r="AB25" s="8">
        <v>40000</v>
      </c>
      <c r="AC25" s="8">
        <v>40000</v>
      </c>
      <c r="AD25" s="8">
        <v>40000</v>
      </c>
      <c r="AE25" s="8">
        <v>40000</v>
      </c>
      <c r="AF25" s="8">
        <v>40000</v>
      </c>
      <c r="AG25" s="8">
        <v>40000</v>
      </c>
      <c r="AH25" s="8">
        <v>40000</v>
      </c>
      <c r="AI25" s="8">
        <v>40000</v>
      </c>
      <c r="AJ25" s="8">
        <v>40000</v>
      </c>
      <c r="AK25" s="8">
        <v>40000</v>
      </c>
      <c r="AL25" s="8">
        <v>40000</v>
      </c>
      <c r="AM25" s="8">
        <v>40000</v>
      </c>
      <c r="AN25" s="8">
        <v>40000</v>
      </c>
      <c r="AO25" s="8">
        <v>40000</v>
      </c>
      <c r="AP25" s="8">
        <v>40000</v>
      </c>
      <c r="AQ25" s="8">
        <v>40000</v>
      </c>
      <c r="AR25" s="8">
        <v>40000</v>
      </c>
      <c r="AS25" s="8">
        <v>40000</v>
      </c>
      <c r="AT25" s="8">
        <v>40000</v>
      </c>
      <c r="AU25" s="8">
        <v>40000</v>
      </c>
      <c r="AV25" s="8">
        <v>40000</v>
      </c>
      <c r="AW25" s="8">
        <v>40000</v>
      </c>
      <c r="AX25" s="8">
        <v>40000</v>
      </c>
      <c r="AY25" s="8">
        <v>40000</v>
      </c>
      <c r="AZ25" s="8">
        <v>40000</v>
      </c>
      <c r="BA25" s="8">
        <v>40000</v>
      </c>
      <c r="BB25" s="8">
        <v>40000</v>
      </c>
      <c r="BC25" s="8">
        <v>40000</v>
      </c>
      <c r="BD25" s="8">
        <v>40000</v>
      </c>
      <c r="BE25" s="8">
        <v>40000</v>
      </c>
      <c r="BF25" s="8">
        <v>40000</v>
      </c>
      <c r="BG25" s="8">
        <v>40000</v>
      </c>
      <c r="BH25" s="8">
        <v>40000</v>
      </c>
      <c r="BI25" s="35">
        <v>40000</v>
      </c>
      <c r="BJ25" s="35">
        <v>40000</v>
      </c>
      <c r="BK25" s="35">
        <v>40000</v>
      </c>
      <c r="BL25" s="35">
        <v>40000</v>
      </c>
      <c r="BM25" s="35">
        <v>40000</v>
      </c>
      <c r="BN25" s="35">
        <v>40000</v>
      </c>
      <c r="BO25" s="35">
        <v>40000</v>
      </c>
      <c r="BP25" s="35">
        <v>40000</v>
      </c>
      <c r="BQ25" s="35">
        <v>40000</v>
      </c>
      <c r="BR25" s="35">
        <v>40000</v>
      </c>
      <c r="BS25" s="35">
        <v>40000</v>
      </c>
      <c r="BT25" s="35">
        <v>40000</v>
      </c>
      <c r="BU25" s="35">
        <v>40000</v>
      </c>
      <c r="BV25" s="35">
        <v>40000</v>
      </c>
      <c r="BW25" s="5"/>
    </row>
    <row r="26" spans="1:75" x14ac:dyDescent="0.25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61">
        <f>ROUND((O26*31+P26*28+Q26*31+R26*30+S26*31+T26*30+U26*31+V26*31+W26*30+X26*31+Y26*30+Z26*31)*H26,0)</f>
        <v>71728</v>
      </c>
      <c r="L26" s="8">
        <v>1346</v>
      </c>
      <c r="M26" s="8">
        <v>1346</v>
      </c>
      <c r="N26" s="8">
        <v>1346</v>
      </c>
      <c r="O26" s="26">
        <v>1346</v>
      </c>
      <c r="P26" s="8">
        <v>1346</v>
      </c>
      <c r="Q26" s="8">
        <v>1346</v>
      </c>
      <c r="R26" s="8">
        <v>1346</v>
      </c>
      <c r="S26" s="8">
        <v>1346</v>
      </c>
      <c r="T26" s="8">
        <v>1346</v>
      </c>
      <c r="U26" s="8">
        <v>1346</v>
      </c>
      <c r="V26" s="8">
        <v>1346</v>
      </c>
      <c r="W26" s="8">
        <v>1346</v>
      </c>
      <c r="X26" s="8">
        <v>1346</v>
      </c>
      <c r="Y26" s="8">
        <v>1346</v>
      </c>
      <c r="Z26" s="8">
        <v>1346</v>
      </c>
      <c r="AA26" s="8">
        <v>1346</v>
      </c>
      <c r="AB26" s="8">
        <v>1346</v>
      </c>
      <c r="AC26" s="8">
        <v>1346</v>
      </c>
      <c r="AD26" s="8">
        <v>1346</v>
      </c>
      <c r="AE26" s="8">
        <v>1346</v>
      </c>
      <c r="AF26" s="8">
        <v>1346</v>
      </c>
      <c r="AG26" s="8">
        <v>1346</v>
      </c>
      <c r="AH26" s="8">
        <v>1346</v>
      </c>
      <c r="AI26" s="8">
        <v>1346</v>
      </c>
      <c r="AJ26" s="8">
        <v>1346</v>
      </c>
      <c r="AK26" s="8">
        <v>1346</v>
      </c>
      <c r="AL26" s="8">
        <v>1346</v>
      </c>
      <c r="AM26" s="35">
        <v>1346</v>
      </c>
      <c r="AN26" s="35">
        <v>1346</v>
      </c>
      <c r="AO26" s="35">
        <v>1346</v>
      </c>
      <c r="AP26" s="35">
        <v>1346</v>
      </c>
      <c r="AQ26" s="35">
        <v>1346</v>
      </c>
      <c r="AR26" s="35">
        <v>1346</v>
      </c>
      <c r="AS26" s="35">
        <v>1346</v>
      </c>
      <c r="AT26" s="35">
        <v>1346</v>
      </c>
      <c r="AU26" s="35">
        <v>1346</v>
      </c>
      <c r="AV26" s="35">
        <v>1346</v>
      </c>
      <c r="AW26" s="35">
        <v>1346</v>
      </c>
      <c r="AX26" s="35">
        <v>1346</v>
      </c>
      <c r="AY26" s="35">
        <v>1346</v>
      </c>
      <c r="AZ26" s="35">
        <v>1346</v>
      </c>
      <c r="BA26" s="35">
        <v>1346</v>
      </c>
      <c r="BB26" s="35">
        <v>1346</v>
      </c>
      <c r="BC26" s="35">
        <v>1346</v>
      </c>
      <c r="BD26" s="35">
        <v>1346</v>
      </c>
      <c r="BE26" s="35">
        <v>1346</v>
      </c>
      <c r="BF26" s="35">
        <v>1346</v>
      </c>
      <c r="BG26" s="35">
        <v>1346</v>
      </c>
      <c r="BH26" s="35">
        <v>1346</v>
      </c>
      <c r="BI26" s="35">
        <v>1346</v>
      </c>
      <c r="BJ26" s="35">
        <v>1346</v>
      </c>
      <c r="BK26" s="35">
        <v>1346</v>
      </c>
      <c r="BL26" s="35">
        <v>1346</v>
      </c>
      <c r="BM26" s="35">
        <v>1346</v>
      </c>
      <c r="BN26" s="35">
        <v>1346</v>
      </c>
      <c r="BO26" s="35">
        <v>1346</v>
      </c>
      <c r="BP26" s="35">
        <v>1346</v>
      </c>
      <c r="BQ26" s="35">
        <v>1346</v>
      </c>
      <c r="BR26" s="35">
        <v>1346</v>
      </c>
      <c r="BS26" s="35">
        <v>1346</v>
      </c>
      <c r="BT26" s="35">
        <v>1346</v>
      </c>
      <c r="BU26" s="35">
        <v>1346</v>
      </c>
      <c r="BV26" s="35">
        <v>1346</v>
      </c>
      <c r="BW26" s="5"/>
    </row>
    <row r="27" spans="1:75" x14ac:dyDescent="0.25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 t="s">
        <v>60</v>
      </c>
      <c r="I27" s="3">
        <v>3500</v>
      </c>
      <c r="J27" s="8">
        <v>3500</v>
      </c>
      <c r="K27" s="61">
        <v>0</v>
      </c>
      <c r="L27" s="8">
        <v>3500</v>
      </c>
      <c r="M27" s="8">
        <v>3500</v>
      </c>
      <c r="N27" s="8">
        <v>3500</v>
      </c>
      <c r="O27" s="26">
        <v>3500</v>
      </c>
      <c r="P27" s="8">
        <v>3500</v>
      </c>
      <c r="Q27" s="8">
        <v>3500</v>
      </c>
      <c r="R27" s="8">
        <v>3500</v>
      </c>
      <c r="S27" s="8">
        <v>3500</v>
      </c>
      <c r="T27" s="8">
        <v>3500</v>
      </c>
      <c r="U27" s="8">
        <v>3500</v>
      </c>
      <c r="V27" s="8">
        <v>3500</v>
      </c>
      <c r="W27" s="8">
        <v>3500</v>
      </c>
      <c r="X27" s="8">
        <v>3500</v>
      </c>
      <c r="Y27" s="8">
        <v>3500</v>
      </c>
      <c r="Z27" s="8">
        <v>3500</v>
      </c>
      <c r="AA27" s="8">
        <v>3500</v>
      </c>
      <c r="AB27" s="8">
        <v>3500</v>
      </c>
      <c r="AC27" s="8">
        <v>3500</v>
      </c>
      <c r="AD27" s="8">
        <v>3500</v>
      </c>
      <c r="AE27" s="8">
        <v>3500</v>
      </c>
      <c r="AF27" s="8">
        <v>3500</v>
      </c>
      <c r="AG27" s="8">
        <v>3500</v>
      </c>
      <c r="AH27" s="8">
        <v>3500</v>
      </c>
      <c r="AI27" s="8">
        <v>3500</v>
      </c>
      <c r="AJ27" s="8">
        <v>3500</v>
      </c>
      <c r="AK27" s="8">
        <v>3500</v>
      </c>
      <c r="AL27" s="8">
        <v>3500</v>
      </c>
      <c r="AM27" s="8">
        <v>3500</v>
      </c>
      <c r="AN27" s="8">
        <v>3500</v>
      </c>
      <c r="AO27" s="8">
        <v>3500</v>
      </c>
      <c r="AP27" s="8">
        <v>3500</v>
      </c>
      <c r="AQ27" s="8">
        <v>3500</v>
      </c>
      <c r="AR27" s="8">
        <v>3500</v>
      </c>
      <c r="AS27" s="8">
        <v>3500</v>
      </c>
      <c r="AT27" s="8">
        <v>3500</v>
      </c>
      <c r="AU27" s="8">
        <v>3500</v>
      </c>
      <c r="AV27" s="8">
        <v>3500</v>
      </c>
      <c r="AW27" s="8">
        <v>3500</v>
      </c>
      <c r="AX27" s="8">
        <v>3500</v>
      </c>
      <c r="AY27" s="8">
        <v>3500</v>
      </c>
      <c r="AZ27" s="8">
        <v>3500</v>
      </c>
      <c r="BA27" s="8">
        <v>3500</v>
      </c>
      <c r="BB27" s="8">
        <v>3500</v>
      </c>
      <c r="BC27" s="8">
        <v>3500</v>
      </c>
      <c r="BD27" s="8">
        <v>3500</v>
      </c>
      <c r="BE27" s="8">
        <v>3500</v>
      </c>
      <c r="BF27" s="8">
        <v>3500</v>
      </c>
      <c r="BG27" s="8">
        <v>3500</v>
      </c>
      <c r="BH27" s="8">
        <v>3500</v>
      </c>
      <c r="BI27" s="8">
        <v>3500</v>
      </c>
      <c r="BJ27" s="8">
        <v>3500</v>
      </c>
      <c r="BK27" s="8">
        <v>3500</v>
      </c>
      <c r="BL27" s="8">
        <v>3500</v>
      </c>
      <c r="BM27" s="8">
        <v>3500</v>
      </c>
      <c r="BN27" s="8">
        <v>3500</v>
      </c>
      <c r="BO27" s="8">
        <v>3500</v>
      </c>
      <c r="BP27" s="8">
        <v>3500</v>
      </c>
      <c r="BQ27" s="8">
        <v>3500</v>
      </c>
      <c r="BR27" s="8">
        <v>3500</v>
      </c>
      <c r="BS27" s="8">
        <v>3500</v>
      </c>
      <c r="BT27" s="8">
        <v>3500</v>
      </c>
      <c r="BU27" s="8">
        <v>3500</v>
      </c>
      <c r="BV27" s="8">
        <v>3500</v>
      </c>
      <c r="BW27" s="5"/>
    </row>
    <row r="28" spans="1:75" x14ac:dyDescent="0.25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61">
        <f>ROUND((O28*31+P28*28+Q28*31+R28*30+S28*31+T28*30+U28*31+V28*31+W28*30+X28*31+Y28*30+Z28*31)*H28,0)</f>
        <v>5819925</v>
      </c>
      <c r="L28" s="8">
        <v>150000</v>
      </c>
      <c r="M28" s="8">
        <v>150000</v>
      </c>
      <c r="N28" s="8">
        <v>150000</v>
      </c>
      <c r="O28" s="26">
        <v>150000</v>
      </c>
      <c r="P28" s="8">
        <v>150000</v>
      </c>
      <c r="Q28" s="8">
        <v>150000</v>
      </c>
      <c r="R28" s="8">
        <v>150000</v>
      </c>
      <c r="S28" s="8">
        <v>150000</v>
      </c>
      <c r="T28" s="8">
        <v>150000</v>
      </c>
      <c r="U28" s="8">
        <v>150000</v>
      </c>
      <c r="V28" s="8">
        <v>150000</v>
      </c>
      <c r="W28" s="8">
        <v>150000</v>
      </c>
      <c r="X28" s="8">
        <v>150000</v>
      </c>
      <c r="Y28" s="8">
        <v>150000</v>
      </c>
      <c r="Z28" s="8">
        <v>150000</v>
      </c>
      <c r="AA28" s="8">
        <v>150000</v>
      </c>
      <c r="AB28" s="8">
        <v>150000</v>
      </c>
      <c r="AC28" s="8">
        <v>150000</v>
      </c>
      <c r="AD28" s="8">
        <v>150000</v>
      </c>
      <c r="AE28" s="8">
        <v>150000</v>
      </c>
      <c r="AF28" s="8">
        <v>150000</v>
      </c>
      <c r="AG28" s="8">
        <v>150000</v>
      </c>
      <c r="AH28" s="8">
        <v>150000</v>
      </c>
      <c r="AI28" s="8">
        <v>150000</v>
      </c>
      <c r="AJ28" s="8">
        <v>150000</v>
      </c>
      <c r="AK28" s="8">
        <v>150000</v>
      </c>
      <c r="AL28" s="8">
        <v>150000</v>
      </c>
      <c r="AM28" s="8">
        <v>150000</v>
      </c>
      <c r="AN28" s="8">
        <v>150000</v>
      </c>
      <c r="AO28" s="8">
        <v>150000</v>
      </c>
      <c r="AP28" s="8">
        <v>150000</v>
      </c>
      <c r="AQ28" s="8">
        <v>150000</v>
      </c>
      <c r="AR28" s="8">
        <v>150000</v>
      </c>
      <c r="AS28" s="8">
        <v>150000</v>
      </c>
      <c r="AT28" s="8">
        <v>150000</v>
      </c>
      <c r="AU28" s="8">
        <v>150000</v>
      </c>
      <c r="AV28" s="8">
        <v>150000</v>
      </c>
      <c r="AW28" s="8">
        <v>150000</v>
      </c>
      <c r="AX28" s="8">
        <v>150000</v>
      </c>
      <c r="AY28" s="8">
        <v>150000</v>
      </c>
      <c r="AZ28" s="8">
        <v>150000</v>
      </c>
      <c r="BA28" s="8">
        <v>150000</v>
      </c>
      <c r="BB28" s="8">
        <v>150000</v>
      </c>
      <c r="BC28" s="8">
        <v>150000</v>
      </c>
      <c r="BD28" s="8">
        <v>150000</v>
      </c>
      <c r="BE28" s="8">
        <v>150000</v>
      </c>
      <c r="BF28" s="8">
        <v>150000</v>
      </c>
      <c r="BG28" s="8">
        <v>150000</v>
      </c>
      <c r="BH28" s="8">
        <v>150000</v>
      </c>
      <c r="BI28" s="8">
        <v>150000</v>
      </c>
      <c r="BJ28" s="8">
        <v>150000</v>
      </c>
      <c r="BK28" s="8">
        <v>150000</v>
      </c>
      <c r="BL28" s="8">
        <v>150000</v>
      </c>
      <c r="BM28" s="8">
        <v>150000</v>
      </c>
      <c r="BN28" s="8">
        <v>150000</v>
      </c>
      <c r="BO28" s="8">
        <v>150000</v>
      </c>
      <c r="BP28" s="8">
        <v>150000</v>
      </c>
      <c r="BQ28" s="8">
        <v>150000</v>
      </c>
      <c r="BR28" s="8">
        <v>150000</v>
      </c>
      <c r="BS28" s="8">
        <v>150000</v>
      </c>
      <c r="BT28" s="8">
        <v>150000</v>
      </c>
      <c r="BU28" s="8">
        <v>150000</v>
      </c>
      <c r="BV28" s="8">
        <v>150000</v>
      </c>
      <c r="BW28" s="5"/>
    </row>
    <row r="29" spans="1:75" x14ac:dyDescent="0.25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61">
        <v>0</v>
      </c>
      <c r="L29" s="8">
        <v>20000</v>
      </c>
      <c r="M29" s="8">
        <v>20000</v>
      </c>
      <c r="N29" s="35"/>
      <c r="O29" s="27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25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 t="s">
        <v>60</v>
      </c>
      <c r="J30" s="5"/>
      <c r="K30" s="61">
        <v>0</v>
      </c>
      <c r="L30" s="5"/>
      <c r="M30" s="5"/>
      <c r="N30" s="5"/>
      <c r="O30" s="26">
        <v>27500</v>
      </c>
      <c r="P30" s="8">
        <v>27500</v>
      </c>
      <c r="Q30" s="8">
        <v>27500</v>
      </c>
      <c r="R30" s="8">
        <v>27500</v>
      </c>
      <c r="S30" s="8">
        <v>27500</v>
      </c>
      <c r="T30" s="8">
        <v>27500</v>
      </c>
      <c r="U30" s="8">
        <v>27500</v>
      </c>
      <c r="V30" s="8">
        <v>27500</v>
      </c>
      <c r="W30" s="8">
        <v>27500</v>
      </c>
      <c r="X30" s="8">
        <v>27500</v>
      </c>
      <c r="Y30" s="8">
        <v>27500</v>
      </c>
      <c r="Z30" s="8">
        <v>27500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25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 t="s">
        <v>60</v>
      </c>
      <c r="I31" s="3">
        <v>21500</v>
      </c>
      <c r="J31" s="8">
        <v>21500</v>
      </c>
      <c r="K31" s="61">
        <v>0</v>
      </c>
      <c r="L31" s="8">
        <v>21500</v>
      </c>
      <c r="M31" s="8">
        <v>21500</v>
      </c>
      <c r="N31" s="8">
        <v>21500</v>
      </c>
      <c r="O31" s="26">
        <v>21500</v>
      </c>
      <c r="P31" s="8">
        <v>21500</v>
      </c>
      <c r="Q31" s="8">
        <v>21500</v>
      </c>
      <c r="R31" s="8">
        <v>21500</v>
      </c>
      <c r="S31" s="8">
        <v>21500</v>
      </c>
      <c r="T31" s="8">
        <v>21500</v>
      </c>
      <c r="U31" s="8">
        <v>21500</v>
      </c>
      <c r="V31" s="8">
        <v>21500</v>
      </c>
      <c r="W31" s="8">
        <v>21500</v>
      </c>
      <c r="X31" s="8">
        <v>21500</v>
      </c>
      <c r="Y31" s="8">
        <v>21500</v>
      </c>
      <c r="Z31" s="8">
        <v>21500</v>
      </c>
      <c r="AA31" s="8">
        <v>21500</v>
      </c>
      <c r="AB31" s="8">
        <v>21500</v>
      </c>
      <c r="AC31" s="8">
        <v>21500</v>
      </c>
      <c r="AD31" s="8">
        <v>21500</v>
      </c>
      <c r="AE31" s="8">
        <v>21500</v>
      </c>
      <c r="AF31" s="8">
        <v>21500</v>
      </c>
      <c r="AG31" s="8">
        <v>21500</v>
      </c>
      <c r="AH31" s="8">
        <v>21500</v>
      </c>
      <c r="AI31" s="8">
        <v>21500</v>
      </c>
      <c r="AJ31" s="8">
        <v>21500</v>
      </c>
      <c r="AK31" s="8">
        <v>21500</v>
      </c>
      <c r="AL31" s="8">
        <v>21500</v>
      </c>
      <c r="AM31" s="8">
        <v>21500</v>
      </c>
      <c r="AN31" s="8">
        <v>21500</v>
      </c>
      <c r="AO31" s="8">
        <v>21500</v>
      </c>
      <c r="AP31" s="8">
        <v>21500</v>
      </c>
      <c r="AQ31" s="8">
        <v>21500</v>
      </c>
      <c r="AR31" s="8">
        <v>21500</v>
      </c>
      <c r="AS31" s="8">
        <v>21500</v>
      </c>
      <c r="AT31" s="8">
        <v>21500</v>
      </c>
      <c r="AU31" s="8">
        <v>21500</v>
      </c>
      <c r="AV31" s="8">
        <v>21500</v>
      </c>
      <c r="AW31" s="8">
        <v>21500</v>
      </c>
      <c r="AX31" s="8">
        <v>21500</v>
      </c>
      <c r="AY31" s="8">
        <v>21500</v>
      </c>
      <c r="AZ31" s="8">
        <v>21500</v>
      </c>
      <c r="BA31" s="8">
        <v>21500</v>
      </c>
      <c r="BB31" s="8">
        <v>21500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25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 t="s">
        <v>60</v>
      </c>
      <c r="J32" s="5"/>
      <c r="K32" s="61">
        <v>0</v>
      </c>
      <c r="L32" s="5"/>
      <c r="M32" s="5"/>
      <c r="N32" s="5"/>
      <c r="O32" s="29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3">
        <v>35000</v>
      </c>
      <c r="AN32" s="23">
        <v>35000</v>
      </c>
      <c r="AO32" s="23">
        <v>35000</v>
      </c>
      <c r="AP32" s="23">
        <v>35000</v>
      </c>
      <c r="AQ32" s="23">
        <v>35000</v>
      </c>
      <c r="AR32" s="23">
        <v>35000</v>
      </c>
      <c r="AS32" s="23">
        <v>35000</v>
      </c>
      <c r="AT32" s="23">
        <v>35000</v>
      </c>
      <c r="AU32" s="23">
        <v>35000</v>
      </c>
      <c r="AV32" s="23">
        <v>35000</v>
      </c>
      <c r="AW32" s="23">
        <v>35000</v>
      </c>
      <c r="AX32" s="23">
        <v>35000</v>
      </c>
      <c r="AY32" s="23">
        <v>35000</v>
      </c>
      <c r="AZ32" s="23">
        <v>35000</v>
      </c>
      <c r="BA32" s="23">
        <v>35000</v>
      </c>
      <c r="BB32" s="23">
        <v>35000</v>
      </c>
      <c r="BC32" s="23">
        <v>35000</v>
      </c>
      <c r="BD32" s="23">
        <v>35000</v>
      </c>
      <c r="BE32" s="23">
        <v>35000</v>
      </c>
      <c r="BF32" s="23">
        <v>35000</v>
      </c>
      <c r="BG32" s="23">
        <v>35000</v>
      </c>
      <c r="BH32" s="23">
        <v>35000</v>
      </c>
      <c r="BI32" s="23">
        <v>35000</v>
      </c>
      <c r="BJ32" s="23">
        <v>35000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75" x14ac:dyDescent="0.25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 t="s">
        <v>60</v>
      </c>
      <c r="I33" s="3">
        <v>10000</v>
      </c>
      <c r="J33" s="8">
        <v>10000</v>
      </c>
      <c r="K33" s="61">
        <v>0</v>
      </c>
      <c r="L33" s="8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8">
        <v>10000</v>
      </c>
      <c r="BD33" s="8">
        <v>10000</v>
      </c>
      <c r="BE33" s="8">
        <v>10000</v>
      </c>
      <c r="BF33" s="8">
        <v>10000</v>
      </c>
      <c r="BG33" s="8">
        <v>10000</v>
      </c>
      <c r="BH33" s="8">
        <v>10000</v>
      </c>
      <c r="BI33" s="8">
        <v>10000</v>
      </c>
      <c r="BJ33" s="8">
        <v>10000</v>
      </c>
      <c r="BK33" s="8">
        <v>10000</v>
      </c>
      <c r="BL33" s="8">
        <v>10000</v>
      </c>
      <c r="BM33" s="8">
        <v>10000</v>
      </c>
      <c r="BN33" s="8">
        <v>10000</v>
      </c>
      <c r="BO33" s="8">
        <v>10000</v>
      </c>
      <c r="BP33" s="8">
        <v>10000</v>
      </c>
      <c r="BQ33" s="8">
        <v>10000</v>
      </c>
      <c r="BR33" s="8">
        <v>10000</v>
      </c>
      <c r="BS33" s="8">
        <v>10000</v>
      </c>
      <c r="BT33" s="8">
        <v>10000</v>
      </c>
      <c r="BU33" s="8">
        <v>10000</v>
      </c>
      <c r="BV33" s="8">
        <v>10000</v>
      </c>
      <c r="BW33" s="5"/>
    </row>
    <row r="34" spans="1:75" x14ac:dyDescent="0.25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61">
        <f>ROUND((O34*31+P34*28+Q34*31+R34*30+S34*31+T34*30+U34*31+V34*31+W34*30+X34*31+Y34*30+Z34*31)*H34,0)</f>
        <v>7759900</v>
      </c>
      <c r="L34" s="8">
        <v>200000</v>
      </c>
      <c r="M34" s="8">
        <v>200000</v>
      </c>
      <c r="N34" s="8">
        <v>200000</v>
      </c>
      <c r="O34" s="26">
        <v>200000</v>
      </c>
      <c r="P34" s="8">
        <v>200000</v>
      </c>
      <c r="Q34" s="8">
        <v>200000</v>
      </c>
      <c r="R34" s="8">
        <v>200000</v>
      </c>
      <c r="S34" s="8">
        <v>200000</v>
      </c>
      <c r="T34" s="8">
        <v>200000</v>
      </c>
      <c r="U34" s="8">
        <v>200000</v>
      </c>
      <c r="V34" s="8">
        <v>200000</v>
      </c>
      <c r="W34" s="8">
        <v>200000</v>
      </c>
      <c r="X34" s="8">
        <v>200000</v>
      </c>
      <c r="Y34" s="8">
        <v>200000</v>
      </c>
      <c r="Z34" s="8">
        <v>200000</v>
      </c>
      <c r="AA34" s="8">
        <v>200000</v>
      </c>
      <c r="AB34" s="8">
        <v>200000</v>
      </c>
      <c r="AC34" s="8">
        <v>200000</v>
      </c>
      <c r="AD34" s="8">
        <v>200000</v>
      </c>
      <c r="AE34" s="8">
        <v>200000</v>
      </c>
      <c r="AF34" s="8">
        <v>200000</v>
      </c>
      <c r="AG34" s="8">
        <v>200000</v>
      </c>
      <c r="AH34" s="8">
        <v>200000</v>
      </c>
      <c r="AI34" s="8">
        <v>200000</v>
      </c>
      <c r="AJ34" s="8">
        <v>200000</v>
      </c>
      <c r="AK34" s="8">
        <v>200000</v>
      </c>
      <c r="AL34" s="8">
        <v>200000</v>
      </c>
      <c r="AM34" s="8">
        <v>200000</v>
      </c>
      <c r="AN34" s="8">
        <v>200000</v>
      </c>
      <c r="AO34" s="8">
        <v>200000</v>
      </c>
      <c r="AP34" s="8">
        <v>200000</v>
      </c>
      <c r="AQ34" s="8">
        <v>200000</v>
      </c>
      <c r="AR34" s="8">
        <v>200000</v>
      </c>
      <c r="AS34" s="8">
        <v>200000</v>
      </c>
      <c r="AT34" s="8">
        <v>200000</v>
      </c>
      <c r="AU34" s="8">
        <v>200000</v>
      </c>
      <c r="AV34" s="8">
        <v>200000</v>
      </c>
      <c r="AW34" s="8">
        <v>200000</v>
      </c>
      <c r="AX34" s="8">
        <v>200000</v>
      </c>
      <c r="AY34" s="8">
        <v>200000</v>
      </c>
      <c r="AZ34" s="8">
        <v>200000</v>
      </c>
      <c r="BA34" s="8">
        <v>200000</v>
      </c>
      <c r="BB34" s="8">
        <v>200000</v>
      </c>
      <c r="BC34" s="8">
        <v>200000</v>
      </c>
      <c r="BD34" s="8">
        <v>200000</v>
      </c>
      <c r="BE34" s="8">
        <v>200000</v>
      </c>
      <c r="BF34" s="8">
        <v>200000</v>
      </c>
      <c r="BG34" s="8">
        <v>200000</v>
      </c>
      <c r="BH34" s="8">
        <v>200000</v>
      </c>
      <c r="BI34" s="35">
        <v>200000</v>
      </c>
      <c r="BJ34" s="35">
        <v>200000</v>
      </c>
      <c r="BK34" s="35">
        <v>200000</v>
      </c>
      <c r="BL34" s="35">
        <v>200000</v>
      </c>
      <c r="BM34" s="35">
        <v>200000</v>
      </c>
      <c r="BN34" s="35">
        <v>200000</v>
      </c>
      <c r="BO34" s="35">
        <v>200000</v>
      </c>
      <c r="BP34" s="35">
        <v>200000</v>
      </c>
      <c r="BQ34" s="35">
        <v>200000</v>
      </c>
      <c r="BR34" s="35">
        <v>200000</v>
      </c>
      <c r="BS34" s="35">
        <v>200000</v>
      </c>
      <c r="BT34" s="35">
        <v>200000</v>
      </c>
      <c r="BU34" s="35">
        <v>200000</v>
      </c>
      <c r="BV34" s="35">
        <v>200000</v>
      </c>
      <c r="BW34" s="5"/>
    </row>
    <row r="35" spans="1:75" x14ac:dyDescent="0.25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 t="s">
        <v>60</v>
      </c>
      <c r="I35" s="3">
        <v>25000</v>
      </c>
      <c r="J35" s="8">
        <v>25000</v>
      </c>
      <c r="K35" s="61">
        <v>0</v>
      </c>
      <c r="L35" s="8">
        <v>25000</v>
      </c>
      <c r="M35" s="8">
        <v>25000</v>
      </c>
      <c r="N35" s="8">
        <v>25000</v>
      </c>
      <c r="O35" s="26">
        <v>25000</v>
      </c>
      <c r="P35" s="8">
        <v>25000</v>
      </c>
      <c r="Q35" s="8">
        <v>25000</v>
      </c>
      <c r="R35" s="8">
        <v>25000</v>
      </c>
      <c r="S35" s="8">
        <v>25000</v>
      </c>
      <c r="T35" s="8">
        <v>25000</v>
      </c>
      <c r="U35" s="8">
        <v>25000</v>
      </c>
      <c r="V35" s="8">
        <v>25000</v>
      </c>
      <c r="W35" s="8">
        <v>25000</v>
      </c>
      <c r="X35" s="8">
        <v>25000</v>
      </c>
      <c r="Y35" s="8">
        <v>25000</v>
      </c>
      <c r="Z35" s="8">
        <v>25000</v>
      </c>
      <c r="AA35" s="8">
        <v>25000</v>
      </c>
      <c r="AB35" s="8">
        <v>25000</v>
      </c>
      <c r="AC35" s="8">
        <v>25000</v>
      </c>
      <c r="AD35" s="8">
        <v>25000</v>
      </c>
      <c r="AE35" s="8">
        <v>25000</v>
      </c>
      <c r="AF35" s="8">
        <v>25000</v>
      </c>
      <c r="AG35" s="8">
        <v>25000</v>
      </c>
      <c r="AH35" s="8">
        <v>25000</v>
      </c>
      <c r="AI35" s="8">
        <v>25000</v>
      </c>
      <c r="AJ35" s="8">
        <v>25000</v>
      </c>
      <c r="AK35" s="8">
        <v>25000</v>
      </c>
      <c r="AL35" s="8">
        <v>25000</v>
      </c>
      <c r="AM35" s="8">
        <v>25000</v>
      </c>
      <c r="AN35" s="8">
        <v>25000</v>
      </c>
      <c r="AO35" s="8">
        <v>25000</v>
      </c>
      <c r="AP35" s="8">
        <v>25000</v>
      </c>
      <c r="AQ35" s="8">
        <v>25000</v>
      </c>
      <c r="AR35" s="8">
        <v>25000</v>
      </c>
      <c r="AS35" s="8">
        <v>25000</v>
      </c>
      <c r="AT35" s="8">
        <v>25000</v>
      </c>
      <c r="AU35" s="8">
        <v>25000</v>
      </c>
      <c r="AV35" s="8">
        <v>25000</v>
      </c>
      <c r="AW35" s="8">
        <v>25000</v>
      </c>
      <c r="AX35" s="8">
        <v>25000</v>
      </c>
      <c r="AY35" s="8">
        <v>25000</v>
      </c>
      <c r="AZ35" s="8">
        <v>25000</v>
      </c>
      <c r="BA35" s="8">
        <v>25000</v>
      </c>
      <c r="BB35" s="8">
        <v>25000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75" x14ac:dyDescent="0.25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61">
        <f>ROUND((O36*31+P36*28+Q36*31+R36*30+S36*31+T36*30+U36*31+V36*31+W36*30+X36*31+Y36*30+Z36*31)*H36,0)</f>
        <v>775990</v>
      </c>
      <c r="L36" s="8">
        <v>20000</v>
      </c>
      <c r="M36" s="8">
        <v>20000</v>
      </c>
      <c r="N36" s="8">
        <v>20000</v>
      </c>
      <c r="O36" s="26">
        <v>20000</v>
      </c>
      <c r="P36" s="8">
        <v>20000</v>
      </c>
      <c r="Q36" s="8">
        <v>20000</v>
      </c>
      <c r="R36" s="8">
        <v>20000</v>
      </c>
      <c r="S36" s="8">
        <v>20000</v>
      </c>
      <c r="T36" s="8">
        <v>20000</v>
      </c>
      <c r="U36" s="8">
        <v>20000</v>
      </c>
      <c r="V36" s="8">
        <v>20000</v>
      </c>
      <c r="W36" s="8">
        <v>20000</v>
      </c>
      <c r="X36" s="8">
        <v>20000</v>
      </c>
      <c r="Y36" s="8">
        <v>20000</v>
      </c>
      <c r="Z36" s="8">
        <v>20000</v>
      </c>
      <c r="AA36" s="8">
        <v>20000</v>
      </c>
      <c r="AB36" s="8">
        <v>20000</v>
      </c>
      <c r="AC36" s="8">
        <v>20000</v>
      </c>
      <c r="AD36" s="8">
        <v>20000</v>
      </c>
      <c r="AE36" s="8">
        <v>20000</v>
      </c>
      <c r="AF36" s="8">
        <v>20000</v>
      </c>
      <c r="AG36" s="8">
        <v>20000</v>
      </c>
      <c r="AH36" s="8">
        <v>20000</v>
      </c>
      <c r="AI36" s="8">
        <v>20000</v>
      </c>
      <c r="AJ36" s="8">
        <v>20000</v>
      </c>
      <c r="AK36" s="8">
        <v>20000</v>
      </c>
      <c r="AL36" s="8">
        <v>20000</v>
      </c>
      <c r="AM36" s="8">
        <v>20000</v>
      </c>
      <c r="AN36" s="8">
        <v>20000</v>
      </c>
      <c r="AO36" s="8">
        <v>20000</v>
      </c>
      <c r="AP36" s="8">
        <v>20000</v>
      </c>
      <c r="AQ36" s="8">
        <v>20000</v>
      </c>
      <c r="AR36" s="8">
        <v>20000</v>
      </c>
      <c r="AS36" s="8">
        <v>20000</v>
      </c>
      <c r="AT36" s="8">
        <v>20000</v>
      </c>
      <c r="AU36" s="8">
        <v>20000</v>
      </c>
      <c r="AV36" s="8">
        <v>20000</v>
      </c>
      <c r="AW36" s="8">
        <v>20000</v>
      </c>
      <c r="AX36" s="8">
        <v>20000</v>
      </c>
      <c r="AY36" s="8">
        <v>20000</v>
      </c>
      <c r="AZ36" s="8">
        <v>20000</v>
      </c>
      <c r="BA36" s="8">
        <v>20000</v>
      </c>
      <c r="BB36" s="8">
        <v>20000</v>
      </c>
      <c r="BC36" s="8">
        <v>20000</v>
      </c>
      <c r="BD36" s="8">
        <v>20000</v>
      </c>
      <c r="BE36" s="8">
        <v>20000</v>
      </c>
      <c r="BF36" s="8">
        <v>20000</v>
      </c>
      <c r="BG36" s="8">
        <v>20000</v>
      </c>
      <c r="BH36" s="8">
        <v>20000</v>
      </c>
      <c r="BI36" s="8">
        <v>20000</v>
      </c>
      <c r="BJ36" s="8">
        <v>20000</v>
      </c>
      <c r="BK36" s="8">
        <v>20000</v>
      </c>
      <c r="BL36" s="8">
        <v>20000</v>
      </c>
      <c r="BM36" s="8">
        <v>20000</v>
      </c>
      <c r="BN36" s="8">
        <v>20000</v>
      </c>
      <c r="BO36" s="8">
        <v>20000</v>
      </c>
      <c r="BP36" s="8">
        <v>20000</v>
      </c>
      <c r="BQ36" s="8">
        <v>20000</v>
      </c>
      <c r="BR36" s="8">
        <v>20000</v>
      </c>
      <c r="BS36" s="8">
        <v>20000</v>
      </c>
      <c r="BT36" s="8">
        <v>20000</v>
      </c>
      <c r="BU36" s="8">
        <v>20000</v>
      </c>
      <c r="BV36" s="8">
        <v>20000</v>
      </c>
      <c r="BW36" s="5"/>
    </row>
    <row r="37" spans="1:75" x14ac:dyDescent="0.25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 t="s">
        <v>60</v>
      </c>
      <c r="I37" s="28">
        <v>20000</v>
      </c>
      <c r="J37" s="28">
        <v>20000</v>
      </c>
      <c r="K37" s="67">
        <v>0</v>
      </c>
      <c r="L37" s="28">
        <v>20000</v>
      </c>
      <c r="M37" s="28">
        <v>20000</v>
      </c>
      <c r="N37" s="28">
        <v>20000</v>
      </c>
      <c r="O37" s="58">
        <v>20000</v>
      </c>
      <c r="P37" s="28">
        <v>20000</v>
      </c>
      <c r="Q37" s="28">
        <v>20000</v>
      </c>
      <c r="R37" s="28">
        <v>20000</v>
      </c>
      <c r="S37" s="28">
        <v>20000</v>
      </c>
      <c r="T37" s="28">
        <v>20000</v>
      </c>
      <c r="U37" s="28">
        <v>20000</v>
      </c>
      <c r="V37" s="28">
        <v>20000</v>
      </c>
      <c r="W37" s="28">
        <v>20000</v>
      </c>
      <c r="X37" s="28">
        <v>20000</v>
      </c>
      <c r="Y37" s="28">
        <v>20000</v>
      </c>
      <c r="Z37" s="28">
        <v>20000</v>
      </c>
      <c r="AA37" s="28">
        <v>20000</v>
      </c>
      <c r="AB37" s="28">
        <v>20000</v>
      </c>
      <c r="AC37" s="28">
        <v>20000</v>
      </c>
      <c r="AD37" s="28">
        <v>20000</v>
      </c>
      <c r="AE37" s="28">
        <v>20000</v>
      </c>
      <c r="AF37" s="28">
        <v>20000</v>
      </c>
      <c r="AG37" s="28">
        <v>20000</v>
      </c>
      <c r="AH37" s="28">
        <v>20000</v>
      </c>
      <c r="AI37" s="28">
        <v>20000</v>
      </c>
      <c r="AJ37" s="28">
        <v>20000</v>
      </c>
      <c r="AK37" s="28">
        <v>20000</v>
      </c>
      <c r="AL37" s="28">
        <v>20000</v>
      </c>
      <c r="AM37" s="28">
        <v>20000</v>
      </c>
      <c r="AN37" s="28">
        <v>20000</v>
      </c>
      <c r="AO37" s="28">
        <v>20000</v>
      </c>
      <c r="AP37" s="59">
        <v>20000</v>
      </c>
      <c r="AQ37" s="59">
        <v>20000</v>
      </c>
      <c r="AR37" s="59">
        <v>20000</v>
      </c>
      <c r="AS37" s="59">
        <v>20000</v>
      </c>
      <c r="AT37" s="59">
        <v>20000</v>
      </c>
      <c r="AU37" s="59">
        <v>20000</v>
      </c>
      <c r="AV37" s="59">
        <v>20000</v>
      </c>
      <c r="AW37" s="59">
        <v>20000</v>
      </c>
      <c r="AX37" s="59">
        <v>20000</v>
      </c>
      <c r="AY37" s="59">
        <v>20000</v>
      </c>
      <c r="AZ37" s="59">
        <v>20000</v>
      </c>
      <c r="BA37" s="59">
        <v>20000</v>
      </c>
      <c r="BB37" s="59">
        <v>20000</v>
      </c>
      <c r="BC37" s="59">
        <v>20000</v>
      </c>
      <c r="BD37" s="59">
        <v>20000</v>
      </c>
      <c r="BE37" s="59">
        <v>20000</v>
      </c>
      <c r="BF37" s="59">
        <v>20000</v>
      </c>
      <c r="BG37" s="59">
        <v>20000</v>
      </c>
      <c r="BH37" s="59">
        <v>20000</v>
      </c>
      <c r="BI37" s="59">
        <v>20000</v>
      </c>
      <c r="BJ37" s="59">
        <v>20000</v>
      </c>
      <c r="BK37" s="59">
        <v>20000</v>
      </c>
      <c r="BL37" s="59">
        <v>20000</v>
      </c>
      <c r="BM37" s="59">
        <v>20000</v>
      </c>
      <c r="BN37" s="59">
        <v>20000</v>
      </c>
      <c r="BO37" s="59">
        <v>20000</v>
      </c>
      <c r="BP37" s="59">
        <v>20000</v>
      </c>
      <c r="BQ37" s="59">
        <v>20000</v>
      </c>
      <c r="BR37" s="59">
        <v>20000</v>
      </c>
      <c r="BS37" s="59">
        <v>20000</v>
      </c>
      <c r="BT37" s="59">
        <v>20000</v>
      </c>
      <c r="BU37" s="59">
        <v>20000</v>
      </c>
      <c r="BV37" s="59">
        <v>20000</v>
      </c>
      <c r="BW37" s="5"/>
    </row>
    <row r="38" spans="1:75" x14ac:dyDescent="0.25">
      <c r="G38" s="10"/>
      <c r="H38" s="60"/>
      <c r="I38" s="3">
        <f t="shared" ref="I38:BJ38" si="0">SUM(I10:I37)</f>
        <v>849946</v>
      </c>
      <c r="J38" s="3">
        <f t="shared" si="0"/>
        <v>849946</v>
      </c>
      <c r="K38" s="61">
        <f>SUM(K10:K37)</f>
        <v>21696941</v>
      </c>
      <c r="L38" s="3">
        <f t="shared" si="0"/>
        <v>849946</v>
      </c>
      <c r="M38" s="3">
        <f t="shared" si="0"/>
        <v>849946</v>
      </c>
      <c r="N38" s="3">
        <f t="shared" si="0"/>
        <v>843446</v>
      </c>
      <c r="O38" s="32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817446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838946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818946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si="0"/>
        <v>772446</v>
      </c>
      <c r="BK38" s="3">
        <f t="shared" ref="BK38:BV38" si="1">SUM(BK10:BK37)</f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  <c r="BV38" s="3">
        <f t="shared" si="1"/>
        <v>723446</v>
      </c>
    </row>
    <row r="39" spans="1:75" x14ac:dyDescent="0.25">
      <c r="D39" s="1"/>
      <c r="E39" s="1"/>
      <c r="G39" s="6"/>
      <c r="H39" s="6"/>
      <c r="O39" s="13"/>
    </row>
    <row r="40" spans="1:75" x14ac:dyDescent="0.25">
      <c r="A40" s="9" t="s">
        <v>27</v>
      </c>
      <c r="C40" s="9"/>
      <c r="E40" s="1"/>
      <c r="G40" s="6"/>
      <c r="H40" s="6"/>
      <c r="I40" s="19">
        <f t="shared" ref="I40:BU40" si="2">850000-I38</f>
        <v>54</v>
      </c>
      <c r="J40" s="19">
        <f t="shared" si="2"/>
        <v>54</v>
      </c>
      <c r="K40" s="19"/>
      <c r="L40" s="19">
        <f t="shared" si="2"/>
        <v>54</v>
      </c>
      <c r="M40" s="19">
        <f t="shared" si="2"/>
        <v>54</v>
      </c>
      <c r="N40" s="19">
        <f t="shared" si="2"/>
        <v>6554</v>
      </c>
      <c r="O40" s="34">
        <f t="shared" si="2"/>
        <v>32554</v>
      </c>
      <c r="P40" s="19">
        <f t="shared" si="2"/>
        <v>32554</v>
      </c>
      <c r="Q40" s="19">
        <f t="shared" si="2"/>
        <v>32554</v>
      </c>
      <c r="R40" s="19">
        <f t="shared" si="2"/>
        <v>32554</v>
      </c>
      <c r="S40" s="19">
        <f t="shared" si="2"/>
        <v>32554</v>
      </c>
      <c r="T40" s="19">
        <f t="shared" si="2"/>
        <v>32554</v>
      </c>
      <c r="U40" s="19">
        <f t="shared" si="2"/>
        <v>32554</v>
      </c>
      <c r="V40" s="19">
        <f t="shared" si="2"/>
        <v>32554</v>
      </c>
      <c r="W40" s="19">
        <f t="shared" si="2"/>
        <v>32554</v>
      </c>
      <c r="X40" s="19">
        <f t="shared" si="2"/>
        <v>32554</v>
      </c>
      <c r="Y40" s="19">
        <f t="shared" si="2"/>
        <v>11054</v>
      </c>
      <c r="Z40" s="19">
        <f t="shared" si="2"/>
        <v>11054</v>
      </c>
      <c r="AA40" s="19">
        <f t="shared" si="2"/>
        <v>11054</v>
      </c>
      <c r="AB40" s="19">
        <f t="shared" si="2"/>
        <v>11054</v>
      </c>
      <c r="AC40" s="19">
        <f t="shared" si="2"/>
        <v>11054</v>
      </c>
      <c r="AD40" s="19">
        <f t="shared" si="2"/>
        <v>11054</v>
      </c>
      <c r="AE40" s="19">
        <f t="shared" si="2"/>
        <v>11054</v>
      </c>
      <c r="AF40" s="19">
        <f t="shared" si="2"/>
        <v>11054</v>
      </c>
      <c r="AG40" s="19">
        <f t="shared" si="2"/>
        <v>11054</v>
      </c>
      <c r="AH40" s="19">
        <f>850000-AH38</f>
        <v>11054</v>
      </c>
      <c r="AI40" s="19">
        <f t="shared" si="2"/>
        <v>11054</v>
      </c>
      <c r="AJ40" s="19">
        <f t="shared" si="2"/>
        <v>11054</v>
      </c>
      <c r="AK40" s="19">
        <f t="shared" si="2"/>
        <v>11054</v>
      </c>
      <c r="AL40" s="19">
        <f t="shared" si="2"/>
        <v>11054</v>
      </c>
      <c r="AM40" s="19">
        <f>850000-AM38</f>
        <v>11054</v>
      </c>
      <c r="AN40" s="19">
        <f t="shared" si="2"/>
        <v>11054</v>
      </c>
      <c r="AO40" s="19">
        <f t="shared" si="2"/>
        <v>11054</v>
      </c>
      <c r="AP40" s="19">
        <f t="shared" si="2"/>
        <v>11054</v>
      </c>
      <c r="AQ40" s="19">
        <f t="shared" si="2"/>
        <v>11054</v>
      </c>
      <c r="AR40" s="19">
        <f t="shared" si="2"/>
        <v>11054</v>
      </c>
      <c r="AS40" s="19">
        <f t="shared" si="2"/>
        <v>11054</v>
      </c>
      <c r="AT40" s="19">
        <f t="shared" si="2"/>
        <v>11054</v>
      </c>
      <c r="AU40" s="19">
        <f t="shared" si="2"/>
        <v>11054</v>
      </c>
      <c r="AV40" s="19">
        <f t="shared" si="2"/>
        <v>11054</v>
      </c>
      <c r="AW40" s="19">
        <f t="shared" si="2"/>
        <v>11054</v>
      </c>
      <c r="AX40" s="19">
        <f t="shared" si="2"/>
        <v>31054</v>
      </c>
      <c r="AY40" s="19">
        <f>850000-AY38</f>
        <v>31054</v>
      </c>
      <c r="AZ40" s="19">
        <f t="shared" si="2"/>
        <v>31054</v>
      </c>
      <c r="BA40" s="19">
        <f t="shared" si="2"/>
        <v>31054</v>
      </c>
      <c r="BB40" s="19">
        <f t="shared" si="2"/>
        <v>31054</v>
      </c>
      <c r="BC40" s="19">
        <f t="shared" si="2"/>
        <v>77554</v>
      </c>
      <c r="BD40" s="19">
        <f t="shared" si="2"/>
        <v>77554</v>
      </c>
      <c r="BE40" s="19">
        <f t="shared" si="2"/>
        <v>77554</v>
      </c>
      <c r="BF40" s="19">
        <f t="shared" si="2"/>
        <v>77554</v>
      </c>
      <c r="BG40" s="19">
        <f t="shared" si="2"/>
        <v>77554</v>
      </c>
      <c r="BH40" s="19">
        <f t="shared" si="2"/>
        <v>77554</v>
      </c>
      <c r="BI40" s="19">
        <f t="shared" si="2"/>
        <v>77554</v>
      </c>
      <c r="BJ40" s="19">
        <f t="shared" si="2"/>
        <v>77554</v>
      </c>
      <c r="BK40" s="19">
        <f t="shared" si="2"/>
        <v>126554</v>
      </c>
      <c r="BL40" s="19">
        <f t="shared" si="2"/>
        <v>126554</v>
      </c>
      <c r="BM40" s="19">
        <f t="shared" si="2"/>
        <v>126554</v>
      </c>
      <c r="BN40" s="19">
        <f t="shared" si="2"/>
        <v>126554</v>
      </c>
      <c r="BO40" s="19">
        <f t="shared" si="2"/>
        <v>126554</v>
      </c>
      <c r="BP40" s="19">
        <f t="shared" si="2"/>
        <v>126554</v>
      </c>
      <c r="BQ40" s="19">
        <f t="shared" si="2"/>
        <v>126554</v>
      </c>
      <c r="BR40" s="19">
        <f t="shared" si="2"/>
        <v>126554</v>
      </c>
      <c r="BS40" s="19">
        <f t="shared" si="2"/>
        <v>126554</v>
      </c>
      <c r="BT40" s="19">
        <f t="shared" si="2"/>
        <v>126554</v>
      </c>
      <c r="BU40" s="19">
        <f t="shared" si="2"/>
        <v>126554</v>
      </c>
      <c r="BV40" s="19">
        <f>850000-BV38</f>
        <v>126554</v>
      </c>
    </row>
    <row r="41" spans="1:75" x14ac:dyDescent="0.25">
      <c r="E41" s="1"/>
      <c r="G41" s="6"/>
      <c r="H41" s="6"/>
      <c r="O41" s="13"/>
    </row>
    <row r="42" spans="1:75" x14ac:dyDescent="0.25">
      <c r="A42" s="9" t="s">
        <v>54</v>
      </c>
      <c r="B42" s="9"/>
      <c r="C42" s="9"/>
      <c r="D42" s="9"/>
      <c r="E42" s="55"/>
      <c r="F42" s="1"/>
      <c r="G42" s="6"/>
      <c r="H42" s="6"/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>AE21</f>
        <v>0</v>
      </c>
      <c r="AF42" s="3">
        <f t="shared" ref="AF42:AK42" si="3">AF21+AF23</f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 t="shared" si="3"/>
        <v>8600</v>
      </c>
      <c r="AL42" s="3">
        <f>AL21+AL23</f>
        <v>8600</v>
      </c>
      <c r="AM42" s="3">
        <f>AM21+AM23+AM14</f>
        <v>33600</v>
      </c>
      <c r="AN42" s="3">
        <f>AN21+AN23+AN14</f>
        <v>33600</v>
      </c>
      <c r="AO42" s="3">
        <f>AO21+AO23+AO14</f>
        <v>33600</v>
      </c>
      <c r="AP42" s="3">
        <f t="shared" ref="AP42:AY42" si="4">AP21+AP23+AP14+AP26</f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 t="shared" si="4"/>
        <v>34946</v>
      </c>
      <c r="AZ42" s="3">
        <f>AZ21+AZ23+AZ14+AZ26+AZ12</f>
        <v>94946</v>
      </c>
      <c r="BA42" s="3">
        <f>BA21+BA23+BA14+BA26+BA12</f>
        <v>94946</v>
      </c>
      <c r="BB42" s="3">
        <f>BB21+BB23+BB14+BB26+BB12</f>
        <v>94946</v>
      </c>
      <c r="BC42" s="3">
        <f t="shared" ref="BC42:BH42" si="5">BC21+BC23+BC14+BC26+BC12</f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 t="shared" si="5"/>
        <v>94946</v>
      </c>
      <c r="BI42" s="3">
        <f>BI21+BI23+BI14+BI26+BI12+BI10+BI30</f>
        <v>184946</v>
      </c>
      <c r="BJ42" s="3">
        <f t="shared" ref="BJ42:BT42" si="6">BJ21+BJ23+BJ14+BJ26+BJ12+BJ10+BJ30</f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 t="shared" si="6"/>
        <v>184946</v>
      </c>
      <c r="BU42" s="3">
        <f>BU21+BU23+BU14+BU26+BU12+BU10+BU30</f>
        <v>184946</v>
      </c>
      <c r="BV42" s="3">
        <f>BV21+BV23+BV14+BV26+BV12+BV10+BV30+BV19</f>
        <v>184946</v>
      </c>
    </row>
    <row r="43" spans="1:75" x14ac:dyDescent="0.25">
      <c r="E43" s="1"/>
      <c r="G43" s="6"/>
      <c r="H43" s="6"/>
    </row>
    <row r="44" spans="1:75" x14ac:dyDescent="0.25">
      <c r="A44" s="9" t="s">
        <v>31</v>
      </c>
      <c r="D44" s="9"/>
      <c r="E44" s="9"/>
      <c r="J44" s="3">
        <f t="shared" ref="J44:Z44" si="7">SUM(J10:J37)</f>
        <v>849946</v>
      </c>
      <c r="K44" s="3"/>
      <c r="L44" s="3">
        <f t="shared" si="7"/>
        <v>849946</v>
      </c>
      <c r="M44" s="3">
        <f t="shared" si="7"/>
        <v>849946</v>
      </c>
      <c r="N44" s="3">
        <f t="shared" si="7"/>
        <v>843446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817446</v>
      </c>
      <c r="Y44" s="3">
        <f t="shared" si="7"/>
        <v>838946</v>
      </c>
      <c r="Z44" s="3">
        <f t="shared" si="7"/>
        <v>838946</v>
      </c>
      <c r="AA44" s="3">
        <f>SUM(AA10:AA37)-AA42</f>
        <v>838946</v>
      </c>
      <c r="AB44" s="3">
        <f t="shared" ref="AB44:BV44" si="8">SUM(AB10:AB37)-AB42</f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838946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830346</v>
      </c>
      <c r="AM44" s="3">
        <f t="shared" si="8"/>
        <v>805346</v>
      </c>
      <c r="AN44" s="3">
        <f t="shared" si="8"/>
        <v>805346</v>
      </c>
      <c r="AO44" s="3">
        <f t="shared" si="8"/>
        <v>805346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804000</v>
      </c>
      <c r="AX44" s="3">
        <f t="shared" si="8"/>
        <v>784000</v>
      </c>
      <c r="AY44" s="3">
        <f t="shared" si="8"/>
        <v>784000</v>
      </c>
      <c r="AZ44" s="3">
        <f t="shared" si="8"/>
        <v>724000</v>
      </c>
      <c r="BA44" s="3">
        <f t="shared" si="8"/>
        <v>724000</v>
      </c>
      <c r="BB44" s="3">
        <f t="shared" si="8"/>
        <v>724000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677500</v>
      </c>
      <c r="BI44" s="3">
        <f t="shared" si="8"/>
        <v>587500</v>
      </c>
      <c r="BJ44" s="3">
        <f t="shared" si="8"/>
        <v>587500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  <c r="BV44" s="3">
        <f t="shared" si="8"/>
        <v>538500</v>
      </c>
    </row>
    <row r="45" spans="1:75" x14ac:dyDescent="0.25">
      <c r="D45" s="1"/>
      <c r="E45" s="1"/>
      <c r="G45" s="6"/>
      <c r="H45" s="6"/>
    </row>
    <row r="46" spans="1:75" x14ac:dyDescent="0.25">
      <c r="BJ46" s="19"/>
    </row>
    <row r="47" spans="1:75" x14ac:dyDescent="0.25">
      <c r="E47" s="9"/>
      <c r="F47" s="9"/>
    </row>
    <row r="48" spans="1:75" x14ac:dyDescent="0.25">
      <c r="A48" t="s">
        <v>63</v>
      </c>
      <c r="E48" s="9"/>
      <c r="F48" s="9"/>
    </row>
    <row r="49" spans="1:6" x14ac:dyDescent="0.25">
      <c r="A49" s="9"/>
      <c r="E49" s="9"/>
      <c r="F49" s="9"/>
    </row>
    <row r="50" spans="1:6" x14ac:dyDescent="0.25">
      <c r="E50" s="9"/>
      <c r="F50" s="9"/>
    </row>
    <row r="51" spans="1:6" x14ac:dyDescent="0.25">
      <c r="A51" s="9"/>
      <c r="E51" s="9"/>
      <c r="F51" s="9"/>
    </row>
    <row r="52" spans="1:6" x14ac:dyDescent="0.25">
      <c r="E52" s="9"/>
      <c r="F52" s="9"/>
    </row>
    <row r="53" spans="1:6" x14ac:dyDescent="0.25">
      <c r="A53" s="9"/>
      <c r="D53" s="9"/>
      <c r="E53" s="9"/>
      <c r="F53" s="9"/>
    </row>
    <row r="56" spans="1:6" x14ac:dyDescent="0.25">
      <c r="D56" s="9"/>
      <c r="E56" s="9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226"/>
  <sheetViews>
    <sheetView zoomScale="75" zoomScaleNormal="75" workbookViewId="0">
      <selection activeCell="E33" sqref="E33"/>
    </sheetView>
  </sheetViews>
  <sheetFormatPr defaultRowHeight="13.2" x14ac:dyDescent="0.25"/>
  <cols>
    <col min="1" max="1" width="9.33203125" bestFit="1" customWidth="1"/>
    <col min="2" max="2" width="21.109375" customWidth="1"/>
    <col min="3" max="3" width="9.33203125" bestFit="1" customWidth="1"/>
    <col min="4" max="4" width="9.88671875" hidden="1" customWidth="1"/>
    <col min="5" max="5" width="10.6640625" customWidth="1"/>
    <col min="7" max="7" width="10.6640625" hidden="1" customWidth="1"/>
    <col min="8" max="9" width="9.33203125" hidden="1" customWidth="1"/>
    <col min="10" max="10" width="9.33203125" customWidth="1"/>
    <col min="11" max="11" width="11.6640625" customWidth="1"/>
    <col min="12" max="20" width="9.33203125" bestFit="1" customWidth="1"/>
    <col min="61" max="74" width="0" hidden="1" customWidth="1"/>
  </cols>
  <sheetData>
    <row r="1" spans="1:74" x14ac:dyDescent="0.25">
      <c r="A1" s="18" t="s">
        <v>25</v>
      </c>
    </row>
    <row r="3" spans="1:74" ht="15.6" x14ac:dyDescent="0.3">
      <c r="A3" s="74" t="s">
        <v>30</v>
      </c>
    </row>
    <row r="4" spans="1:74" ht="15.6" x14ac:dyDescent="0.3">
      <c r="A4" s="74"/>
    </row>
    <row r="5" spans="1:74" ht="15.6" x14ac:dyDescent="0.3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6" x14ac:dyDescent="0.3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6" x14ac:dyDescent="0.3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6" x14ac:dyDescent="0.3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5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5">
      <c r="A10" s="7" t="s">
        <v>22</v>
      </c>
      <c r="B10" s="5"/>
      <c r="C10" s="5"/>
      <c r="D10" s="5"/>
      <c r="E10" s="5"/>
      <c r="F10" s="5"/>
      <c r="G10" s="10"/>
    </row>
    <row r="11" spans="1:74" x14ac:dyDescent="0.25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74" x14ac:dyDescent="0.25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5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5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f>ROUND((O14*31+P14*28+Q14*31+R14*30+S14*31+T14*30+U14*31+V14*31+W14*30+X14*31+Y14*30+Z14*31)*J14,0)</f>
        <v>547500</v>
      </c>
      <c r="L14" s="8">
        <v>25000</v>
      </c>
      <c r="M14" s="8">
        <v>25000</v>
      </c>
      <c r="N14" s="8">
        <v>25000</v>
      </c>
      <c r="O14" s="8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27">
        <v>25000</v>
      </c>
      <c r="AO14" s="27">
        <v>25000</v>
      </c>
      <c r="AP14" s="27">
        <v>25000</v>
      </c>
      <c r="AQ14" s="27">
        <v>25000</v>
      </c>
      <c r="AR14" s="27">
        <v>25000</v>
      </c>
      <c r="AS14" s="27">
        <v>25000</v>
      </c>
      <c r="AT14" s="27">
        <v>25000</v>
      </c>
      <c r="AU14" s="27">
        <v>25000</v>
      </c>
      <c r="AV14" s="27">
        <v>25000</v>
      </c>
      <c r="AW14" s="27">
        <v>25000</v>
      </c>
      <c r="AX14" s="27">
        <v>25000</v>
      </c>
      <c r="AY14" s="27">
        <v>25000</v>
      </c>
      <c r="AZ14" s="27">
        <v>25000</v>
      </c>
      <c r="BA14" s="27">
        <v>25000</v>
      </c>
      <c r="BB14" s="27">
        <v>25000</v>
      </c>
      <c r="BC14" s="27">
        <v>25000</v>
      </c>
      <c r="BD14" s="27">
        <v>25000</v>
      </c>
      <c r="BE14" s="27">
        <v>25000</v>
      </c>
      <c r="BF14" s="27">
        <v>25000</v>
      </c>
      <c r="BG14" s="27">
        <v>25000</v>
      </c>
      <c r="BH14" s="27">
        <v>25000</v>
      </c>
      <c r="BI14" s="27">
        <v>25000</v>
      </c>
      <c r="BJ14" s="27">
        <v>25000</v>
      </c>
      <c r="BK14" s="27">
        <v>25000</v>
      </c>
      <c r="BL14" s="27">
        <v>25000</v>
      </c>
      <c r="BM14" s="27">
        <v>25000</v>
      </c>
      <c r="BN14" s="27">
        <v>25000</v>
      </c>
      <c r="BO14" s="27">
        <v>25000</v>
      </c>
      <c r="BP14" s="27">
        <v>25000</v>
      </c>
      <c r="BQ14" s="27">
        <v>25000</v>
      </c>
      <c r="BR14" s="27">
        <v>25000</v>
      </c>
      <c r="BS14" s="27">
        <v>25000</v>
      </c>
      <c r="BT14" s="27">
        <v>25000</v>
      </c>
      <c r="BU14" s="27">
        <v>25000</v>
      </c>
      <c r="BV14" s="27">
        <v>25000</v>
      </c>
    </row>
    <row r="15" spans="1:74" x14ac:dyDescent="0.25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f t="shared" ref="K15:K25" si="0">ROUND((O15*31+P15*28+Q15*31+R15*30+S15*31+T15*30+U15*31+V15*31+W15*30+X15*31+Y15*30+Z15*31)*J15,0)</f>
        <v>2190000</v>
      </c>
      <c r="L15" s="8">
        <v>100000</v>
      </c>
      <c r="M15" s="8">
        <v>100000</v>
      </c>
      <c r="N15" s="8">
        <v>100000</v>
      </c>
      <c r="O15" s="8">
        <v>100000</v>
      </c>
      <c r="P15" s="8">
        <v>100000</v>
      </c>
      <c r="Q15" s="8">
        <v>100000</v>
      </c>
      <c r="R15" s="8">
        <v>100000</v>
      </c>
      <c r="S15" s="8">
        <v>100000</v>
      </c>
      <c r="T15" s="8">
        <v>100000</v>
      </c>
      <c r="U15" s="8">
        <v>100000</v>
      </c>
      <c r="V15" s="8">
        <v>100000</v>
      </c>
      <c r="W15" s="8">
        <v>100000</v>
      </c>
      <c r="X15" s="8">
        <v>100000</v>
      </c>
      <c r="Y15" s="8">
        <v>100000</v>
      </c>
      <c r="Z15" s="8">
        <v>100000</v>
      </c>
      <c r="AA15" s="8">
        <v>100000</v>
      </c>
      <c r="AB15" s="8">
        <v>100000</v>
      </c>
      <c r="AC15" s="8">
        <v>100000</v>
      </c>
      <c r="AD15" s="8">
        <v>100000</v>
      </c>
      <c r="AE15" s="8">
        <v>100000</v>
      </c>
      <c r="AF15" s="8">
        <v>100000</v>
      </c>
      <c r="AG15" s="8">
        <v>100000</v>
      </c>
      <c r="AH15" s="8">
        <v>100000</v>
      </c>
      <c r="AI15" s="8">
        <v>100000</v>
      </c>
      <c r="AJ15" s="8">
        <v>100000</v>
      </c>
      <c r="AK15" s="8">
        <v>100000</v>
      </c>
      <c r="AL15" s="8">
        <v>100000</v>
      </c>
      <c r="AM15" s="8">
        <v>100000</v>
      </c>
      <c r="AN15" s="27">
        <v>100000</v>
      </c>
      <c r="AO15" s="27">
        <v>100000</v>
      </c>
      <c r="AP15" s="27">
        <v>100000</v>
      </c>
      <c r="AQ15" s="27">
        <v>100000</v>
      </c>
      <c r="AR15" s="27">
        <v>100000</v>
      </c>
      <c r="AS15" s="27">
        <v>100000</v>
      </c>
      <c r="AT15" s="27">
        <v>100000</v>
      </c>
      <c r="AU15" s="27">
        <v>100000</v>
      </c>
      <c r="AV15" s="27">
        <v>100000</v>
      </c>
      <c r="AW15" s="27">
        <v>100000</v>
      </c>
      <c r="AX15" s="27">
        <v>100000</v>
      </c>
      <c r="AY15" s="27">
        <v>100000</v>
      </c>
      <c r="AZ15" s="27">
        <v>100000</v>
      </c>
      <c r="BA15" s="27">
        <v>100000</v>
      </c>
      <c r="BB15" s="27">
        <v>100000</v>
      </c>
      <c r="BC15" s="27">
        <v>100000</v>
      </c>
      <c r="BD15" s="27">
        <v>100000</v>
      </c>
      <c r="BE15" s="27">
        <v>100000</v>
      </c>
      <c r="BF15" s="27">
        <v>100000</v>
      </c>
      <c r="BG15" s="27">
        <v>100000</v>
      </c>
      <c r="BH15" s="27">
        <v>100000</v>
      </c>
      <c r="BI15" s="27">
        <v>100000</v>
      </c>
      <c r="BJ15" s="27">
        <v>100000</v>
      </c>
      <c r="BK15" s="27">
        <v>100000</v>
      </c>
      <c r="BL15" s="27">
        <v>100000</v>
      </c>
      <c r="BM15" s="27">
        <v>100000</v>
      </c>
      <c r="BN15" s="27">
        <v>100000</v>
      </c>
      <c r="BO15" s="27">
        <v>100000</v>
      </c>
      <c r="BP15" s="27">
        <v>100000</v>
      </c>
      <c r="BQ15" s="27">
        <v>100000</v>
      </c>
      <c r="BR15" s="27">
        <v>100000</v>
      </c>
      <c r="BS15" s="27">
        <v>100000</v>
      </c>
      <c r="BT15" s="27">
        <v>100000</v>
      </c>
      <c r="BU15" s="27">
        <v>100000</v>
      </c>
      <c r="BV15" s="27">
        <v>100000</v>
      </c>
    </row>
    <row r="16" spans="1:74" x14ac:dyDescent="0.25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f t="shared" si="0"/>
        <v>438000</v>
      </c>
      <c r="L16" s="8">
        <v>30000</v>
      </c>
      <c r="M16" s="8">
        <v>30000</v>
      </c>
      <c r="N16" s="8">
        <v>30000</v>
      </c>
      <c r="O16" s="8">
        <v>30000</v>
      </c>
      <c r="P16" s="8">
        <v>30000</v>
      </c>
      <c r="Q16" s="8">
        <v>30000</v>
      </c>
      <c r="R16" s="8">
        <v>30000</v>
      </c>
      <c r="S16" s="8">
        <v>30000</v>
      </c>
      <c r="T16" s="8">
        <v>30000</v>
      </c>
      <c r="U16" s="8">
        <v>30000</v>
      </c>
      <c r="V16" s="8">
        <v>30000</v>
      </c>
      <c r="W16" s="8">
        <v>30000</v>
      </c>
      <c r="X16" s="8">
        <v>30000</v>
      </c>
      <c r="Y16" s="8">
        <v>30000</v>
      </c>
      <c r="Z16" s="8">
        <v>30000</v>
      </c>
      <c r="AA16" s="8">
        <v>30000</v>
      </c>
      <c r="AB16" s="8">
        <v>30000</v>
      </c>
      <c r="AC16" s="8">
        <v>30000</v>
      </c>
      <c r="AD16" s="8">
        <v>30000</v>
      </c>
      <c r="AE16" s="8">
        <v>30000</v>
      </c>
      <c r="AF16" s="8">
        <v>30000</v>
      </c>
      <c r="AG16" s="8">
        <v>30000</v>
      </c>
      <c r="AH16" s="8">
        <v>30000</v>
      </c>
      <c r="AI16" s="8">
        <v>30000</v>
      </c>
      <c r="AJ16" s="8">
        <v>30000</v>
      </c>
      <c r="AK16" s="8">
        <v>30000</v>
      </c>
      <c r="AL16" s="8">
        <v>30000</v>
      </c>
      <c r="AM16" s="8">
        <v>30000</v>
      </c>
      <c r="AN16" s="8">
        <v>30000</v>
      </c>
      <c r="AO16" s="8">
        <v>30000</v>
      </c>
      <c r="AP16" s="8">
        <v>30000</v>
      </c>
      <c r="AQ16" s="8">
        <v>30000</v>
      </c>
      <c r="AR16" s="8">
        <v>30000</v>
      </c>
      <c r="AS16" s="8">
        <v>30000</v>
      </c>
      <c r="AT16" s="8">
        <v>30000</v>
      </c>
      <c r="AU16" s="8">
        <v>30000</v>
      </c>
      <c r="AV16" s="8">
        <v>30000</v>
      </c>
      <c r="AW16" s="8">
        <v>30000</v>
      </c>
      <c r="AX16" s="8">
        <v>30000</v>
      </c>
      <c r="AY16" s="8">
        <v>30000</v>
      </c>
      <c r="AZ16" s="8">
        <v>30000</v>
      </c>
      <c r="BA16" s="8">
        <v>30000</v>
      </c>
      <c r="BB16" s="8">
        <v>30000</v>
      </c>
      <c r="BC16" s="8">
        <v>30000</v>
      </c>
      <c r="BD16" s="8">
        <v>30000</v>
      </c>
      <c r="BE16" s="8">
        <v>30000</v>
      </c>
      <c r="BF16" s="8">
        <v>30000</v>
      </c>
      <c r="BG16" s="8">
        <v>30000</v>
      </c>
      <c r="BH16" s="8">
        <v>30000</v>
      </c>
      <c r="BI16" s="8">
        <v>30000</v>
      </c>
      <c r="BJ16" s="8">
        <v>30000</v>
      </c>
      <c r="BK16" s="8">
        <v>30000</v>
      </c>
      <c r="BL16" s="35">
        <v>30000</v>
      </c>
      <c r="BM16" s="35">
        <v>30000</v>
      </c>
      <c r="BN16" s="35">
        <v>30000</v>
      </c>
      <c r="BO16" s="35">
        <v>30000</v>
      </c>
      <c r="BP16" s="35">
        <v>30000</v>
      </c>
      <c r="BQ16" s="35">
        <v>30000</v>
      </c>
      <c r="BR16" s="35">
        <v>30000</v>
      </c>
      <c r="BS16" s="35">
        <v>30000</v>
      </c>
      <c r="BT16" s="35">
        <v>30000</v>
      </c>
      <c r="BU16" s="35">
        <v>30000</v>
      </c>
      <c r="BV16" s="35">
        <v>30000</v>
      </c>
    </row>
    <row r="17" spans="1:81" x14ac:dyDescent="0.25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f t="shared" si="0"/>
        <v>0</v>
      </c>
      <c r="L17" s="8">
        <v>15000</v>
      </c>
      <c r="M17" s="8">
        <v>15000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Y17" s="5"/>
      <c r="AZ17" s="5"/>
      <c r="BA17" s="5"/>
    </row>
    <row r="18" spans="1:81" x14ac:dyDescent="0.25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f t="shared" si="0"/>
        <v>109500</v>
      </c>
      <c r="L18" s="8">
        <v>10000</v>
      </c>
      <c r="M18" s="8">
        <v>10000</v>
      </c>
      <c r="N18" s="8">
        <v>10000</v>
      </c>
      <c r="O18" s="8">
        <v>10000</v>
      </c>
      <c r="P18" s="8">
        <v>10000</v>
      </c>
      <c r="Q18" s="8">
        <v>10000</v>
      </c>
      <c r="R18" s="8">
        <v>10000</v>
      </c>
      <c r="S18" s="8">
        <v>10000</v>
      </c>
      <c r="T18" s="8">
        <v>10000</v>
      </c>
      <c r="U18" s="8">
        <v>10000</v>
      </c>
      <c r="V18" s="8">
        <v>10000</v>
      </c>
      <c r="W18" s="8">
        <v>10000</v>
      </c>
      <c r="X18" s="8">
        <v>10000</v>
      </c>
      <c r="Y18" s="8">
        <v>10000</v>
      </c>
      <c r="Z18" s="8">
        <v>10000</v>
      </c>
      <c r="AA18" s="8">
        <v>10000</v>
      </c>
      <c r="AB18" s="8">
        <v>10000</v>
      </c>
      <c r="AC18" s="8">
        <v>10000</v>
      </c>
      <c r="AD18" s="27">
        <v>10000</v>
      </c>
      <c r="AE18" s="27">
        <v>10000</v>
      </c>
      <c r="AF18" s="27">
        <v>10000</v>
      </c>
      <c r="AG18" s="27">
        <v>10000</v>
      </c>
      <c r="AH18" s="27">
        <v>10000</v>
      </c>
      <c r="AI18" s="27">
        <v>10000</v>
      </c>
      <c r="AJ18" s="27">
        <v>10000</v>
      </c>
      <c r="AK18" s="27">
        <v>10000</v>
      </c>
      <c r="AL18" s="27">
        <v>10000</v>
      </c>
      <c r="AM18" s="27">
        <v>10000</v>
      </c>
      <c r="AN18" s="27">
        <v>10000</v>
      </c>
      <c r="AO18" s="27">
        <v>10000</v>
      </c>
      <c r="AP18" s="27">
        <v>10000</v>
      </c>
      <c r="AQ18" s="27">
        <v>10000</v>
      </c>
      <c r="AR18" s="27">
        <v>10000</v>
      </c>
      <c r="AS18" s="27">
        <v>10000</v>
      </c>
      <c r="AT18" s="27">
        <v>10000</v>
      </c>
      <c r="AU18" s="27">
        <v>10000</v>
      </c>
      <c r="AV18" s="27">
        <v>10000</v>
      </c>
      <c r="AW18" s="27">
        <v>10000</v>
      </c>
      <c r="AX18" s="27">
        <v>10000</v>
      </c>
      <c r="AY18" s="27">
        <v>10000</v>
      </c>
      <c r="AZ18" s="27">
        <v>10000</v>
      </c>
      <c r="BA18" s="27">
        <v>10000</v>
      </c>
      <c r="BB18" s="27">
        <v>10000</v>
      </c>
      <c r="BC18" s="27">
        <v>10000</v>
      </c>
      <c r="BD18" s="27">
        <v>10000</v>
      </c>
      <c r="BE18" s="27">
        <v>10000</v>
      </c>
      <c r="BF18" s="27">
        <v>10000</v>
      </c>
      <c r="BG18" s="27">
        <v>10000</v>
      </c>
      <c r="BH18" s="27">
        <v>10000</v>
      </c>
      <c r="BI18" s="27">
        <v>10000</v>
      </c>
      <c r="BJ18" s="27">
        <v>10000</v>
      </c>
      <c r="BK18" s="27">
        <v>10000</v>
      </c>
      <c r="BL18" s="27">
        <v>10000</v>
      </c>
      <c r="BM18" s="27">
        <v>10000</v>
      </c>
      <c r="BN18" s="27">
        <v>10000</v>
      </c>
      <c r="BO18" s="27">
        <v>10000</v>
      </c>
      <c r="BP18" s="27">
        <v>10000</v>
      </c>
      <c r="BQ18" s="27">
        <v>10000</v>
      </c>
      <c r="BR18" s="27">
        <v>10000</v>
      </c>
      <c r="BS18" s="27">
        <v>10000</v>
      </c>
      <c r="BT18" s="27">
        <v>10000</v>
      </c>
      <c r="BU18" s="27">
        <v>10000</v>
      </c>
      <c r="BV18" s="27">
        <v>10000</v>
      </c>
    </row>
    <row r="19" spans="1:81" x14ac:dyDescent="0.25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f t="shared" si="0"/>
        <v>930750</v>
      </c>
      <c r="L19" s="8">
        <v>85000</v>
      </c>
      <c r="M19" s="8">
        <v>85000</v>
      </c>
      <c r="N19" s="8">
        <v>85000</v>
      </c>
      <c r="O19" s="8">
        <v>85000</v>
      </c>
      <c r="P19" s="8">
        <v>85000</v>
      </c>
      <c r="Q19" s="8">
        <v>85000</v>
      </c>
      <c r="R19" s="8">
        <v>85000</v>
      </c>
      <c r="S19" s="8">
        <v>85000</v>
      </c>
      <c r="T19" s="8">
        <v>85000</v>
      </c>
      <c r="U19" s="8">
        <v>85000</v>
      </c>
      <c r="V19" s="8">
        <v>85000</v>
      </c>
      <c r="W19" s="8">
        <v>85000</v>
      </c>
      <c r="X19" s="8">
        <v>85000</v>
      </c>
      <c r="Y19" s="8">
        <v>85000</v>
      </c>
      <c r="Z19" s="8">
        <v>85000</v>
      </c>
      <c r="AA19" s="8">
        <v>85000</v>
      </c>
      <c r="AB19" s="8">
        <v>85000</v>
      </c>
      <c r="AC19" s="8">
        <v>85000</v>
      </c>
      <c r="AD19" s="8">
        <v>85000</v>
      </c>
      <c r="AE19" s="8">
        <v>85000</v>
      </c>
      <c r="AF19" s="8">
        <v>85000</v>
      </c>
      <c r="AG19" s="8">
        <v>85000</v>
      </c>
      <c r="AH19" s="8">
        <v>85000</v>
      </c>
      <c r="AI19" s="8">
        <v>85000</v>
      </c>
      <c r="AJ19" s="8">
        <v>85000</v>
      </c>
      <c r="AK19" s="27">
        <v>85000</v>
      </c>
      <c r="AL19" s="27">
        <v>85000</v>
      </c>
      <c r="AM19" s="27">
        <v>85000</v>
      </c>
      <c r="AN19" s="27">
        <v>85000</v>
      </c>
      <c r="AO19" s="27">
        <v>85000</v>
      </c>
      <c r="AP19" s="27">
        <v>85000</v>
      </c>
      <c r="AQ19" s="27">
        <v>85000</v>
      </c>
      <c r="AR19" s="27">
        <v>85000</v>
      </c>
      <c r="AS19" s="27">
        <v>85000</v>
      </c>
      <c r="AT19" s="27">
        <v>85000</v>
      </c>
      <c r="AU19" s="27">
        <v>85000</v>
      </c>
      <c r="AV19" s="27">
        <v>85000</v>
      </c>
      <c r="AW19" s="27">
        <v>85000</v>
      </c>
      <c r="AX19" s="27">
        <v>85000</v>
      </c>
      <c r="AY19" s="27">
        <v>85000</v>
      </c>
      <c r="AZ19" s="27">
        <v>85000</v>
      </c>
      <c r="BA19" s="27">
        <v>85000</v>
      </c>
      <c r="BB19" s="27">
        <v>85000</v>
      </c>
      <c r="BC19" s="27">
        <v>85000</v>
      </c>
      <c r="BD19" s="27">
        <v>85000</v>
      </c>
      <c r="BE19" s="27">
        <v>85000</v>
      </c>
      <c r="BF19" s="27">
        <v>85000</v>
      </c>
      <c r="BG19" s="27">
        <v>85000</v>
      </c>
      <c r="BH19" s="27">
        <v>85000</v>
      </c>
      <c r="BI19" s="27">
        <v>85000</v>
      </c>
      <c r="BJ19" s="27">
        <v>85000</v>
      </c>
      <c r="BK19" s="27">
        <v>85000</v>
      </c>
      <c r="BL19" s="27">
        <v>85000</v>
      </c>
      <c r="BM19" s="27">
        <v>85000</v>
      </c>
      <c r="BN19" s="27">
        <v>85000</v>
      </c>
      <c r="BO19" s="27">
        <v>85000</v>
      </c>
      <c r="BP19" s="27">
        <v>85000</v>
      </c>
      <c r="BQ19" s="27">
        <v>85000</v>
      </c>
      <c r="BR19" s="27">
        <v>85000</v>
      </c>
      <c r="BS19" s="27">
        <v>85000</v>
      </c>
      <c r="BT19" s="27">
        <v>85000</v>
      </c>
      <c r="BU19" s="27">
        <v>85000</v>
      </c>
      <c r="BV19" s="27">
        <v>85000</v>
      </c>
    </row>
    <row r="20" spans="1:81" x14ac:dyDescent="0.25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f t="shared" si="0"/>
        <v>1076750</v>
      </c>
      <c r="L20" s="8">
        <v>59000</v>
      </c>
      <c r="M20" s="8">
        <v>59000</v>
      </c>
      <c r="N20" s="8">
        <v>59000</v>
      </c>
      <c r="O20" s="8">
        <v>59000</v>
      </c>
      <c r="P20" s="8">
        <v>59000</v>
      </c>
      <c r="Q20" s="8">
        <v>59000</v>
      </c>
      <c r="R20" s="8">
        <v>59000</v>
      </c>
      <c r="S20" s="8">
        <v>59000</v>
      </c>
      <c r="T20" s="8">
        <v>59000</v>
      </c>
      <c r="U20" s="8">
        <v>59000</v>
      </c>
      <c r="V20" s="8">
        <v>59000</v>
      </c>
      <c r="W20" s="8">
        <v>59000</v>
      </c>
      <c r="X20" s="8">
        <v>59000</v>
      </c>
      <c r="Y20" s="8">
        <v>59000</v>
      </c>
      <c r="Z20" s="8">
        <v>59000</v>
      </c>
      <c r="AA20" s="8">
        <v>59000</v>
      </c>
      <c r="AB20" s="8">
        <v>59000</v>
      </c>
      <c r="AC20" s="8">
        <v>59000</v>
      </c>
      <c r="AD20" s="8">
        <v>59000</v>
      </c>
      <c r="AE20" s="8">
        <v>59000</v>
      </c>
      <c r="AF20" s="8">
        <v>59000</v>
      </c>
      <c r="AG20" s="8">
        <v>59000</v>
      </c>
      <c r="AH20" s="8">
        <v>59000</v>
      </c>
      <c r="AI20" s="8">
        <v>59000</v>
      </c>
      <c r="AJ20" s="8">
        <v>59000</v>
      </c>
      <c r="AK20" s="27">
        <v>59000</v>
      </c>
      <c r="AL20" s="27">
        <v>59000</v>
      </c>
      <c r="AM20" s="27">
        <v>59000</v>
      </c>
      <c r="AN20" s="27">
        <v>59000</v>
      </c>
      <c r="AO20" s="27">
        <v>59000</v>
      </c>
      <c r="AP20" s="27">
        <v>59000</v>
      </c>
      <c r="AQ20" s="27">
        <v>59000</v>
      </c>
      <c r="AR20" s="27">
        <v>59000</v>
      </c>
      <c r="AS20" s="27">
        <v>59000</v>
      </c>
      <c r="AT20" s="27">
        <v>59000</v>
      </c>
      <c r="AU20" s="27">
        <v>59000</v>
      </c>
      <c r="AV20" s="27">
        <v>59000</v>
      </c>
      <c r="AW20" s="27">
        <v>59000</v>
      </c>
      <c r="AX20" s="27">
        <v>59000</v>
      </c>
      <c r="AY20" s="27">
        <v>59000</v>
      </c>
      <c r="AZ20" s="27">
        <v>59000</v>
      </c>
      <c r="BA20" s="27">
        <v>59000</v>
      </c>
      <c r="BB20" s="27">
        <v>59000</v>
      </c>
      <c r="BC20" s="27">
        <v>59000</v>
      </c>
      <c r="BD20" s="27">
        <v>59000</v>
      </c>
      <c r="BE20" s="27">
        <v>59000</v>
      </c>
      <c r="BF20" s="27">
        <v>59000</v>
      </c>
      <c r="BG20" s="27">
        <v>59000</v>
      </c>
      <c r="BH20" s="27">
        <v>59000</v>
      </c>
      <c r="BI20" s="27">
        <v>59000</v>
      </c>
      <c r="BJ20" s="27">
        <v>59000</v>
      </c>
      <c r="BK20" s="27">
        <v>59000</v>
      </c>
      <c r="BL20" s="27">
        <v>59000</v>
      </c>
      <c r="BM20" s="27">
        <v>59000</v>
      </c>
      <c r="BN20" s="27">
        <v>59000</v>
      </c>
      <c r="BO20" s="27">
        <v>59000</v>
      </c>
      <c r="BP20" s="27">
        <v>59000</v>
      </c>
      <c r="BQ20" s="27">
        <v>59000</v>
      </c>
      <c r="BR20" s="27">
        <v>59000</v>
      </c>
      <c r="BS20" s="27">
        <v>59000</v>
      </c>
      <c r="BT20" s="27">
        <v>59000</v>
      </c>
      <c r="BU20" s="27">
        <v>59000</v>
      </c>
      <c r="BV20" s="27">
        <v>59000</v>
      </c>
      <c r="BW20" s="5"/>
      <c r="BX20" s="5"/>
      <c r="BY20" s="5"/>
      <c r="BZ20" s="5"/>
      <c r="CA20" s="5"/>
      <c r="CB20" s="5"/>
      <c r="CC20" s="5"/>
    </row>
    <row r="21" spans="1:81" x14ac:dyDescent="0.25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f t="shared" si="0"/>
        <v>657000</v>
      </c>
      <c r="L21" s="8">
        <v>30000</v>
      </c>
      <c r="M21" s="8">
        <v>30000</v>
      </c>
      <c r="N21" s="8">
        <v>30000</v>
      </c>
      <c r="O21" s="31">
        <v>30000</v>
      </c>
      <c r="P21" s="31">
        <v>30000</v>
      </c>
      <c r="Q21" s="31">
        <v>30000</v>
      </c>
      <c r="R21" s="31">
        <v>30000</v>
      </c>
      <c r="S21" s="31">
        <v>30000</v>
      </c>
      <c r="T21" s="31">
        <v>30000</v>
      </c>
      <c r="U21" s="31">
        <v>30000</v>
      </c>
      <c r="V21" s="31">
        <v>30000</v>
      </c>
      <c r="W21" s="31">
        <v>30000</v>
      </c>
      <c r="X21" s="31">
        <v>30000</v>
      </c>
      <c r="Y21" s="31">
        <v>30000</v>
      </c>
      <c r="Z21" s="31">
        <v>30000</v>
      </c>
      <c r="AA21" s="27">
        <v>30000</v>
      </c>
      <c r="AB21" s="27">
        <v>30000</v>
      </c>
      <c r="AC21" s="27">
        <v>30000</v>
      </c>
      <c r="AD21" s="27">
        <v>30000</v>
      </c>
      <c r="AE21" s="27">
        <v>30000</v>
      </c>
      <c r="AF21" s="27">
        <v>30000</v>
      </c>
      <c r="AG21" s="27">
        <v>30000</v>
      </c>
      <c r="AH21" s="27">
        <v>30000</v>
      </c>
      <c r="AI21" s="27">
        <v>30000</v>
      </c>
      <c r="AJ21" s="27">
        <v>30000</v>
      </c>
      <c r="AK21" s="27">
        <v>30000</v>
      </c>
      <c r="AL21" s="27">
        <v>30000</v>
      </c>
      <c r="AM21" s="27">
        <v>30000</v>
      </c>
      <c r="AN21" s="27">
        <v>30000</v>
      </c>
      <c r="AO21" s="27">
        <v>30000</v>
      </c>
      <c r="AP21" s="27">
        <v>30000</v>
      </c>
      <c r="AQ21" s="27">
        <v>30000</v>
      </c>
      <c r="AR21" s="27">
        <v>30000</v>
      </c>
      <c r="AS21" s="27">
        <v>30000</v>
      </c>
      <c r="AT21" s="27">
        <v>30000</v>
      </c>
      <c r="AU21" s="27">
        <v>30000</v>
      </c>
      <c r="AV21" s="27">
        <v>30000</v>
      </c>
      <c r="AW21" s="27">
        <v>30000</v>
      </c>
      <c r="AX21" s="27">
        <v>30000</v>
      </c>
      <c r="AY21" s="27">
        <v>30000</v>
      </c>
      <c r="AZ21" s="27">
        <v>30000</v>
      </c>
      <c r="BA21" s="27">
        <v>30000</v>
      </c>
      <c r="BB21" s="27">
        <v>30000</v>
      </c>
      <c r="BC21" s="27">
        <v>30000</v>
      </c>
      <c r="BD21" s="27">
        <v>30000</v>
      </c>
      <c r="BE21" s="27">
        <v>30000</v>
      </c>
      <c r="BF21" s="27">
        <v>30000</v>
      </c>
      <c r="BG21" s="27">
        <v>30000</v>
      </c>
      <c r="BH21" s="27">
        <v>30000</v>
      </c>
      <c r="BI21" s="27">
        <v>30000</v>
      </c>
      <c r="BJ21" s="27">
        <v>30000</v>
      </c>
      <c r="BK21" s="27">
        <v>30000</v>
      </c>
      <c r="BL21" s="27">
        <v>30000</v>
      </c>
      <c r="BM21" s="27">
        <v>30000</v>
      </c>
      <c r="BN21" s="27">
        <v>30000</v>
      </c>
      <c r="BO21" s="27">
        <v>30000</v>
      </c>
      <c r="BP21" s="27">
        <v>30000</v>
      </c>
      <c r="BQ21" s="27">
        <v>30000</v>
      </c>
      <c r="BR21" s="27">
        <v>30000</v>
      </c>
      <c r="BS21" s="27">
        <v>30000</v>
      </c>
      <c r="BT21" s="27">
        <v>30000</v>
      </c>
      <c r="BU21" s="27">
        <v>30000</v>
      </c>
      <c r="BV21" s="27">
        <v>30000</v>
      </c>
      <c r="BW21" s="5"/>
      <c r="BX21" s="5"/>
      <c r="BY21" s="5"/>
      <c r="BZ21" s="5"/>
      <c r="CA21" s="5"/>
      <c r="CB21" s="5"/>
      <c r="CC21" s="5"/>
    </row>
    <row r="22" spans="1:81" x14ac:dyDescent="0.25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f t="shared" si="0"/>
        <v>562100</v>
      </c>
      <c r="L22" s="8">
        <v>22000</v>
      </c>
      <c r="M22" s="8">
        <v>22000</v>
      </c>
      <c r="N22" s="8">
        <v>22000</v>
      </c>
      <c r="O22" s="31">
        <v>22000</v>
      </c>
      <c r="P22" s="31">
        <v>22000</v>
      </c>
      <c r="Q22" s="31">
        <v>22000</v>
      </c>
      <c r="R22" s="31">
        <v>22000</v>
      </c>
      <c r="S22" s="31">
        <v>22000</v>
      </c>
      <c r="T22" s="31">
        <v>22000</v>
      </c>
      <c r="U22" s="31">
        <v>22000</v>
      </c>
      <c r="V22" s="31">
        <v>22000</v>
      </c>
      <c r="W22" s="31">
        <v>22000</v>
      </c>
      <c r="X22" s="31">
        <v>22000</v>
      </c>
      <c r="Y22" s="31">
        <v>22000</v>
      </c>
      <c r="Z22" s="31">
        <v>22000</v>
      </c>
      <c r="AA22" s="27">
        <v>22000</v>
      </c>
      <c r="AB22" s="27">
        <v>22000</v>
      </c>
      <c r="AC22" s="27">
        <v>22000</v>
      </c>
      <c r="AD22" s="27">
        <v>22000</v>
      </c>
      <c r="AE22" s="27">
        <v>22000</v>
      </c>
      <c r="AF22" s="27">
        <v>22000</v>
      </c>
      <c r="AG22" s="27">
        <v>22000</v>
      </c>
      <c r="AH22" s="27">
        <v>22000</v>
      </c>
      <c r="AI22" s="27">
        <v>22000</v>
      </c>
      <c r="AJ22" s="27">
        <v>22000</v>
      </c>
      <c r="AK22" s="27">
        <v>22000</v>
      </c>
      <c r="AL22" s="27">
        <v>22000</v>
      </c>
      <c r="AM22" s="27">
        <v>22000</v>
      </c>
      <c r="AN22" s="27">
        <v>22000</v>
      </c>
      <c r="AO22" s="27">
        <v>22000</v>
      </c>
      <c r="AP22" s="27">
        <v>22000</v>
      </c>
      <c r="AQ22" s="27">
        <v>22000</v>
      </c>
      <c r="AR22" s="27">
        <v>22000</v>
      </c>
      <c r="AS22" s="27">
        <v>22000</v>
      </c>
      <c r="AT22" s="27">
        <v>22000</v>
      </c>
      <c r="AU22" s="27">
        <v>22000</v>
      </c>
      <c r="AV22" s="27">
        <v>22000</v>
      </c>
      <c r="AW22" s="27">
        <v>22000</v>
      </c>
      <c r="AX22" s="27">
        <v>22000</v>
      </c>
      <c r="AY22" s="27">
        <v>22000</v>
      </c>
      <c r="AZ22" s="27">
        <v>22000</v>
      </c>
      <c r="BA22" s="27">
        <v>22000</v>
      </c>
      <c r="BB22" s="27">
        <v>22000</v>
      </c>
      <c r="BC22" s="27">
        <v>22000</v>
      </c>
      <c r="BD22" s="27">
        <v>22000</v>
      </c>
      <c r="BE22" s="27">
        <v>22000</v>
      </c>
      <c r="BF22" s="27">
        <v>22000</v>
      </c>
      <c r="BG22" s="27">
        <v>22000</v>
      </c>
      <c r="BH22" s="27">
        <v>22000</v>
      </c>
      <c r="BI22" s="27">
        <v>22000</v>
      </c>
      <c r="BJ22" s="27">
        <v>22000</v>
      </c>
      <c r="BK22" s="27">
        <v>22000</v>
      </c>
      <c r="BL22" s="27">
        <v>22000</v>
      </c>
      <c r="BM22" s="27">
        <v>22000</v>
      </c>
      <c r="BN22" s="27">
        <v>22000</v>
      </c>
      <c r="BO22" s="27">
        <v>22000</v>
      </c>
      <c r="BP22" s="27">
        <v>22000</v>
      </c>
      <c r="BQ22" s="27">
        <v>22000</v>
      </c>
      <c r="BR22" s="27">
        <v>22000</v>
      </c>
      <c r="BS22" s="27">
        <v>22000</v>
      </c>
      <c r="BT22" s="27">
        <v>22000</v>
      </c>
      <c r="BU22" s="27">
        <v>22000</v>
      </c>
      <c r="BV22" s="27">
        <v>22000</v>
      </c>
      <c r="BW22" s="5"/>
      <c r="BX22" s="5"/>
      <c r="BY22" s="5"/>
      <c r="BZ22" s="5"/>
      <c r="CA22" s="5"/>
      <c r="CB22" s="5"/>
      <c r="CC22" s="5"/>
    </row>
    <row r="23" spans="1:81" x14ac:dyDescent="0.25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 t="s">
        <v>60</v>
      </c>
      <c r="K23" s="70">
        <v>0</v>
      </c>
      <c r="L23" s="8">
        <v>32000</v>
      </c>
      <c r="M23" s="8">
        <v>32000</v>
      </c>
      <c r="N23" s="8">
        <v>32000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spans="1:81" x14ac:dyDescent="0.25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 t="s">
        <v>60</v>
      </c>
      <c r="K24" s="70">
        <v>0</v>
      </c>
      <c r="L24" s="8">
        <v>8000</v>
      </c>
      <c r="M24" s="8">
        <v>8000</v>
      </c>
      <c r="N24" s="8">
        <v>8000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spans="1:81" x14ac:dyDescent="0.25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f t="shared" si="0"/>
        <v>2133973</v>
      </c>
      <c r="L25" s="8"/>
      <c r="M25" s="8"/>
      <c r="N25" s="8"/>
      <c r="O25" s="8">
        <v>55000</v>
      </c>
      <c r="P25" s="8">
        <v>55000</v>
      </c>
      <c r="Q25" s="8">
        <v>55000</v>
      </c>
      <c r="R25" s="8">
        <v>55000</v>
      </c>
      <c r="S25" s="8">
        <v>55000</v>
      </c>
      <c r="T25" s="8">
        <v>55000</v>
      </c>
      <c r="U25" s="8">
        <v>55000</v>
      </c>
      <c r="V25" s="8">
        <v>55000</v>
      </c>
      <c r="W25" s="8">
        <v>55000</v>
      </c>
      <c r="X25" s="8">
        <v>55000</v>
      </c>
      <c r="Y25" s="8">
        <v>55000</v>
      </c>
      <c r="Z25" s="8">
        <v>55000</v>
      </c>
      <c r="AA25" s="8">
        <v>20000</v>
      </c>
      <c r="AB25" s="8">
        <v>20000</v>
      </c>
      <c r="AC25" s="8">
        <v>20000</v>
      </c>
      <c r="AD25" s="8">
        <v>20000</v>
      </c>
      <c r="AE25" s="8">
        <v>20000</v>
      </c>
      <c r="AF25" s="8">
        <v>20000</v>
      </c>
      <c r="AG25" s="8">
        <v>20000</v>
      </c>
      <c r="AH25" s="8">
        <v>20000</v>
      </c>
      <c r="AI25" s="8">
        <v>20000</v>
      </c>
      <c r="AJ25" s="8">
        <v>20000</v>
      </c>
      <c r="AK25" s="8">
        <v>20000</v>
      </c>
      <c r="AL25" s="8">
        <v>20000</v>
      </c>
      <c r="AM25" s="27">
        <v>20000</v>
      </c>
      <c r="AN25" s="27">
        <v>20000</v>
      </c>
      <c r="AO25" s="27">
        <v>20000</v>
      </c>
      <c r="AP25" s="27">
        <v>20000</v>
      </c>
      <c r="AQ25" s="27">
        <v>20000</v>
      </c>
      <c r="AR25" s="27">
        <v>20000</v>
      </c>
      <c r="AS25" s="27">
        <v>20000</v>
      </c>
      <c r="AT25" s="27">
        <v>20000</v>
      </c>
      <c r="AU25" s="27">
        <v>20000</v>
      </c>
      <c r="AV25" s="27">
        <v>20000</v>
      </c>
      <c r="AW25" s="27">
        <v>20000</v>
      </c>
      <c r="AX25" s="27">
        <v>20000</v>
      </c>
      <c r="AY25" s="27">
        <v>20000</v>
      </c>
      <c r="AZ25" s="27">
        <v>20000</v>
      </c>
      <c r="BA25" s="27">
        <v>20000</v>
      </c>
      <c r="BB25" s="27">
        <v>20000</v>
      </c>
      <c r="BC25" s="27">
        <v>20000</v>
      </c>
      <c r="BD25" s="27">
        <v>20000</v>
      </c>
      <c r="BE25" s="27">
        <v>20000</v>
      </c>
      <c r="BF25" s="27">
        <v>20000</v>
      </c>
      <c r="BG25" s="27">
        <v>20000</v>
      </c>
      <c r="BH25" s="27">
        <v>20000</v>
      </c>
      <c r="BI25" s="27">
        <v>20000</v>
      </c>
      <c r="BJ25" s="27">
        <v>20000</v>
      </c>
      <c r="BK25" s="27">
        <v>20000</v>
      </c>
      <c r="BL25" s="27">
        <v>20000</v>
      </c>
      <c r="BM25" s="27">
        <v>20000</v>
      </c>
      <c r="BN25" s="27">
        <v>20000</v>
      </c>
      <c r="BO25" s="27">
        <v>20000</v>
      </c>
      <c r="BP25" s="27">
        <v>20000</v>
      </c>
      <c r="BQ25" s="27">
        <v>20000</v>
      </c>
      <c r="BR25" s="27">
        <v>20000</v>
      </c>
      <c r="BS25" s="27">
        <v>20000</v>
      </c>
      <c r="BT25" s="27">
        <v>20000</v>
      </c>
      <c r="BU25" s="27">
        <v>20000</v>
      </c>
      <c r="BV25" s="27">
        <v>20000</v>
      </c>
      <c r="BW25" s="5"/>
      <c r="BX25" s="5"/>
      <c r="BY25" s="5"/>
      <c r="BZ25" s="5"/>
      <c r="CA25" s="5"/>
      <c r="CB25" s="5"/>
      <c r="CC25" s="5"/>
    </row>
    <row r="26" spans="1:81" x14ac:dyDescent="0.25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 t="s">
        <v>60</v>
      </c>
      <c r="K26" s="70"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>
        <v>35000</v>
      </c>
      <c r="AB26" s="8">
        <v>35000</v>
      </c>
      <c r="AC26" s="8">
        <v>35000</v>
      </c>
      <c r="AD26" s="8">
        <v>35000</v>
      </c>
      <c r="AE26" s="8">
        <v>35000</v>
      </c>
      <c r="AF26" s="8">
        <v>35000</v>
      </c>
      <c r="AG26" s="8">
        <v>35000</v>
      </c>
      <c r="AH26" s="8">
        <v>35000</v>
      </c>
      <c r="AI26" s="8">
        <v>35000</v>
      </c>
      <c r="AJ26" s="8">
        <v>35000</v>
      </c>
      <c r="AK26" s="8">
        <v>35000</v>
      </c>
      <c r="AL26" s="8">
        <v>35000</v>
      </c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5"/>
      <c r="BX26" s="5"/>
      <c r="BY26" s="5"/>
      <c r="BZ26" s="5"/>
      <c r="CA26" s="5"/>
      <c r="CB26" s="5"/>
      <c r="CC26" s="5"/>
    </row>
    <row r="27" spans="1:81" x14ac:dyDescent="0.25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 t="s">
        <v>60</v>
      </c>
      <c r="K27" s="70">
        <v>0</v>
      </c>
      <c r="L27" s="8">
        <v>60000</v>
      </c>
      <c r="M27" s="8">
        <v>60000</v>
      </c>
      <c r="N27" s="8">
        <v>60000</v>
      </c>
      <c r="O27" s="8">
        <v>60000</v>
      </c>
      <c r="P27" s="8">
        <v>60000</v>
      </c>
      <c r="Q27" s="8">
        <v>60000</v>
      </c>
      <c r="R27" s="8">
        <v>60000</v>
      </c>
      <c r="S27" s="8">
        <v>60000</v>
      </c>
      <c r="T27" s="8">
        <v>60000</v>
      </c>
      <c r="U27" s="8">
        <v>60000</v>
      </c>
      <c r="V27" s="8">
        <v>60000</v>
      </c>
      <c r="W27" s="8">
        <v>60000</v>
      </c>
      <c r="X27" s="8">
        <v>60000</v>
      </c>
      <c r="Y27" s="8">
        <v>60000</v>
      </c>
      <c r="Z27" s="8">
        <v>60000</v>
      </c>
      <c r="AA27" s="8">
        <v>60000</v>
      </c>
      <c r="AB27" s="8">
        <v>60000</v>
      </c>
      <c r="AC27" s="8">
        <v>60000</v>
      </c>
      <c r="AD27" s="8">
        <v>60000</v>
      </c>
      <c r="AE27" s="8">
        <v>60000</v>
      </c>
      <c r="AF27" s="8">
        <v>60000</v>
      </c>
      <c r="AG27" s="8">
        <v>60000</v>
      </c>
      <c r="AH27" s="8">
        <v>60000</v>
      </c>
      <c r="AI27" s="8">
        <v>60000</v>
      </c>
      <c r="AJ27" s="8">
        <v>60000</v>
      </c>
      <c r="AK27" s="8">
        <v>60000</v>
      </c>
      <c r="AL27" s="8">
        <v>60000</v>
      </c>
      <c r="AM27" s="8">
        <v>60000</v>
      </c>
      <c r="AN27" s="8">
        <v>60000</v>
      </c>
      <c r="AO27" s="8">
        <v>60000</v>
      </c>
      <c r="AP27" s="8">
        <v>60000</v>
      </c>
      <c r="AQ27" s="8">
        <v>60000</v>
      </c>
      <c r="AR27" s="8">
        <v>60000</v>
      </c>
      <c r="AS27" s="8">
        <v>60000</v>
      </c>
      <c r="AT27" s="8">
        <v>60000</v>
      </c>
      <c r="AU27" s="8">
        <v>60000</v>
      </c>
      <c r="AV27" s="8">
        <v>60000</v>
      </c>
      <c r="AW27" s="8">
        <v>60000</v>
      </c>
      <c r="AX27" s="8">
        <v>60000</v>
      </c>
      <c r="AY27" s="8">
        <v>60000</v>
      </c>
      <c r="AZ27" s="8">
        <v>60000</v>
      </c>
      <c r="BA27" s="8">
        <v>60000</v>
      </c>
      <c r="BB27" s="8">
        <v>60000</v>
      </c>
      <c r="BC27" s="8">
        <v>60000</v>
      </c>
      <c r="BD27" s="8">
        <v>60000</v>
      </c>
      <c r="BE27" s="8">
        <v>60000</v>
      </c>
      <c r="BF27" s="8">
        <v>60000</v>
      </c>
      <c r="BG27" s="8">
        <v>60000</v>
      </c>
      <c r="BH27" s="8">
        <v>60000</v>
      </c>
      <c r="BI27" s="8">
        <v>60000</v>
      </c>
      <c r="BJ27" s="8">
        <v>60000</v>
      </c>
      <c r="BK27" s="8">
        <v>60000</v>
      </c>
      <c r="BL27" s="8">
        <v>60000</v>
      </c>
      <c r="BM27" s="8">
        <v>60000</v>
      </c>
      <c r="BN27" s="8">
        <v>60000</v>
      </c>
      <c r="BO27" s="8">
        <v>60000</v>
      </c>
      <c r="BP27" s="8">
        <v>60000</v>
      </c>
      <c r="BQ27" s="8">
        <v>60000</v>
      </c>
      <c r="BR27" s="8">
        <v>60000</v>
      </c>
      <c r="BS27" s="8">
        <v>60000</v>
      </c>
      <c r="BT27" s="8">
        <v>60000</v>
      </c>
      <c r="BU27" s="8">
        <v>60000</v>
      </c>
      <c r="BV27" s="8">
        <v>60000</v>
      </c>
      <c r="BW27" s="5"/>
      <c r="BX27" s="5"/>
      <c r="BY27" s="5"/>
      <c r="BZ27" s="5"/>
      <c r="CA27" s="5"/>
      <c r="CB27" s="5"/>
      <c r="CC27" s="5"/>
    </row>
    <row r="28" spans="1:81" x14ac:dyDescent="0.25">
      <c r="A28" s="5"/>
      <c r="B28" s="5"/>
      <c r="C28" s="5"/>
      <c r="D28" s="5"/>
      <c r="E28" s="5"/>
      <c r="F28" s="5"/>
      <c r="G28" s="5"/>
      <c r="H28" s="8">
        <f t="shared" ref="H28:BJ28" si="1">SUM(H14:H27)</f>
        <v>476000</v>
      </c>
      <c r="I28" s="8">
        <f t="shared" si="1"/>
        <v>476000</v>
      </c>
      <c r="J28" s="53"/>
      <c r="K28" s="70">
        <f>SUM(K14:K27)</f>
        <v>8645573</v>
      </c>
      <c r="L28" s="8">
        <f t="shared" si="1"/>
        <v>476000</v>
      </c>
      <c r="M28" s="8">
        <f t="shared" si="1"/>
        <v>476000</v>
      </c>
      <c r="N28" s="8">
        <f t="shared" si="1"/>
        <v>461000</v>
      </c>
      <c r="O28" s="8">
        <f t="shared" si="1"/>
        <v>476000</v>
      </c>
      <c r="P28" s="8">
        <f t="shared" si="1"/>
        <v>476000</v>
      </c>
      <c r="Q28" s="8">
        <f t="shared" si="1"/>
        <v>476000</v>
      </c>
      <c r="R28" s="8">
        <f t="shared" si="1"/>
        <v>476000</v>
      </c>
      <c r="S28" s="8">
        <f t="shared" si="1"/>
        <v>476000</v>
      </c>
      <c r="T28" s="8">
        <f t="shared" si="1"/>
        <v>476000</v>
      </c>
      <c r="U28" s="8">
        <f t="shared" si="1"/>
        <v>476000</v>
      </c>
      <c r="V28" s="8">
        <f t="shared" si="1"/>
        <v>476000</v>
      </c>
      <c r="W28" s="8">
        <f t="shared" si="1"/>
        <v>476000</v>
      </c>
      <c r="X28" s="8">
        <f t="shared" si="1"/>
        <v>476000</v>
      </c>
      <c r="Y28" s="8">
        <f t="shared" si="1"/>
        <v>476000</v>
      </c>
      <c r="Z28" s="8">
        <f t="shared" si="1"/>
        <v>476000</v>
      </c>
      <c r="AA28" s="8">
        <f t="shared" si="1"/>
        <v>476000</v>
      </c>
      <c r="AB28" s="8">
        <f t="shared" si="1"/>
        <v>476000</v>
      </c>
      <c r="AC28" s="8">
        <f t="shared" si="1"/>
        <v>476000</v>
      </c>
      <c r="AD28" s="8">
        <f t="shared" si="1"/>
        <v>476000</v>
      </c>
      <c r="AE28" s="8">
        <f t="shared" si="1"/>
        <v>476000</v>
      </c>
      <c r="AF28" s="8">
        <f t="shared" si="1"/>
        <v>476000</v>
      </c>
      <c r="AG28" s="8">
        <f t="shared" si="1"/>
        <v>476000</v>
      </c>
      <c r="AH28" s="8">
        <f t="shared" si="1"/>
        <v>476000</v>
      </c>
      <c r="AI28" s="8">
        <f t="shared" si="1"/>
        <v>476000</v>
      </c>
      <c r="AJ28" s="8">
        <f t="shared" si="1"/>
        <v>476000</v>
      </c>
      <c r="AK28" s="8">
        <f t="shared" si="1"/>
        <v>476000</v>
      </c>
      <c r="AL28" s="8">
        <f t="shared" si="1"/>
        <v>476000</v>
      </c>
      <c r="AM28" s="8">
        <f t="shared" si="1"/>
        <v>441000</v>
      </c>
      <c r="AN28" s="8">
        <f t="shared" si="1"/>
        <v>441000</v>
      </c>
      <c r="AO28" s="8">
        <f t="shared" si="1"/>
        <v>441000</v>
      </c>
      <c r="AP28" s="8">
        <f t="shared" si="1"/>
        <v>441000</v>
      </c>
      <c r="AQ28" s="8">
        <f t="shared" si="1"/>
        <v>441000</v>
      </c>
      <c r="AR28" s="8">
        <f t="shared" si="1"/>
        <v>441000</v>
      </c>
      <c r="AS28" s="8">
        <f t="shared" si="1"/>
        <v>441000</v>
      </c>
      <c r="AT28" s="8">
        <f t="shared" si="1"/>
        <v>441000</v>
      </c>
      <c r="AU28" s="8">
        <f t="shared" si="1"/>
        <v>441000</v>
      </c>
      <c r="AV28" s="8">
        <f t="shared" si="1"/>
        <v>441000</v>
      </c>
      <c r="AW28" s="8">
        <f t="shared" si="1"/>
        <v>441000</v>
      </c>
      <c r="AX28" s="8">
        <f t="shared" si="1"/>
        <v>441000</v>
      </c>
      <c r="AY28" s="8">
        <f t="shared" si="1"/>
        <v>441000</v>
      </c>
      <c r="AZ28" s="8">
        <f t="shared" si="1"/>
        <v>441000</v>
      </c>
      <c r="BA28" s="8">
        <f t="shared" si="1"/>
        <v>441000</v>
      </c>
      <c r="BB28" s="8">
        <f t="shared" si="1"/>
        <v>441000</v>
      </c>
      <c r="BC28" s="8">
        <f t="shared" si="1"/>
        <v>441000</v>
      </c>
      <c r="BD28" s="8">
        <f t="shared" si="1"/>
        <v>441000</v>
      </c>
      <c r="BE28" s="8">
        <f t="shared" si="1"/>
        <v>441000</v>
      </c>
      <c r="BF28" s="8">
        <f t="shared" si="1"/>
        <v>441000</v>
      </c>
      <c r="BG28" s="8">
        <f t="shared" si="1"/>
        <v>441000</v>
      </c>
      <c r="BH28" s="8">
        <f t="shared" si="1"/>
        <v>441000</v>
      </c>
      <c r="BI28" s="8">
        <f t="shared" si="1"/>
        <v>441000</v>
      </c>
      <c r="BJ28" s="8">
        <f t="shared" si="1"/>
        <v>441000</v>
      </c>
      <c r="BK28" s="8">
        <f t="shared" ref="BK28:BV28" si="2">SUM(BK14:BK27)</f>
        <v>441000</v>
      </c>
      <c r="BL28" s="8">
        <f t="shared" si="2"/>
        <v>441000</v>
      </c>
      <c r="BM28" s="8">
        <f t="shared" si="2"/>
        <v>441000</v>
      </c>
      <c r="BN28" s="8">
        <f t="shared" si="2"/>
        <v>441000</v>
      </c>
      <c r="BO28" s="8">
        <f t="shared" si="2"/>
        <v>441000</v>
      </c>
      <c r="BP28" s="8">
        <f t="shared" si="2"/>
        <v>441000</v>
      </c>
      <c r="BQ28" s="8">
        <f t="shared" si="2"/>
        <v>441000</v>
      </c>
      <c r="BR28" s="8">
        <f t="shared" si="2"/>
        <v>441000</v>
      </c>
      <c r="BS28" s="8">
        <f t="shared" si="2"/>
        <v>441000</v>
      </c>
      <c r="BT28" s="8">
        <f t="shared" si="2"/>
        <v>441000</v>
      </c>
      <c r="BU28" s="8">
        <f t="shared" si="2"/>
        <v>441000</v>
      </c>
      <c r="BV28" s="8">
        <f t="shared" si="2"/>
        <v>441000</v>
      </c>
      <c r="BW28" s="5"/>
      <c r="BX28" s="5"/>
      <c r="BY28" s="5"/>
      <c r="BZ28" s="5"/>
      <c r="CA28" s="5"/>
      <c r="CB28" s="5"/>
      <c r="CC28" s="5"/>
    </row>
    <row r="29" spans="1:81" x14ac:dyDescent="0.25">
      <c r="A29" s="5"/>
      <c r="B29" s="5"/>
      <c r="C29" s="5"/>
      <c r="D29" s="5"/>
      <c r="E29" s="5"/>
      <c r="F29" s="5"/>
      <c r="G29" s="5"/>
      <c r="H29" s="8"/>
      <c r="I29" s="8"/>
      <c r="J29" s="53"/>
      <c r="K29" s="53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</row>
    <row r="30" spans="1:81" x14ac:dyDescent="0.25">
      <c r="B30" s="9" t="s">
        <v>21</v>
      </c>
      <c r="C30" s="5"/>
      <c r="D30" s="5"/>
      <c r="E30" s="5"/>
      <c r="F30" s="5"/>
      <c r="G30" s="5"/>
      <c r="H30" s="8">
        <f>476000-H28</f>
        <v>0</v>
      </c>
      <c r="I30" s="8">
        <f>476000-I28</f>
        <v>0</v>
      </c>
      <c r="J30" s="53"/>
      <c r="K30" s="53"/>
      <c r="L30" s="8">
        <f t="shared" ref="L30:BU30" si="3">476000-L28</f>
        <v>0</v>
      </c>
      <c r="M30" s="8">
        <f t="shared" si="3"/>
        <v>0</v>
      </c>
      <c r="N30" s="8">
        <f t="shared" si="3"/>
        <v>15000</v>
      </c>
      <c r="O30" s="8">
        <f>476000-O28</f>
        <v>0</v>
      </c>
      <c r="P30" s="8">
        <f t="shared" si="3"/>
        <v>0</v>
      </c>
      <c r="Q30" s="8">
        <f t="shared" si="3"/>
        <v>0</v>
      </c>
      <c r="R30" s="8">
        <f t="shared" si="3"/>
        <v>0</v>
      </c>
      <c r="S30" s="8">
        <f t="shared" si="3"/>
        <v>0</v>
      </c>
      <c r="T30" s="8">
        <f t="shared" si="3"/>
        <v>0</v>
      </c>
      <c r="U30" s="8">
        <f t="shared" si="3"/>
        <v>0</v>
      </c>
      <c r="V30" s="8">
        <f t="shared" si="3"/>
        <v>0</v>
      </c>
      <c r="W30" s="8">
        <f t="shared" si="3"/>
        <v>0</v>
      </c>
      <c r="X30" s="8">
        <f t="shared" si="3"/>
        <v>0</v>
      </c>
      <c r="Y30" s="8">
        <f t="shared" si="3"/>
        <v>0</v>
      </c>
      <c r="Z30" s="8">
        <f t="shared" si="3"/>
        <v>0</v>
      </c>
      <c r="AA30" s="8">
        <f>476000-AA28</f>
        <v>0</v>
      </c>
      <c r="AB30" s="8">
        <f t="shared" si="3"/>
        <v>0</v>
      </c>
      <c r="AC30" s="8">
        <f t="shared" si="3"/>
        <v>0</v>
      </c>
      <c r="AD30" s="8">
        <f t="shared" si="3"/>
        <v>0</v>
      </c>
      <c r="AE30" s="8">
        <f t="shared" si="3"/>
        <v>0</v>
      </c>
      <c r="AF30" s="8">
        <f t="shared" si="3"/>
        <v>0</v>
      </c>
      <c r="AG30" s="8">
        <f t="shared" si="3"/>
        <v>0</v>
      </c>
      <c r="AH30" s="8">
        <f t="shared" si="3"/>
        <v>0</v>
      </c>
      <c r="AI30" s="8">
        <f t="shared" si="3"/>
        <v>0</v>
      </c>
      <c r="AJ30" s="8">
        <f t="shared" si="3"/>
        <v>0</v>
      </c>
      <c r="AK30" s="8">
        <f t="shared" si="3"/>
        <v>0</v>
      </c>
      <c r="AL30" s="8">
        <f t="shared" si="3"/>
        <v>0</v>
      </c>
      <c r="AM30" s="8">
        <f t="shared" si="3"/>
        <v>35000</v>
      </c>
      <c r="AN30" s="8">
        <f t="shared" si="3"/>
        <v>35000</v>
      </c>
      <c r="AO30" s="8">
        <f t="shared" si="3"/>
        <v>35000</v>
      </c>
      <c r="AP30" s="8">
        <f t="shared" si="3"/>
        <v>35000</v>
      </c>
      <c r="AQ30" s="8">
        <f t="shared" si="3"/>
        <v>35000</v>
      </c>
      <c r="AR30" s="8">
        <f t="shared" si="3"/>
        <v>35000</v>
      </c>
      <c r="AS30" s="8">
        <f t="shared" si="3"/>
        <v>35000</v>
      </c>
      <c r="AT30" s="8">
        <f t="shared" si="3"/>
        <v>35000</v>
      </c>
      <c r="AU30" s="8">
        <f t="shared" si="3"/>
        <v>35000</v>
      </c>
      <c r="AV30" s="8">
        <f t="shared" si="3"/>
        <v>35000</v>
      </c>
      <c r="AW30" s="8">
        <f t="shared" si="3"/>
        <v>35000</v>
      </c>
      <c r="AX30" s="8">
        <f t="shared" si="3"/>
        <v>35000</v>
      </c>
      <c r="AY30" s="8">
        <f t="shared" si="3"/>
        <v>35000</v>
      </c>
      <c r="AZ30" s="8">
        <f t="shared" si="3"/>
        <v>35000</v>
      </c>
      <c r="BA30" s="8">
        <f t="shared" si="3"/>
        <v>35000</v>
      </c>
      <c r="BB30" s="8">
        <f t="shared" si="3"/>
        <v>35000</v>
      </c>
      <c r="BC30" s="8">
        <f t="shared" si="3"/>
        <v>35000</v>
      </c>
      <c r="BD30" s="8">
        <f t="shared" si="3"/>
        <v>35000</v>
      </c>
      <c r="BE30" s="8">
        <f t="shared" si="3"/>
        <v>35000</v>
      </c>
      <c r="BF30" s="8">
        <f t="shared" si="3"/>
        <v>35000</v>
      </c>
      <c r="BG30" s="8">
        <f t="shared" si="3"/>
        <v>35000</v>
      </c>
      <c r="BH30" s="8">
        <f t="shared" si="3"/>
        <v>35000</v>
      </c>
      <c r="BI30" s="8">
        <f t="shared" si="3"/>
        <v>35000</v>
      </c>
      <c r="BJ30" s="8">
        <f t="shared" si="3"/>
        <v>35000</v>
      </c>
      <c r="BK30" s="8">
        <f t="shared" si="3"/>
        <v>35000</v>
      </c>
      <c r="BL30" s="8">
        <f t="shared" si="3"/>
        <v>35000</v>
      </c>
      <c r="BM30" s="8">
        <f t="shared" si="3"/>
        <v>35000</v>
      </c>
      <c r="BN30" s="8">
        <f t="shared" si="3"/>
        <v>35000</v>
      </c>
      <c r="BO30" s="8">
        <f t="shared" si="3"/>
        <v>35000</v>
      </c>
      <c r="BP30" s="8">
        <f t="shared" si="3"/>
        <v>35000</v>
      </c>
      <c r="BQ30" s="8">
        <f t="shared" si="3"/>
        <v>35000</v>
      </c>
      <c r="BR30" s="8">
        <f t="shared" si="3"/>
        <v>35000</v>
      </c>
      <c r="BS30" s="8">
        <f t="shared" si="3"/>
        <v>35000</v>
      </c>
      <c r="BT30" s="8">
        <f t="shared" si="3"/>
        <v>35000</v>
      </c>
      <c r="BU30" s="8">
        <f t="shared" si="3"/>
        <v>35000</v>
      </c>
      <c r="BV30" s="8">
        <f>476000-BV28</f>
        <v>35000</v>
      </c>
      <c r="BW30" s="5"/>
      <c r="BX30" s="5"/>
      <c r="BY30" s="5"/>
      <c r="BZ30" s="5"/>
      <c r="CA30" s="5"/>
      <c r="CB30" s="5"/>
      <c r="CC30" s="5"/>
    </row>
    <row r="31" spans="1:81" x14ac:dyDescent="0.25">
      <c r="C31" s="5"/>
      <c r="D31" s="5"/>
      <c r="E31" s="5"/>
      <c r="F31" s="5"/>
      <c r="G31" s="5"/>
      <c r="H31" s="8"/>
      <c r="I31" s="8"/>
      <c r="J31" s="53"/>
      <c r="K31" s="53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spans="1:81" x14ac:dyDescent="0.25">
      <c r="B32" s="9" t="s">
        <v>71</v>
      </c>
      <c r="C32" s="5"/>
      <c r="D32" s="5"/>
      <c r="E32" s="5"/>
      <c r="F32" s="5"/>
      <c r="G32" s="5"/>
      <c r="H32" s="8">
        <v>0</v>
      </c>
      <c r="I32" s="8">
        <v>0</v>
      </c>
      <c r="J32" s="53"/>
      <c r="K32" s="53"/>
      <c r="L32" s="8">
        <v>0</v>
      </c>
      <c r="M32" s="8">
        <v>0</v>
      </c>
      <c r="N32" s="8">
        <v>0</v>
      </c>
      <c r="O32" s="8">
        <f>O21</f>
        <v>30000</v>
      </c>
      <c r="P32" s="8">
        <f t="shared" ref="P32:Z32" si="4">P21</f>
        <v>30000</v>
      </c>
      <c r="Q32" s="8">
        <f t="shared" si="4"/>
        <v>30000</v>
      </c>
      <c r="R32" s="8">
        <f t="shared" si="4"/>
        <v>30000</v>
      </c>
      <c r="S32" s="8">
        <f t="shared" si="4"/>
        <v>30000</v>
      </c>
      <c r="T32" s="8">
        <f t="shared" si="4"/>
        <v>30000</v>
      </c>
      <c r="U32" s="8">
        <f t="shared" si="4"/>
        <v>30000</v>
      </c>
      <c r="V32" s="8">
        <f t="shared" si="4"/>
        <v>30000</v>
      </c>
      <c r="W32" s="8">
        <f t="shared" si="4"/>
        <v>30000</v>
      </c>
      <c r="X32" s="8">
        <f t="shared" si="4"/>
        <v>30000</v>
      </c>
      <c r="Y32" s="8">
        <f t="shared" si="4"/>
        <v>30000</v>
      </c>
      <c r="Z32" s="8">
        <f t="shared" si="4"/>
        <v>30000</v>
      </c>
      <c r="AA32" s="8">
        <f>AA21+AA22</f>
        <v>52000</v>
      </c>
      <c r="AB32" s="8">
        <f>AB21+AB22</f>
        <v>52000</v>
      </c>
      <c r="AC32" s="8">
        <f>AC21+AC22</f>
        <v>52000</v>
      </c>
      <c r="AD32" s="8">
        <f>AD21+AD22+AD18</f>
        <v>62000</v>
      </c>
      <c r="AE32" s="8">
        <f t="shared" ref="AE32:AJ32" si="5">AE21+AE22+AE18</f>
        <v>62000</v>
      </c>
      <c r="AF32" s="8">
        <f t="shared" si="5"/>
        <v>62000</v>
      </c>
      <c r="AG32" s="8">
        <f t="shared" si="5"/>
        <v>62000</v>
      </c>
      <c r="AH32" s="8">
        <f t="shared" si="5"/>
        <v>62000</v>
      </c>
      <c r="AI32" s="8">
        <f t="shared" si="5"/>
        <v>62000</v>
      </c>
      <c r="AJ32" s="8">
        <f t="shared" si="5"/>
        <v>62000</v>
      </c>
      <c r="AK32" s="8">
        <f>AK21+AK22+AK18+AK19+AK20</f>
        <v>206000</v>
      </c>
      <c r="AL32" s="8">
        <f>AL21+AL22+AL18+AL19+AL20</f>
        <v>206000</v>
      </c>
      <c r="AM32" s="8">
        <f>AM21+AM22+AM18+AM19+AM20+AM25</f>
        <v>226000</v>
      </c>
      <c r="AN32" s="8">
        <f>AN21+AN22+AN18+AN19+AN20+AN25+AN14+AN15</f>
        <v>351000</v>
      </c>
      <c r="AO32" s="8">
        <f t="shared" ref="AO32:BI32" si="6">AO21+AO22+AO18+AO19+AO20+AO25+AO14+AO15</f>
        <v>351000</v>
      </c>
      <c r="AP32" s="8">
        <f t="shared" si="6"/>
        <v>351000</v>
      </c>
      <c r="AQ32" s="8">
        <f t="shared" si="6"/>
        <v>351000</v>
      </c>
      <c r="AR32" s="8">
        <f t="shared" si="6"/>
        <v>351000</v>
      </c>
      <c r="AS32" s="8">
        <f t="shared" si="6"/>
        <v>351000</v>
      </c>
      <c r="AT32" s="8">
        <f t="shared" si="6"/>
        <v>351000</v>
      </c>
      <c r="AU32" s="8">
        <f t="shared" si="6"/>
        <v>351000</v>
      </c>
      <c r="AV32" s="8">
        <f t="shared" si="6"/>
        <v>351000</v>
      </c>
      <c r="AW32" s="8">
        <f t="shared" si="6"/>
        <v>351000</v>
      </c>
      <c r="AX32" s="8">
        <f t="shared" si="6"/>
        <v>351000</v>
      </c>
      <c r="AY32" s="8">
        <f t="shared" si="6"/>
        <v>351000</v>
      </c>
      <c r="AZ32" s="8">
        <f t="shared" si="6"/>
        <v>351000</v>
      </c>
      <c r="BA32" s="8">
        <f t="shared" si="6"/>
        <v>351000</v>
      </c>
      <c r="BB32" s="8">
        <f t="shared" si="6"/>
        <v>351000</v>
      </c>
      <c r="BC32" s="8">
        <f t="shared" si="6"/>
        <v>351000</v>
      </c>
      <c r="BD32" s="8">
        <f t="shared" si="6"/>
        <v>351000</v>
      </c>
      <c r="BE32" s="8">
        <f t="shared" si="6"/>
        <v>351000</v>
      </c>
      <c r="BF32" s="8">
        <f t="shared" si="6"/>
        <v>351000</v>
      </c>
      <c r="BG32" s="8">
        <f t="shared" si="6"/>
        <v>351000</v>
      </c>
      <c r="BH32" s="8">
        <f t="shared" si="6"/>
        <v>351000</v>
      </c>
      <c r="BI32" s="8">
        <f t="shared" si="6"/>
        <v>351000</v>
      </c>
      <c r="BJ32" s="8">
        <f>BJ21+BJ22+BJ18+BJ19+BJ20+BJ25+BJ14+BJ15</f>
        <v>351000</v>
      </c>
      <c r="BK32" s="8">
        <f>BK21+BK22+BK18+BK19+BK20+BK25+BK14+BK15</f>
        <v>351000</v>
      </c>
      <c r="BL32" s="8">
        <f>BL21+BL22+BL18+BL19+BL20+BL25+BL14+BL15+BL16</f>
        <v>381000</v>
      </c>
      <c r="BM32" s="8">
        <f t="shared" ref="BM32:BU32" si="7">BM21+BM22+BM18+BM19+BM20+BM25+BM14+BM15+BM16</f>
        <v>381000</v>
      </c>
      <c r="BN32" s="8">
        <f t="shared" si="7"/>
        <v>381000</v>
      </c>
      <c r="BO32" s="8">
        <f t="shared" si="7"/>
        <v>381000</v>
      </c>
      <c r="BP32" s="8">
        <f t="shared" si="7"/>
        <v>381000</v>
      </c>
      <c r="BQ32" s="8">
        <f t="shared" si="7"/>
        <v>381000</v>
      </c>
      <c r="BR32" s="8">
        <f t="shared" si="7"/>
        <v>381000</v>
      </c>
      <c r="BS32" s="8">
        <f t="shared" si="7"/>
        <v>381000</v>
      </c>
      <c r="BT32" s="8">
        <f t="shared" si="7"/>
        <v>381000</v>
      </c>
      <c r="BU32" s="8">
        <f t="shared" si="7"/>
        <v>381000</v>
      </c>
      <c r="BV32" s="8">
        <f>BV21+BV22+BV18+BV19+BV20+BV25+BV14+BV15+BV16</f>
        <v>381000</v>
      </c>
      <c r="BW32" s="5"/>
      <c r="BX32" s="5"/>
      <c r="BY32" s="5"/>
      <c r="BZ32" s="5"/>
      <c r="CA32" s="5"/>
      <c r="CB32" s="5"/>
      <c r="CC32" s="5"/>
    </row>
    <row r="33" spans="1:81" x14ac:dyDescent="0.25">
      <c r="C33" s="5"/>
      <c r="D33" s="5"/>
      <c r="E33" s="5"/>
      <c r="F33" s="5"/>
      <c r="G33" s="5"/>
      <c r="H33" s="8"/>
      <c r="I33" s="8"/>
      <c r="J33" s="53"/>
      <c r="K33" s="53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</row>
    <row r="34" spans="1:81" x14ac:dyDescent="0.25">
      <c r="B34" s="9" t="s">
        <v>20</v>
      </c>
      <c r="C34" s="5"/>
      <c r="D34" s="5"/>
      <c r="E34" s="5"/>
      <c r="F34" s="5"/>
      <c r="G34" s="5"/>
      <c r="H34" s="8">
        <f>SUM(H14:H27)</f>
        <v>476000</v>
      </c>
      <c r="I34" s="8">
        <f>SUM(I14:I27)</f>
        <v>476000</v>
      </c>
      <c r="J34" s="53"/>
      <c r="K34" s="53"/>
      <c r="L34" s="8">
        <f>SUM(L14:L27)</f>
        <v>476000</v>
      </c>
      <c r="M34" s="8">
        <f>SUM(M14:M27)</f>
        <v>476000</v>
      </c>
      <c r="N34" s="8">
        <f>SUM(N14:N27)</f>
        <v>461000</v>
      </c>
      <c r="O34" s="8">
        <f>SUM(O14:O27)-O21</f>
        <v>446000</v>
      </c>
      <c r="P34" s="8">
        <f t="shared" ref="P34:Z34" si="8">SUM(P14:P27)-P21</f>
        <v>446000</v>
      </c>
      <c r="Q34" s="8">
        <f t="shared" si="8"/>
        <v>446000</v>
      </c>
      <c r="R34" s="8">
        <f t="shared" si="8"/>
        <v>446000</v>
      </c>
      <c r="S34" s="8">
        <f t="shared" si="8"/>
        <v>446000</v>
      </c>
      <c r="T34" s="8">
        <f t="shared" si="8"/>
        <v>446000</v>
      </c>
      <c r="U34" s="8">
        <f t="shared" si="8"/>
        <v>446000</v>
      </c>
      <c r="V34" s="8">
        <f t="shared" si="8"/>
        <v>446000</v>
      </c>
      <c r="W34" s="8">
        <f t="shared" si="8"/>
        <v>446000</v>
      </c>
      <c r="X34" s="8">
        <f t="shared" si="8"/>
        <v>446000</v>
      </c>
      <c r="Y34" s="8">
        <f t="shared" si="8"/>
        <v>446000</v>
      </c>
      <c r="Z34" s="8">
        <f t="shared" si="8"/>
        <v>446000</v>
      </c>
      <c r="AA34" s="8">
        <f>SUM(AA14:AA27)-(AA21+AA22)</f>
        <v>424000</v>
      </c>
      <c r="AB34" s="8">
        <f>SUM(AB14:AB27)-(AB21+AB22)</f>
        <v>424000</v>
      </c>
      <c r="AC34" s="8">
        <f>SUM(AC14:AC27)-(AC21+AC22)</f>
        <v>424000</v>
      </c>
      <c r="AD34" s="8">
        <f>SUM(AD14:AD27)-(AD21+AD22+AD18)</f>
        <v>414000</v>
      </c>
      <c r="AE34" s="8">
        <f t="shared" ref="AE34:AJ34" si="9">SUM(AE14:AE27)-(AE21+AE22+AE18)</f>
        <v>414000</v>
      </c>
      <c r="AF34" s="8">
        <f t="shared" si="9"/>
        <v>414000</v>
      </c>
      <c r="AG34" s="8">
        <f t="shared" si="9"/>
        <v>414000</v>
      </c>
      <c r="AH34" s="8">
        <f t="shared" si="9"/>
        <v>414000</v>
      </c>
      <c r="AI34" s="8">
        <f t="shared" si="9"/>
        <v>414000</v>
      </c>
      <c r="AJ34" s="8">
        <f t="shared" si="9"/>
        <v>414000</v>
      </c>
      <c r="AK34" s="8">
        <f>SUM(AK14:AK27)-(AK21+AK22+AK18+AK19+AK20)</f>
        <v>270000</v>
      </c>
      <c r="AL34" s="8">
        <f>SUM(AL14:AL27)-(AL21+AL22+AL18+AL19+AL20)</f>
        <v>270000</v>
      </c>
      <c r="AM34" s="8">
        <f>SUM(AM14:AM27)-(AM21+AM22+AM18+AM19+AM20+AM25)</f>
        <v>215000</v>
      </c>
      <c r="AN34" s="8">
        <f>AN28-AN32</f>
        <v>90000</v>
      </c>
      <c r="AO34" s="8">
        <f t="shared" ref="AO34:BV34" si="10">AO28-AO32</f>
        <v>90000</v>
      </c>
      <c r="AP34" s="8">
        <f t="shared" si="10"/>
        <v>90000</v>
      </c>
      <c r="AQ34" s="8">
        <f t="shared" si="10"/>
        <v>90000</v>
      </c>
      <c r="AR34" s="8">
        <f t="shared" si="10"/>
        <v>90000</v>
      </c>
      <c r="AS34" s="3">
        <f t="shared" si="10"/>
        <v>90000</v>
      </c>
      <c r="AT34" s="3">
        <f t="shared" si="10"/>
        <v>90000</v>
      </c>
      <c r="AU34" s="3">
        <f t="shared" si="10"/>
        <v>90000</v>
      </c>
      <c r="AV34" s="3">
        <f t="shared" si="10"/>
        <v>90000</v>
      </c>
      <c r="AW34" s="3">
        <f t="shared" si="10"/>
        <v>90000</v>
      </c>
      <c r="AX34" s="3">
        <f t="shared" si="10"/>
        <v>90000</v>
      </c>
      <c r="AY34" s="8">
        <f t="shared" si="10"/>
        <v>90000</v>
      </c>
      <c r="AZ34" s="8">
        <f t="shared" si="10"/>
        <v>90000</v>
      </c>
      <c r="BA34" s="8">
        <f t="shared" si="10"/>
        <v>90000</v>
      </c>
      <c r="BB34" s="3">
        <f t="shared" si="10"/>
        <v>90000</v>
      </c>
      <c r="BC34" s="3">
        <f t="shared" si="10"/>
        <v>90000</v>
      </c>
      <c r="BD34" s="3">
        <f t="shared" si="10"/>
        <v>90000</v>
      </c>
      <c r="BE34" s="3">
        <f t="shared" si="10"/>
        <v>90000</v>
      </c>
      <c r="BF34" s="3">
        <f t="shared" si="10"/>
        <v>90000</v>
      </c>
      <c r="BG34" s="3">
        <f t="shared" si="10"/>
        <v>90000</v>
      </c>
      <c r="BH34" s="3">
        <f t="shared" si="10"/>
        <v>90000</v>
      </c>
      <c r="BI34" s="3">
        <f t="shared" si="10"/>
        <v>90000</v>
      </c>
      <c r="BJ34" s="3">
        <f t="shared" si="10"/>
        <v>90000</v>
      </c>
      <c r="BK34" s="3">
        <f t="shared" si="10"/>
        <v>90000</v>
      </c>
      <c r="BL34" s="3">
        <f t="shared" si="10"/>
        <v>60000</v>
      </c>
      <c r="BM34" s="3">
        <f t="shared" si="10"/>
        <v>60000</v>
      </c>
      <c r="BN34" s="3">
        <f t="shared" si="10"/>
        <v>60000</v>
      </c>
      <c r="BO34" s="3">
        <f t="shared" si="10"/>
        <v>60000</v>
      </c>
      <c r="BP34" s="3">
        <f t="shared" si="10"/>
        <v>60000</v>
      </c>
      <c r="BQ34" s="3">
        <f t="shared" si="10"/>
        <v>60000</v>
      </c>
      <c r="BR34" s="3">
        <f t="shared" si="10"/>
        <v>60000</v>
      </c>
      <c r="BS34" s="3">
        <f t="shared" si="10"/>
        <v>60000</v>
      </c>
      <c r="BT34" s="3">
        <f t="shared" si="10"/>
        <v>60000</v>
      </c>
      <c r="BU34" s="3">
        <f t="shared" si="10"/>
        <v>60000</v>
      </c>
      <c r="BV34" s="3">
        <f t="shared" si="10"/>
        <v>60000</v>
      </c>
    </row>
    <row r="35" spans="1:81" x14ac:dyDescent="0.25">
      <c r="A35" s="5"/>
      <c r="B35" s="5"/>
      <c r="C35" s="5"/>
      <c r="D35" s="5"/>
      <c r="E35" s="5"/>
      <c r="F35" s="5"/>
      <c r="G35" s="5"/>
      <c r="H35" s="8"/>
      <c r="I35" s="8"/>
      <c r="J35" s="53"/>
      <c r="K35" s="53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3"/>
      <c r="AT35" s="3"/>
      <c r="AU35" s="3"/>
      <c r="AV35" s="3"/>
      <c r="AW35" s="3"/>
      <c r="AX35" s="3"/>
      <c r="AY35" s="8"/>
      <c r="AZ35" s="8"/>
      <c r="BA35" s="8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</row>
    <row r="36" spans="1:81" x14ac:dyDescent="0.25">
      <c r="A36" s="7" t="s">
        <v>23</v>
      </c>
      <c r="F36" s="5"/>
      <c r="G36" s="5"/>
      <c r="H36" s="8"/>
      <c r="I36" s="8"/>
      <c r="J36" s="5"/>
      <c r="K36" s="73">
        <v>2002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3"/>
      <c r="AT36" s="3"/>
      <c r="AU36" s="3"/>
      <c r="AV36" s="3"/>
      <c r="AW36" s="3"/>
      <c r="AX36" s="3"/>
      <c r="AY36" s="8"/>
      <c r="AZ36" s="8"/>
      <c r="BA36" s="8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1:81" x14ac:dyDescent="0.25">
      <c r="F37" s="5"/>
      <c r="G37" s="5"/>
      <c r="H37" s="5"/>
      <c r="I37" s="5"/>
      <c r="J37" s="57" t="s">
        <v>16</v>
      </c>
      <c r="K37" s="71" t="s">
        <v>61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Y37" s="5"/>
      <c r="AZ37" s="5"/>
      <c r="BA37" s="5"/>
    </row>
    <row r="38" spans="1:81" x14ac:dyDescent="0.25">
      <c r="A38" s="2" t="s">
        <v>1</v>
      </c>
      <c r="B38" t="s">
        <v>2</v>
      </c>
      <c r="C38" s="2" t="s">
        <v>17</v>
      </c>
      <c r="D38" t="s">
        <v>18</v>
      </c>
      <c r="E38" t="s">
        <v>14</v>
      </c>
      <c r="F38" s="5" t="s">
        <v>0</v>
      </c>
      <c r="G38" s="10" t="s">
        <v>19</v>
      </c>
      <c r="H38" s="30">
        <v>37104</v>
      </c>
      <c r="I38" s="30">
        <v>37135</v>
      </c>
      <c r="J38" s="72" t="s">
        <v>38</v>
      </c>
      <c r="K38" s="63" t="s">
        <v>65</v>
      </c>
      <c r="L38" s="30">
        <v>37165</v>
      </c>
      <c r="M38" s="30">
        <v>37196</v>
      </c>
      <c r="N38" s="30">
        <v>37226</v>
      </c>
      <c r="O38" s="30">
        <v>37257</v>
      </c>
      <c r="P38" s="30">
        <v>37288</v>
      </c>
      <c r="Q38" s="30">
        <v>37316</v>
      </c>
      <c r="R38" s="30">
        <v>37347</v>
      </c>
      <c r="S38" s="30">
        <v>37377</v>
      </c>
      <c r="T38" s="30">
        <v>37408</v>
      </c>
      <c r="U38" s="30">
        <v>37438</v>
      </c>
      <c r="V38" s="30">
        <v>37469</v>
      </c>
      <c r="W38" s="30">
        <v>37500</v>
      </c>
      <c r="X38" s="30">
        <v>37530</v>
      </c>
      <c r="Y38" s="30">
        <v>37561</v>
      </c>
      <c r="Z38" s="30">
        <v>37591</v>
      </c>
      <c r="AA38" s="30">
        <v>37622</v>
      </c>
      <c r="AB38" s="30">
        <v>37653</v>
      </c>
      <c r="AC38" s="30">
        <v>37681</v>
      </c>
      <c r="AD38" s="30">
        <v>37712</v>
      </c>
      <c r="AE38" s="30">
        <v>37742</v>
      </c>
      <c r="AF38" s="30">
        <v>37773</v>
      </c>
      <c r="AG38" s="30">
        <v>37803</v>
      </c>
      <c r="AH38" s="30">
        <v>37834</v>
      </c>
      <c r="AI38" s="30">
        <v>37865</v>
      </c>
      <c r="AJ38" s="30">
        <v>37895</v>
      </c>
      <c r="AK38" s="30">
        <v>37926</v>
      </c>
      <c r="AL38" s="30">
        <v>37956</v>
      </c>
      <c r="AM38" s="30">
        <v>37987</v>
      </c>
      <c r="AN38" s="30">
        <v>38018</v>
      </c>
      <c r="AO38" s="30">
        <v>38047</v>
      </c>
      <c r="AP38" s="30">
        <v>38078</v>
      </c>
      <c r="AQ38" s="30">
        <v>38108</v>
      </c>
      <c r="AR38" s="30">
        <v>38139</v>
      </c>
      <c r="AS38" s="12">
        <v>38169</v>
      </c>
      <c r="AT38" s="12">
        <v>38200</v>
      </c>
      <c r="AU38" s="12">
        <v>38231</v>
      </c>
      <c r="AV38" s="12">
        <v>38261</v>
      </c>
      <c r="AW38" s="12">
        <v>38292</v>
      </c>
      <c r="AX38" s="12">
        <v>38322</v>
      </c>
      <c r="AY38" s="30">
        <v>38353</v>
      </c>
      <c r="AZ38" s="30">
        <v>38384</v>
      </c>
      <c r="BA38" s="30">
        <v>38412</v>
      </c>
      <c r="BB38" s="12">
        <v>38443</v>
      </c>
      <c r="BC38" s="12">
        <v>38473</v>
      </c>
      <c r="BD38" s="12">
        <v>38504</v>
      </c>
      <c r="BE38" s="12">
        <v>38534</v>
      </c>
      <c r="BF38" s="12">
        <v>38565</v>
      </c>
      <c r="BG38" s="12">
        <v>38596</v>
      </c>
      <c r="BH38" s="12">
        <v>38626</v>
      </c>
      <c r="BI38" s="12">
        <v>38657</v>
      </c>
      <c r="BJ38" s="12">
        <v>38687</v>
      </c>
      <c r="BK38" s="12">
        <v>38718</v>
      </c>
      <c r="BL38" s="12">
        <v>38749</v>
      </c>
      <c r="BM38" s="12">
        <v>38777</v>
      </c>
      <c r="BN38" s="12">
        <v>38808</v>
      </c>
      <c r="BO38" s="12">
        <v>38838</v>
      </c>
      <c r="BP38" s="12">
        <v>38869</v>
      </c>
      <c r="BQ38" s="12">
        <v>38899</v>
      </c>
      <c r="BR38" s="12">
        <v>38930</v>
      </c>
      <c r="BS38" s="12">
        <v>38961</v>
      </c>
      <c r="BT38" s="12">
        <v>38991</v>
      </c>
      <c r="BU38" s="12">
        <v>39022</v>
      </c>
      <c r="BV38" s="12">
        <v>39052</v>
      </c>
    </row>
    <row r="39" spans="1:81" x14ac:dyDescent="0.25">
      <c r="A39" s="2"/>
      <c r="C39" s="2"/>
      <c r="F39" s="5"/>
      <c r="G39" s="10"/>
      <c r="H39" s="5"/>
      <c r="I39" s="5"/>
      <c r="J39" s="53"/>
      <c r="K39" s="5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Y39" s="5"/>
      <c r="AZ39" s="5"/>
      <c r="BA39" s="5"/>
    </row>
    <row r="40" spans="1:81" x14ac:dyDescent="0.25">
      <c r="A40" s="5">
        <v>24669</v>
      </c>
      <c r="B40" s="5" t="s">
        <v>72</v>
      </c>
      <c r="C40" s="8">
        <v>12500</v>
      </c>
      <c r="D40" s="24">
        <v>35309</v>
      </c>
      <c r="E40" s="24">
        <v>38748</v>
      </c>
      <c r="F40" s="5" t="s">
        <v>3</v>
      </c>
      <c r="G40" s="25">
        <v>38383</v>
      </c>
      <c r="H40" s="8">
        <v>12500</v>
      </c>
      <c r="I40" s="8">
        <v>12500</v>
      </c>
      <c r="J40" s="53">
        <v>0.06</v>
      </c>
      <c r="K40" s="70">
        <f>ROUND((O40*31+P40*28+Q40*31+R40*30+S40*31+T40*30+U40*31+V40*31+W40*30+X40*31+Y40*30+Z40*31)*J40,0)</f>
        <v>273750</v>
      </c>
      <c r="L40" s="8">
        <v>12500</v>
      </c>
      <c r="M40" s="8">
        <v>12500</v>
      </c>
      <c r="N40" s="8">
        <v>12500</v>
      </c>
      <c r="O40" s="8">
        <v>12500</v>
      </c>
      <c r="P40" s="8">
        <v>12500</v>
      </c>
      <c r="Q40" s="8">
        <v>12500</v>
      </c>
      <c r="R40" s="8">
        <v>12500</v>
      </c>
      <c r="S40" s="8">
        <v>12500</v>
      </c>
      <c r="T40" s="8">
        <v>12500</v>
      </c>
      <c r="U40" s="8">
        <v>12500</v>
      </c>
      <c r="V40" s="8">
        <v>12500</v>
      </c>
      <c r="W40" s="8">
        <v>12500</v>
      </c>
      <c r="X40" s="8">
        <v>12500</v>
      </c>
      <c r="Y40" s="8">
        <v>12500</v>
      </c>
      <c r="Z40" s="8">
        <v>12500</v>
      </c>
      <c r="AA40" s="8">
        <v>12500</v>
      </c>
      <c r="AB40" s="8">
        <v>12500</v>
      </c>
      <c r="AC40" s="8">
        <v>12500</v>
      </c>
      <c r="AD40" s="8">
        <v>12500</v>
      </c>
      <c r="AE40" s="8">
        <v>12500</v>
      </c>
      <c r="AF40" s="8">
        <v>12500</v>
      </c>
      <c r="AG40" s="8">
        <v>12500</v>
      </c>
      <c r="AH40" s="8">
        <v>12500</v>
      </c>
      <c r="AI40" s="8">
        <v>12500</v>
      </c>
      <c r="AJ40" s="8">
        <v>12500</v>
      </c>
      <c r="AK40" s="8">
        <v>12500</v>
      </c>
      <c r="AL40" s="8">
        <v>12500</v>
      </c>
      <c r="AM40" s="8">
        <v>12500</v>
      </c>
      <c r="AN40" s="8">
        <v>12500</v>
      </c>
      <c r="AO40" s="8">
        <v>12500</v>
      </c>
      <c r="AP40" s="8">
        <v>12500</v>
      </c>
      <c r="AQ40" s="8">
        <v>12500</v>
      </c>
      <c r="AR40" s="8">
        <v>12500</v>
      </c>
      <c r="AS40" s="8">
        <v>12500</v>
      </c>
      <c r="AT40" s="8">
        <v>12500</v>
      </c>
      <c r="AU40" s="8">
        <v>12500</v>
      </c>
      <c r="AV40" s="8">
        <v>12500</v>
      </c>
      <c r="AW40" s="8">
        <v>12500</v>
      </c>
      <c r="AX40" s="8">
        <v>12500</v>
      </c>
      <c r="AY40" s="8">
        <v>12500</v>
      </c>
      <c r="AZ40" s="8">
        <v>12500</v>
      </c>
      <c r="BA40" s="8">
        <v>12500</v>
      </c>
      <c r="BB40" s="8">
        <v>12500</v>
      </c>
      <c r="BC40" s="8">
        <v>12500</v>
      </c>
      <c r="BD40" s="8">
        <v>12500</v>
      </c>
      <c r="BE40" s="8">
        <v>12500</v>
      </c>
      <c r="BF40" s="8">
        <v>12500</v>
      </c>
      <c r="BG40" s="8">
        <v>12500</v>
      </c>
      <c r="BH40" s="8">
        <v>12500</v>
      </c>
      <c r="BI40" s="8">
        <v>12500</v>
      </c>
      <c r="BJ40" s="8">
        <v>12500</v>
      </c>
      <c r="BK40" s="8">
        <v>12500</v>
      </c>
      <c r="BL40" s="35">
        <v>12500</v>
      </c>
      <c r="BM40" s="35">
        <v>12500</v>
      </c>
      <c r="BN40" s="35">
        <v>12500</v>
      </c>
      <c r="BO40" s="35">
        <v>12500</v>
      </c>
      <c r="BP40" s="35">
        <v>12500</v>
      </c>
      <c r="BQ40" s="35">
        <v>12500</v>
      </c>
      <c r="BR40" s="35">
        <v>12500</v>
      </c>
      <c r="BS40" s="35">
        <v>12500</v>
      </c>
      <c r="BT40" s="35">
        <v>12500</v>
      </c>
      <c r="BU40" s="35">
        <v>12500</v>
      </c>
      <c r="BV40" s="35">
        <v>12500</v>
      </c>
    </row>
    <row r="41" spans="1:81" x14ac:dyDescent="0.25">
      <c r="A41" s="5">
        <v>27047</v>
      </c>
      <c r="B41" s="5" t="s">
        <v>73</v>
      </c>
      <c r="C41" s="8">
        <v>125000</v>
      </c>
      <c r="D41" s="24">
        <v>36557</v>
      </c>
      <c r="E41" s="24">
        <v>38717</v>
      </c>
      <c r="F41" s="5" t="s">
        <v>8</v>
      </c>
      <c r="G41" s="25"/>
      <c r="H41" s="8">
        <v>125000</v>
      </c>
      <c r="I41" s="8">
        <v>125000</v>
      </c>
      <c r="J41" s="53">
        <v>0.03</v>
      </c>
      <c r="K41" s="61">
        <f>ROUND((O41*31+P41*28+Q41*31+R41*30+S41*31+T41*30+U41*31+V41*31+W41*30+X41*31+Y41*30+Z41*31)*J41,0)</f>
        <v>1642500</v>
      </c>
      <c r="L41" s="8">
        <v>125000</v>
      </c>
      <c r="M41" s="8">
        <v>125000</v>
      </c>
      <c r="N41" s="8">
        <v>125000</v>
      </c>
      <c r="O41" s="26">
        <v>150000</v>
      </c>
      <c r="P41" s="26">
        <v>150000</v>
      </c>
      <c r="Q41" s="26">
        <v>150000</v>
      </c>
      <c r="R41" s="26">
        <v>150000</v>
      </c>
      <c r="S41" s="26">
        <v>150000</v>
      </c>
      <c r="T41" s="26">
        <v>150000</v>
      </c>
      <c r="U41" s="26">
        <v>150000</v>
      </c>
      <c r="V41" s="26">
        <v>150000</v>
      </c>
      <c r="W41" s="26">
        <v>150000</v>
      </c>
      <c r="X41" s="26">
        <v>150000</v>
      </c>
      <c r="Y41" s="26">
        <v>150000</v>
      </c>
      <c r="Z41" s="26">
        <v>150000</v>
      </c>
      <c r="AA41" s="26">
        <v>150000</v>
      </c>
      <c r="AB41" s="26">
        <v>150000</v>
      </c>
      <c r="AC41" s="26">
        <v>150000</v>
      </c>
      <c r="AD41" s="26">
        <v>150000</v>
      </c>
      <c r="AE41" s="26">
        <v>150000</v>
      </c>
      <c r="AF41" s="26">
        <v>150000</v>
      </c>
      <c r="AG41" s="26">
        <v>150000</v>
      </c>
      <c r="AH41" s="26">
        <v>150000</v>
      </c>
      <c r="AI41" s="26">
        <v>150000</v>
      </c>
      <c r="AJ41" s="26">
        <v>150000</v>
      </c>
      <c r="AK41" s="26">
        <v>150000</v>
      </c>
      <c r="AL41" s="26">
        <v>150000</v>
      </c>
      <c r="AM41" s="26">
        <v>150000</v>
      </c>
      <c r="AN41" s="26">
        <v>150000</v>
      </c>
      <c r="AO41" s="26">
        <v>150000</v>
      </c>
      <c r="AP41" s="26">
        <v>150000</v>
      </c>
      <c r="AQ41" s="26">
        <v>150000</v>
      </c>
      <c r="AR41" s="26">
        <v>150000</v>
      </c>
      <c r="AS41" s="26">
        <v>150000</v>
      </c>
      <c r="AT41" s="26">
        <v>150000</v>
      </c>
      <c r="AU41" s="26">
        <v>150000</v>
      </c>
      <c r="AV41" s="26">
        <v>150000</v>
      </c>
      <c r="AW41" s="26">
        <v>150000</v>
      </c>
      <c r="AX41" s="26">
        <v>150000</v>
      </c>
      <c r="AY41" s="26">
        <v>150000</v>
      </c>
      <c r="AZ41" s="26">
        <v>150000</v>
      </c>
      <c r="BA41" s="26">
        <v>150000</v>
      </c>
      <c r="BB41" s="26">
        <v>150000</v>
      </c>
      <c r="BC41" s="26">
        <v>150000</v>
      </c>
      <c r="BD41" s="26">
        <v>150000</v>
      </c>
      <c r="BE41" s="26">
        <v>150000</v>
      </c>
      <c r="BF41" s="26">
        <v>150000</v>
      </c>
      <c r="BG41" s="26">
        <v>150000</v>
      </c>
      <c r="BH41" s="26">
        <v>150000</v>
      </c>
      <c r="BI41" s="26">
        <v>150000</v>
      </c>
      <c r="BJ41" s="26">
        <v>150000</v>
      </c>
    </row>
    <row r="42" spans="1:81" x14ac:dyDescent="0.25">
      <c r="A42" s="5">
        <v>27344</v>
      </c>
      <c r="B42" s="5" t="s">
        <v>6</v>
      </c>
      <c r="C42" s="8">
        <v>13500</v>
      </c>
      <c r="D42" s="24">
        <v>36892</v>
      </c>
      <c r="E42" s="24">
        <v>37621</v>
      </c>
      <c r="F42" s="5" t="s">
        <v>8</v>
      </c>
      <c r="G42" s="10"/>
      <c r="H42" s="8">
        <v>13500</v>
      </c>
      <c r="I42" s="8">
        <v>13500</v>
      </c>
      <c r="J42" s="53">
        <v>4.4999999999999998E-2</v>
      </c>
      <c r="K42" s="61">
        <f>ROUND((O42*31+P42*28+Q42*31+R42*30+S42*31+T42*30+U42*31+V42*31+W42*30+X42*31+Y42*30+Z42*31)*J42,0)</f>
        <v>221738</v>
      </c>
      <c r="L42" s="8">
        <v>13500</v>
      </c>
      <c r="M42" s="8">
        <v>13500</v>
      </c>
      <c r="N42" s="8">
        <v>13500</v>
      </c>
      <c r="O42" s="8">
        <v>13500</v>
      </c>
      <c r="P42" s="8">
        <v>13500</v>
      </c>
      <c r="Q42" s="8">
        <v>13500</v>
      </c>
      <c r="R42" s="8">
        <v>13500</v>
      </c>
      <c r="S42" s="8">
        <v>13500</v>
      </c>
      <c r="T42" s="8">
        <v>13500</v>
      </c>
      <c r="U42" s="8">
        <v>13500</v>
      </c>
      <c r="V42" s="8">
        <v>13500</v>
      </c>
      <c r="W42" s="8">
        <v>13500</v>
      </c>
      <c r="X42" s="8">
        <v>13500</v>
      </c>
      <c r="Y42" s="8">
        <v>13500</v>
      </c>
      <c r="Z42" s="8">
        <v>13500</v>
      </c>
    </row>
    <row r="43" spans="1:81" x14ac:dyDescent="0.25">
      <c r="A43" s="5">
        <v>27371</v>
      </c>
      <c r="B43" s="5" t="s">
        <v>11</v>
      </c>
      <c r="C43" s="8">
        <v>21200</v>
      </c>
      <c r="D43" s="24">
        <v>36923</v>
      </c>
      <c r="E43" s="24">
        <v>37256</v>
      </c>
      <c r="F43" s="5" t="s">
        <v>8</v>
      </c>
      <c r="G43" s="10"/>
      <c r="H43" s="28">
        <v>21200</v>
      </c>
      <c r="I43" s="28">
        <v>21200</v>
      </c>
      <c r="J43" s="69">
        <v>4.4999999999999998E-2</v>
      </c>
      <c r="K43" s="67">
        <f>ROUND((O43*31+P43*28+Q43*31+R43*30+S43*31+T43*30+U43*31+V43*31+W43*30+X43*31+Y43*30+Z43*31)*J43,0)</f>
        <v>0</v>
      </c>
      <c r="L43" s="28">
        <v>21200</v>
      </c>
      <c r="M43" s="28">
        <v>21200</v>
      </c>
      <c r="N43" s="28">
        <v>21200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</row>
    <row r="44" spans="1:81" x14ac:dyDescent="0.25">
      <c r="H44" s="3">
        <f>SUM(H40:H43)</f>
        <v>172200</v>
      </c>
      <c r="I44" s="3">
        <f>SUM(I40:I43)</f>
        <v>172200</v>
      </c>
      <c r="J44" s="68"/>
      <c r="K44" s="61">
        <f t="shared" ref="K44:AP44" si="11">SUM(K40:K43)</f>
        <v>2137988</v>
      </c>
      <c r="L44" s="3">
        <f t="shared" si="11"/>
        <v>172200</v>
      </c>
      <c r="M44" s="3">
        <f t="shared" si="11"/>
        <v>172200</v>
      </c>
      <c r="N44" s="3">
        <f t="shared" si="11"/>
        <v>172200</v>
      </c>
      <c r="O44" s="3">
        <f t="shared" si="11"/>
        <v>176000</v>
      </c>
      <c r="P44" s="3">
        <f t="shared" si="11"/>
        <v>176000</v>
      </c>
      <c r="Q44" s="3">
        <f t="shared" si="11"/>
        <v>176000</v>
      </c>
      <c r="R44" s="3">
        <f t="shared" si="11"/>
        <v>176000</v>
      </c>
      <c r="S44" s="3">
        <f t="shared" si="11"/>
        <v>176000</v>
      </c>
      <c r="T44" s="3">
        <f t="shared" si="11"/>
        <v>176000</v>
      </c>
      <c r="U44" s="3">
        <f t="shared" si="11"/>
        <v>176000</v>
      </c>
      <c r="V44" s="3">
        <f t="shared" si="11"/>
        <v>176000</v>
      </c>
      <c r="W44" s="3">
        <f t="shared" si="11"/>
        <v>176000</v>
      </c>
      <c r="X44" s="3">
        <f t="shared" si="11"/>
        <v>176000</v>
      </c>
      <c r="Y44" s="3">
        <f t="shared" si="11"/>
        <v>176000</v>
      </c>
      <c r="Z44" s="3">
        <f t="shared" si="11"/>
        <v>176000</v>
      </c>
      <c r="AA44" s="3">
        <f t="shared" si="11"/>
        <v>162500</v>
      </c>
      <c r="AB44" s="3">
        <f t="shared" si="11"/>
        <v>162500</v>
      </c>
      <c r="AC44" s="3">
        <f t="shared" si="11"/>
        <v>162500</v>
      </c>
      <c r="AD44" s="3">
        <f t="shared" si="11"/>
        <v>162500</v>
      </c>
      <c r="AE44" s="3">
        <f t="shared" si="11"/>
        <v>162500</v>
      </c>
      <c r="AF44" s="3">
        <f t="shared" si="11"/>
        <v>162500</v>
      </c>
      <c r="AG44" s="3">
        <f t="shared" si="11"/>
        <v>162500</v>
      </c>
      <c r="AH44" s="3">
        <f t="shared" si="11"/>
        <v>162500</v>
      </c>
      <c r="AI44" s="3">
        <f t="shared" si="11"/>
        <v>162500</v>
      </c>
      <c r="AJ44" s="3">
        <f t="shared" si="11"/>
        <v>162500</v>
      </c>
      <c r="AK44" s="3">
        <f t="shared" si="11"/>
        <v>162500</v>
      </c>
      <c r="AL44" s="3">
        <f t="shared" si="11"/>
        <v>162500</v>
      </c>
      <c r="AM44" s="3">
        <f t="shared" si="11"/>
        <v>162500</v>
      </c>
      <c r="AN44" s="3">
        <f t="shared" si="11"/>
        <v>162500</v>
      </c>
      <c r="AO44" s="3">
        <f t="shared" si="11"/>
        <v>162500</v>
      </c>
      <c r="AP44" s="3">
        <f t="shared" si="11"/>
        <v>162500</v>
      </c>
      <c r="AQ44" s="3">
        <f t="shared" ref="AQ44:BV44" si="12">SUM(AQ40:AQ43)</f>
        <v>162500</v>
      </c>
      <c r="AR44" s="3">
        <f t="shared" si="12"/>
        <v>162500</v>
      </c>
      <c r="AS44" s="3">
        <f t="shared" si="12"/>
        <v>162500</v>
      </c>
      <c r="AT44" s="3">
        <f t="shared" si="12"/>
        <v>162500</v>
      </c>
      <c r="AU44" s="3">
        <f t="shared" si="12"/>
        <v>162500</v>
      </c>
      <c r="AV44" s="3">
        <f t="shared" si="12"/>
        <v>162500</v>
      </c>
      <c r="AW44" s="3">
        <f t="shared" si="12"/>
        <v>162500</v>
      </c>
      <c r="AX44" s="3">
        <f t="shared" si="12"/>
        <v>162500</v>
      </c>
      <c r="AY44" s="3">
        <f t="shared" si="12"/>
        <v>162500</v>
      </c>
      <c r="AZ44" s="3">
        <f t="shared" si="12"/>
        <v>162500</v>
      </c>
      <c r="BA44" s="3">
        <f t="shared" si="12"/>
        <v>162500</v>
      </c>
      <c r="BB44" s="3">
        <f t="shared" si="12"/>
        <v>162500</v>
      </c>
      <c r="BC44" s="3">
        <f t="shared" si="12"/>
        <v>162500</v>
      </c>
      <c r="BD44" s="3">
        <f t="shared" si="12"/>
        <v>162500</v>
      </c>
      <c r="BE44" s="3">
        <f t="shared" si="12"/>
        <v>162500</v>
      </c>
      <c r="BF44" s="3">
        <f t="shared" si="12"/>
        <v>162500</v>
      </c>
      <c r="BG44" s="3">
        <f t="shared" si="12"/>
        <v>162500</v>
      </c>
      <c r="BH44" s="3">
        <f t="shared" si="12"/>
        <v>162500</v>
      </c>
      <c r="BI44" s="3">
        <f t="shared" si="12"/>
        <v>162500</v>
      </c>
      <c r="BJ44" s="3">
        <f t="shared" si="12"/>
        <v>162500</v>
      </c>
      <c r="BK44" s="3">
        <f t="shared" si="12"/>
        <v>12500</v>
      </c>
      <c r="BL44" s="3">
        <f t="shared" si="12"/>
        <v>12500</v>
      </c>
      <c r="BM44" s="3">
        <f t="shared" si="12"/>
        <v>12500</v>
      </c>
      <c r="BN44" s="3">
        <f t="shared" si="12"/>
        <v>12500</v>
      </c>
      <c r="BO44" s="3">
        <f t="shared" si="12"/>
        <v>12500</v>
      </c>
      <c r="BP44" s="3">
        <f t="shared" si="12"/>
        <v>12500</v>
      </c>
      <c r="BQ44" s="3">
        <f t="shared" si="12"/>
        <v>12500</v>
      </c>
      <c r="BR44" s="3">
        <f t="shared" si="12"/>
        <v>12500</v>
      </c>
      <c r="BS44" s="3">
        <f t="shared" si="12"/>
        <v>12500</v>
      </c>
      <c r="BT44" s="3">
        <f t="shared" si="12"/>
        <v>12500</v>
      </c>
      <c r="BU44" s="3">
        <f t="shared" si="12"/>
        <v>12500</v>
      </c>
      <c r="BV44" s="3">
        <f t="shared" si="12"/>
        <v>12500</v>
      </c>
    </row>
    <row r="45" spans="1:81" x14ac:dyDescent="0.25">
      <c r="H45" s="3"/>
      <c r="I45" s="3"/>
      <c r="J45" s="68"/>
      <c r="K45" s="6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1:81" x14ac:dyDescent="0.25">
      <c r="H46" s="3"/>
      <c r="I46" s="3"/>
      <c r="J46" s="68"/>
      <c r="K46" s="61">
        <f>+K28+K44</f>
        <v>10783561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1:81" x14ac:dyDescent="0.25">
      <c r="H47" s="3"/>
      <c r="I47" s="3"/>
      <c r="J47" s="68"/>
      <c r="K47" s="6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1:81" x14ac:dyDescent="0.25">
      <c r="J48" s="68"/>
      <c r="K48" s="68"/>
    </row>
    <row r="49" spans="2:74" x14ac:dyDescent="0.25">
      <c r="B49" s="9" t="s">
        <v>21</v>
      </c>
      <c r="C49" s="9"/>
      <c r="H49" s="3">
        <f t="shared" ref="H49:BU49" si="13">205000-H44</f>
        <v>32800</v>
      </c>
      <c r="I49" s="3">
        <f t="shared" si="13"/>
        <v>32800</v>
      </c>
      <c r="J49" s="68"/>
      <c r="K49" s="68"/>
      <c r="L49" s="3">
        <f t="shared" si="13"/>
        <v>32800</v>
      </c>
      <c r="M49" s="3">
        <f t="shared" si="13"/>
        <v>32800</v>
      </c>
      <c r="N49" s="3">
        <f t="shared" si="13"/>
        <v>32800</v>
      </c>
      <c r="O49" s="3">
        <f t="shared" si="13"/>
        <v>29000</v>
      </c>
      <c r="P49" s="3">
        <f t="shared" si="13"/>
        <v>29000</v>
      </c>
      <c r="Q49" s="3">
        <f t="shared" si="13"/>
        <v>29000</v>
      </c>
      <c r="R49" s="3">
        <f t="shared" si="13"/>
        <v>29000</v>
      </c>
      <c r="S49" s="3">
        <f t="shared" si="13"/>
        <v>29000</v>
      </c>
      <c r="T49" s="3">
        <f t="shared" si="13"/>
        <v>29000</v>
      </c>
      <c r="U49" s="3">
        <f t="shared" si="13"/>
        <v>29000</v>
      </c>
      <c r="V49" s="3">
        <f t="shared" si="13"/>
        <v>29000</v>
      </c>
      <c r="W49" s="3">
        <f t="shared" si="13"/>
        <v>29000</v>
      </c>
      <c r="X49" s="3">
        <f t="shared" si="13"/>
        <v>29000</v>
      </c>
      <c r="Y49" s="3">
        <f t="shared" si="13"/>
        <v>29000</v>
      </c>
      <c r="Z49" s="3">
        <f t="shared" si="13"/>
        <v>29000</v>
      </c>
      <c r="AA49" s="3">
        <f t="shared" si="13"/>
        <v>42500</v>
      </c>
      <c r="AB49" s="3">
        <f t="shared" si="13"/>
        <v>42500</v>
      </c>
      <c r="AC49" s="3">
        <f t="shared" si="13"/>
        <v>42500</v>
      </c>
      <c r="AD49" s="3">
        <f t="shared" si="13"/>
        <v>42500</v>
      </c>
      <c r="AE49" s="3">
        <f t="shared" si="13"/>
        <v>42500</v>
      </c>
      <c r="AF49" s="3">
        <f t="shared" si="13"/>
        <v>42500</v>
      </c>
      <c r="AG49" s="3">
        <f t="shared" si="13"/>
        <v>42500</v>
      </c>
      <c r="AH49" s="3">
        <f t="shared" si="13"/>
        <v>42500</v>
      </c>
      <c r="AI49" s="3">
        <f t="shared" si="13"/>
        <v>42500</v>
      </c>
      <c r="AJ49" s="3">
        <f t="shared" si="13"/>
        <v>42500</v>
      </c>
      <c r="AK49" s="3">
        <f t="shared" si="13"/>
        <v>42500</v>
      </c>
      <c r="AL49" s="3">
        <f t="shared" si="13"/>
        <v>42500</v>
      </c>
      <c r="AM49" s="3">
        <f t="shared" si="13"/>
        <v>42500</v>
      </c>
      <c r="AN49" s="3">
        <f t="shared" si="13"/>
        <v>42500</v>
      </c>
      <c r="AO49" s="3">
        <f t="shared" si="13"/>
        <v>42500</v>
      </c>
      <c r="AP49" s="3">
        <f t="shared" si="13"/>
        <v>42500</v>
      </c>
      <c r="AQ49" s="3">
        <f t="shared" si="13"/>
        <v>42500</v>
      </c>
      <c r="AR49" s="3">
        <f t="shared" si="13"/>
        <v>42500</v>
      </c>
      <c r="AS49" s="3">
        <f t="shared" si="13"/>
        <v>42500</v>
      </c>
      <c r="AT49" s="3">
        <f t="shared" si="13"/>
        <v>42500</v>
      </c>
      <c r="AU49" s="3">
        <f t="shared" si="13"/>
        <v>42500</v>
      </c>
      <c r="AV49" s="3">
        <f t="shared" si="13"/>
        <v>42500</v>
      </c>
      <c r="AW49" s="3">
        <f t="shared" si="13"/>
        <v>42500</v>
      </c>
      <c r="AX49" s="3">
        <f t="shared" si="13"/>
        <v>42500</v>
      </c>
      <c r="AY49" s="3">
        <f t="shared" si="13"/>
        <v>42500</v>
      </c>
      <c r="AZ49" s="3">
        <f t="shared" si="13"/>
        <v>42500</v>
      </c>
      <c r="BA49" s="3">
        <f t="shared" si="13"/>
        <v>42500</v>
      </c>
      <c r="BB49" s="3">
        <f t="shared" si="13"/>
        <v>42500</v>
      </c>
      <c r="BC49" s="3">
        <f t="shared" si="13"/>
        <v>42500</v>
      </c>
      <c r="BD49" s="3">
        <f t="shared" si="13"/>
        <v>42500</v>
      </c>
      <c r="BE49" s="3">
        <f t="shared" si="13"/>
        <v>42500</v>
      </c>
      <c r="BF49" s="3">
        <f t="shared" si="13"/>
        <v>42500</v>
      </c>
      <c r="BG49" s="3">
        <f t="shared" si="13"/>
        <v>42500</v>
      </c>
      <c r="BH49" s="3">
        <f t="shared" si="13"/>
        <v>42500</v>
      </c>
      <c r="BI49" s="3">
        <f t="shared" si="13"/>
        <v>42500</v>
      </c>
      <c r="BJ49" s="3">
        <f t="shared" si="13"/>
        <v>42500</v>
      </c>
      <c r="BK49" s="3">
        <f t="shared" si="13"/>
        <v>192500</v>
      </c>
      <c r="BL49" s="3">
        <f t="shared" si="13"/>
        <v>192500</v>
      </c>
      <c r="BM49" s="3">
        <f t="shared" si="13"/>
        <v>192500</v>
      </c>
      <c r="BN49" s="3">
        <f t="shared" si="13"/>
        <v>192500</v>
      </c>
      <c r="BO49" s="3">
        <f t="shared" si="13"/>
        <v>192500</v>
      </c>
      <c r="BP49" s="3">
        <f t="shared" si="13"/>
        <v>192500</v>
      </c>
      <c r="BQ49" s="3">
        <f t="shared" si="13"/>
        <v>192500</v>
      </c>
      <c r="BR49" s="3">
        <f t="shared" si="13"/>
        <v>192500</v>
      </c>
      <c r="BS49" s="3">
        <f t="shared" si="13"/>
        <v>192500</v>
      </c>
      <c r="BT49" s="3">
        <f t="shared" si="13"/>
        <v>192500</v>
      </c>
      <c r="BU49" s="3">
        <f t="shared" si="13"/>
        <v>192500</v>
      </c>
      <c r="BV49" s="3">
        <f>205000-BV44</f>
        <v>192500</v>
      </c>
    </row>
    <row r="50" spans="2:74" x14ac:dyDescent="0.25">
      <c r="J50" s="68"/>
      <c r="K50" s="68"/>
    </row>
    <row r="51" spans="2:74" x14ac:dyDescent="0.25">
      <c r="B51" s="9" t="s">
        <v>71</v>
      </c>
      <c r="C51" s="9"/>
      <c r="H51">
        <v>0</v>
      </c>
      <c r="I51">
        <v>0</v>
      </c>
      <c r="J51" s="68"/>
      <c r="K51" s="68"/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3">
        <f>BL40</f>
        <v>12500</v>
      </c>
      <c r="BM51" s="3">
        <f t="shared" ref="BM51:BV51" si="14">BM40</f>
        <v>12500</v>
      </c>
      <c r="BN51" s="3">
        <f t="shared" si="14"/>
        <v>12500</v>
      </c>
      <c r="BO51" s="3">
        <f t="shared" si="14"/>
        <v>12500</v>
      </c>
      <c r="BP51" s="3">
        <f t="shared" si="14"/>
        <v>12500</v>
      </c>
      <c r="BQ51" s="3">
        <f t="shared" si="14"/>
        <v>12500</v>
      </c>
      <c r="BR51" s="3">
        <f t="shared" si="14"/>
        <v>12500</v>
      </c>
      <c r="BS51" s="3">
        <f t="shared" si="14"/>
        <v>12500</v>
      </c>
      <c r="BT51" s="3">
        <f t="shared" si="14"/>
        <v>12500</v>
      </c>
      <c r="BU51" s="3">
        <f t="shared" si="14"/>
        <v>12500</v>
      </c>
      <c r="BV51" s="3">
        <f t="shared" si="14"/>
        <v>12500</v>
      </c>
    </row>
    <row r="52" spans="2:74" x14ac:dyDescent="0.25">
      <c r="J52" s="68"/>
      <c r="K52" s="68"/>
    </row>
    <row r="53" spans="2:74" x14ac:dyDescent="0.25">
      <c r="B53" s="9" t="s">
        <v>20</v>
      </c>
      <c r="C53" s="9"/>
      <c r="H53" s="3">
        <f>H44-H51</f>
        <v>172200</v>
      </c>
      <c r="I53" s="3">
        <f t="shared" ref="I53:BV53" si="15">I44-I51</f>
        <v>172200</v>
      </c>
      <c r="J53" s="68"/>
      <c r="K53" s="68"/>
      <c r="L53" s="3">
        <f t="shared" si="15"/>
        <v>172200</v>
      </c>
      <c r="M53" s="3">
        <f t="shared" si="15"/>
        <v>172200</v>
      </c>
      <c r="N53" s="3">
        <f t="shared" si="15"/>
        <v>172200</v>
      </c>
      <c r="O53" s="3">
        <f t="shared" si="15"/>
        <v>176000</v>
      </c>
      <c r="P53" s="3">
        <f t="shared" si="15"/>
        <v>176000</v>
      </c>
      <c r="Q53" s="3">
        <f t="shared" si="15"/>
        <v>176000</v>
      </c>
      <c r="R53" s="3">
        <f t="shared" si="15"/>
        <v>176000</v>
      </c>
      <c r="S53" s="3">
        <f t="shared" si="15"/>
        <v>176000</v>
      </c>
      <c r="T53" s="3">
        <f t="shared" si="15"/>
        <v>176000</v>
      </c>
      <c r="U53" s="3">
        <f t="shared" si="15"/>
        <v>176000</v>
      </c>
      <c r="V53" s="3">
        <f t="shared" si="15"/>
        <v>176000</v>
      </c>
      <c r="W53" s="3">
        <f t="shared" si="15"/>
        <v>176000</v>
      </c>
      <c r="X53" s="3">
        <f t="shared" si="15"/>
        <v>176000</v>
      </c>
      <c r="Y53" s="3">
        <f t="shared" si="15"/>
        <v>176000</v>
      </c>
      <c r="Z53" s="3">
        <f t="shared" si="15"/>
        <v>176000</v>
      </c>
      <c r="AA53" s="3">
        <f t="shared" si="15"/>
        <v>162500</v>
      </c>
      <c r="AB53" s="3">
        <f t="shared" si="15"/>
        <v>162500</v>
      </c>
      <c r="AC53" s="3">
        <f t="shared" si="15"/>
        <v>162500</v>
      </c>
      <c r="AD53" s="3">
        <f t="shared" si="15"/>
        <v>162500</v>
      </c>
      <c r="AE53" s="3">
        <f t="shared" si="15"/>
        <v>162500</v>
      </c>
      <c r="AF53" s="3">
        <f t="shared" si="15"/>
        <v>162500</v>
      </c>
      <c r="AG53" s="3">
        <f t="shared" si="15"/>
        <v>162500</v>
      </c>
      <c r="AH53" s="3">
        <f t="shared" si="15"/>
        <v>162500</v>
      </c>
      <c r="AI53" s="3">
        <f t="shared" si="15"/>
        <v>162500</v>
      </c>
      <c r="AJ53" s="3">
        <f t="shared" si="15"/>
        <v>162500</v>
      </c>
      <c r="AK53" s="3">
        <f t="shared" si="15"/>
        <v>162500</v>
      </c>
      <c r="AL53" s="3">
        <f t="shared" si="15"/>
        <v>162500</v>
      </c>
      <c r="AM53" s="3">
        <f t="shared" si="15"/>
        <v>162500</v>
      </c>
      <c r="AN53" s="3">
        <f t="shared" si="15"/>
        <v>162500</v>
      </c>
      <c r="AO53" s="3">
        <f t="shared" si="15"/>
        <v>162500</v>
      </c>
      <c r="AP53" s="3">
        <f t="shared" si="15"/>
        <v>162500</v>
      </c>
      <c r="AQ53" s="3">
        <f t="shared" si="15"/>
        <v>162500</v>
      </c>
      <c r="AR53" s="3">
        <f t="shared" si="15"/>
        <v>162500</v>
      </c>
      <c r="AS53" s="3">
        <f t="shared" si="15"/>
        <v>162500</v>
      </c>
      <c r="AT53" s="3">
        <f t="shared" si="15"/>
        <v>162500</v>
      </c>
      <c r="AU53" s="3">
        <f t="shared" si="15"/>
        <v>162500</v>
      </c>
      <c r="AV53" s="3">
        <f t="shared" si="15"/>
        <v>162500</v>
      </c>
      <c r="AW53" s="3">
        <f t="shared" si="15"/>
        <v>162500</v>
      </c>
      <c r="AX53" s="3">
        <f t="shared" si="15"/>
        <v>162500</v>
      </c>
      <c r="AY53" s="3">
        <f t="shared" si="15"/>
        <v>162500</v>
      </c>
      <c r="AZ53" s="3">
        <f t="shared" si="15"/>
        <v>162500</v>
      </c>
      <c r="BA53" s="3">
        <f t="shared" si="15"/>
        <v>162500</v>
      </c>
      <c r="BB53" s="3">
        <f t="shared" si="15"/>
        <v>162500</v>
      </c>
      <c r="BC53" s="3">
        <f t="shared" si="15"/>
        <v>162500</v>
      </c>
      <c r="BD53" s="3">
        <f t="shared" si="15"/>
        <v>162500</v>
      </c>
      <c r="BE53" s="3">
        <f t="shared" si="15"/>
        <v>162500</v>
      </c>
      <c r="BF53" s="3">
        <f t="shared" si="15"/>
        <v>162500</v>
      </c>
      <c r="BG53" s="3">
        <f t="shared" si="15"/>
        <v>162500</v>
      </c>
      <c r="BH53" s="3">
        <f t="shared" si="15"/>
        <v>162500</v>
      </c>
      <c r="BI53" s="3">
        <f t="shared" si="15"/>
        <v>162500</v>
      </c>
      <c r="BJ53" s="3">
        <f t="shared" si="15"/>
        <v>162500</v>
      </c>
      <c r="BK53" s="3">
        <f t="shared" si="15"/>
        <v>12500</v>
      </c>
      <c r="BL53" s="3">
        <f t="shared" si="15"/>
        <v>0</v>
      </c>
      <c r="BM53" s="3">
        <f t="shared" si="15"/>
        <v>0</v>
      </c>
      <c r="BN53" s="3">
        <f t="shared" si="15"/>
        <v>0</v>
      </c>
      <c r="BO53" s="3">
        <f t="shared" si="15"/>
        <v>0</v>
      </c>
      <c r="BP53" s="3">
        <f t="shared" si="15"/>
        <v>0</v>
      </c>
      <c r="BQ53" s="3">
        <f t="shared" si="15"/>
        <v>0</v>
      </c>
      <c r="BR53" s="3">
        <f t="shared" si="15"/>
        <v>0</v>
      </c>
      <c r="BS53" s="3">
        <f t="shared" si="15"/>
        <v>0</v>
      </c>
      <c r="BT53" s="3">
        <f t="shared" si="15"/>
        <v>0</v>
      </c>
      <c r="BU53" s="3">
        <f t="shared" si="15"/>
        <v>0</v>
      </c>
      <c r="BV53" s="3">
        <f t="shared" si="15"/>
        <v>0</v>
      </c>
    </row>
    <row r="54" spans="2:74" x14ac:dyDescent="0.25">
      <c r="J54" s="68"/>
      <c r="K54" s="68"/>
    </row>
    <row r="55" spans="2:74" x14ac:dyDescent="0.25">
      <c r="J55" s="68"/>
      <c r="K55" s="68"/>
    </row>
    <row r="56" spans="2:74" x14ac:dyDescent="0.25">
      <c r="J56" s="68"/>
      <c r="K56" s="68"/>
    </row>
    <row r="57" spans="2:74" x14ac:dyDescent="0.25">
      <c r="J57" s="68"/>
      <c r="K57" s="68"/>
    </row>
    <row r="58" spans="2:74" x14ac:dyDescent="0.25">
      <c r="J58" s="68"/>
      <c r="K58" s="68"/>
    </row>
    <row r="59" spans="2:74" x14ac:dyDescent="0.25">
      <c r="J59" s="68"/>
      <c r="K59" s="68"/>
    </row>
    <row r="60" spans="2:74" x14ac:dyDescent="0.25">
      <c r="J60" s="68"/>
      <c r="K60" s="68"/>
    </row>
    <row r="61" spans="2:74" x14ac:dyDescent="0.25">
      <c r="J61" s="68"/>
      <c r="K61" s="68"/>
    </row>
    <row r="62" spans="2:74" x14ac:dyDescent="0.25">
      <c r="J62" s="68"/>
      <c r="K62" s="68"/>
    </row>
    <row r="63" spans="2:74" x14ac:dyDescent="0.25">
      <c r="J63" s="68"/>
      <c r="K63" s="68"/>
    </row>
    <row r="64" spans="2:74" x14ac:dyDescent="0.25">
      <c r="J64" s="68"/>
      <c r="K64" s="68"/>
    </row>
    <row r="65" spans="10:11" x14ac:dyDescent="0.25">
      <c r="J65" s="68"/>
      <c r="K65" s="68"/>
    </row>
    <row r="66" spans="10:11" x14ac:dyDescent="0.25">
      <c r="J66" s="68"/>
      <c r="K66" s="68"/>
    </row>
    <row r="67" spans="10:11" x14ac:dyDescent="0.25">
      <c r="J67" s="68"/>
      <c r="K67" s="68"/>
    </row>
    <row r="68" spans="10:11" x14ac:dyDescent="0.25">
      <c r="J68" s="68"/>
      <c r="K68" s="68"/>
    </row>
    <row r="69" spans="10:11" x14ac:dyDescent="0.25">
      <c r="J69" s="68"/>
      <c r="K69" s="68"/>
    </row>
    <row r="70" spans="10:11" x14ac:dyDescent="0.25">
      <c r="J70" s="68"/>
      <c r="K70" s="68"/>
    </row>
    <row r="71" spans="10:11" x14ac:dyDescent="0.25">
      <c r="J71" s="68"/>
      <c r="K71" s="68"/>
    </row>
    <row r="72" spans="10:11" x14ac:dyDescent="0.25">
      <c r="J72" s="68"/>
      <c r="K72" s="68"/>
    </row>
    <row r="73" spans="10:11" x14ac:dyDescent="0.25">
      <c r="J73" s="68"/>
      <c r="K73" s="68"/>
    </row>
    <row r="74" spans="10:11" x14ac:dyDescent="0.25">
      <c r="J74" s="68"/>
      <c r="K74" s="68"/>
    </row>
    <row r="75" spans="10:11" x14ac:dyDescent="0.25">
      <c r="J75" s="68"/>
      <c r="K75" s="68"/>
    </row>
    <row r="76" spans="10:11" x14ac:dyDescent="0.25">
      <c r="J76" s="68"/>
      <c r="K76" s="68"/>
    </row>
    <row r="77" spans="10:11" x14ac:dyDescent="0.25">
      <c r="J77" s="68"/>
      <c r="K77" s="68"/>
    </row>
    <row r="78" spans="10:11" x14ac:dyDescent="0.25">
      <c r="J78" s="68"/>
      <c r="K78" s="68"/>
    </row>
    <row r="79" spans="10:11" x14ac:dyDescent="0.25">
      <c r="J79" s="68"/>
      <c r="K79" s="68"/>
    </row>
    <row r="80" spans="10:11" x14ac:dyDescent="0.25">
      <c r="J80" s="68"/>
      <c r="K80" s="68"/>
    </row>
    <row r="81" spans="10:11" x14ac:dyDescent="0.25">
      <c r="J81" s="68"/>
      <c r="K81" s="68"/>
    </row>
    <row r="82" spans="10:11" x14ac:dyDescent="0.25">
      <c r="J82" s="68"/>
      <c r="K82" s="68"/>
    </row>
    <row r="83" spans="10:11" x14ac:dyDescent="0.25">
      <c r="J83" s="68"/>
      <c r="K83" s="68"/>
    </row>
    <row r="84" spans="10:11" x14ac:dyDescent="0.25">
      <c r="J84" s="68"/>
      <c r="K84" s="68"/>
    </row>
    <row r="85" spans="10:11" x14ac:dyDescent="0.25">
      <c r="J85" s="68"/>
      <c r="K85" s="68"/>
    </row>
    <row r="86" spans="10:11" x14ac:dyDescent="0.25">
      <c r="J86" s="68"/>
      <c r="K86" s="68"/>
    </row>
    <row r="87" spans="10:11" x14ac:dyDescent="0.25">
      <c r="J87" s="68"/>
      <c r="K87" s="68"/>
    </row>
    <row r="88" spans="10:11" x14ac:dyDescent="0.25">
      <c r="J88" s="68"/>
      <c r="K88" s="68"/>
    </row>
    <row r="89" spans="10:11" x14ac:dyDescent="0.25">
      <c r="J89" s="68"/>
      <c r="K89" s="68"/>
    </row>
    <row r="90" spans="10:11" x14ac:dyDescent="0.25">
      <c r="J90" s="68"/>
      <c r="K90" s="68"/>
    </row>
    <row r="91" spans="10:11" x14ac:dyDescent="0.25">
      <c r="J91" s="68"/>
      <c r="K91" s="68"/>
    </row>
    <row r="92" spans="10:11" x14ac:dyDescent="0.25">
      <c r="J92" s="68"/>
      <c r="K92" s="68"/>
    </row>
    <row r="93" spans="10:11" x14ac:dyDescent="0.25">
      <c r="J93" s="68"/>
      <c r="K93" s="68"/>
    </row>
    <row r="94" spans="10:11" x14ac:dyDescent="0.25">
      <c r="J94" s="68"/>
      <c r="K94" s="68"/>
    </row>
    <row r="95" spans="10:11" x14ac:dyDescent="0.25">
      <c r="J95" s="68"/>
      <c r="K95" s="68"/>
    </row>
    <row r="96" spans="10:11" x14ac:dyDescent="0.25">
      <c r="J96" s="68"/>
      <c r="K96" s="68"/>
    </row>
    <row r="97" spans="10:11" x14ac:dyDescent="0.25">
      <c r="J97" s="68"/>
      <c r="K97" s="68"/>
    </row>
    <row r="98" spans="10:11" x14ac:dyDescent="0.25">
      <c r="J98" s="68"/>
      <c r="K98" s="68"/>
    </row>
    <row r="99" spans="10:11" x14ac:dyDescent="0.25">
      <c r="J99" s="68"/>
      <c r="K99" s="68"/>
    </row>
    <row r="100" spans="10:11" x14ac:dyDescent="0.25">
      <c r="J100" s="68"/>
      <c r="K100" s="68"/>
    </row>
    <row r="101" spans="10:11" x14ac:dyDescent="0.25">
      <c r="J101" s="68"/>
      <c r="K101" s="68"/>
    </row>
    <row r="102" spans="10:11" x14ac:dyDescent="0.25">
      <c r="J102" s="68"/>
      <c r="K102" s="68"/>
    </row>
    <row r="103" spans="10:11" x14ac:dyDescent="0.25">
      <c r="J103" s="68"/>
      <c r="K103" s="68"/>
    </row>
    <row r="104" spans="10:11" x14ac:dyDescent="0.25">
      <c r="J104" s="68"/>
      <c r="K104" s="68"/>
    </row>
    <row r="105" spans="10:11" x14ac:dyDescent="0.25">
      <c r="J105" s="68"/>
      <c r="K105" s="68"/>
    </row>
    <row r="106" spans="10:11" x14ac:dyDescent="0.25">
      <c r="J106" s="68"/>
      <c r="K106" s="68"/>
    </row>
    <row r="107" spans="10:11" x14ac:dyDescent="0.25">
      <c r="J107" s="68"/>
      <c r="K107" s="68"/>
    </row>
    <row r="108" spans="10:11" x14ac:dyDescent="0.25">
      <c r="J108" s="68"/>
      <c r="K108" s="68"/>
    </row>
    <row r="109" spans="10:11" x14ac:dyDescent="0.25">
      <c r="J109" s="68"/>
      <c r="K109" s="68"/>
    </row>
    <row r="110" spans="10:11" x14ac:dyDescent="0.25">
      <c r="J110" s="68"/>
      <c r="K110" s="68"/>
    </row>
    <row r="111" spans="10:11" x14ac:dyDescent="0.25">
      <c r="J111" s="68"/>
      <c r="K111" s="68"/>
    </row>
    <row r="112" spans="10:11" x14ac:dyDescent="0.25">
      <c r="J112" s="68"/>
      <c r="K112" s="68"/>
    </row>
    <row r="113" spans="10:11" x14ac:dyDescent="0.25">
      <c r="J113" s="68"/>
      <c r="K113" s="68"/>
    </row>
    <row r="114" spans="10:11" x14ac:dyDescent="0.25">
      <c r="J114" s="68"/>
      <c r="K114" s="68"/>
    </row>
    <row r="115" spans="10:11" x14ac:dyDescent="0.25">
      <c r="J115" s="68"/>
      <c r="K115" s="68"/>
    </row>
    <row r="116" spans="10:11" x14ac:dyDescent="0.25">
      <c r="J116" s="68"/>
      <c r="K116" s="68"/>
    </row>
    <row r="117" spans="10:11" x14ac:dyDescent="0.25">
      <c r="J117" s="68"/>
      <c r="K117" s="68"/>
    </row>
    <row r="118" spans="10:11" x14ac:dyDescent="0.25">
      <c r="J118" s="68"/>
      <c r="K118" s="68"/>
    </row>
    <row r="119" spans="10:11" x14ac:dyDescent="0.25">
      <c r="J119" s="68"/>
      <c r="K119" s="68"/>
    </row>
    <row r="120" spans="10:11" x14ac:dyDescent="0.25">
      <c r="J120" s="68"/>
      <c r="K120" s="68"/>
    </row>
    <row r="121" spans="10:11" x14ac:dyDescent="0.25">
      <c r="J121" s="68"/>
      <c r="K121" s="68"/>
    </row>
    <row r="122" spans="10:11" x14ac:dyDescent="0.25">
      <c r="J122" s="68"/>
      <c r="K122" s="68"/>
    </row>
    <row r="123" spans="10:11" x14ac:dyDescent="0.25">
      <c r="J123" s="68"/>
      <c r="K123" s="68"/>
    </row>
    <row r="124" spans="10:11" x14ac:dyDescent="0.25">
      <c r="J124" s="68"/>
      <c r="K124" s="68"/>
    </row>
    <row r="125" spans="10:11" x14ac:dyDescent="0.25">
      <c r="J125" s="68"/>
      <c r="K125" s="68"/>
    </row>
    <row r="126" spans="10:11" x14ac:dyDescent="0.25">
      <c r="J126" s="68"/>
      <c r="K126" s="68"/>
    </row>
    <row r="127" spans="10:11" x14ac:dyDescent="0.25">
      <c r="J127" s="68"/>
      <c r="K127" s="68"/>
    </row>
    <row r="128" spans="10:11" x14ac:dyDescent="0.25">
      <c r="J128" s="68"/>
      <c r="K128" s="68"/>
    </row>
    <row r="129" spans="10:11" x14ac:dyDescent="0.25">
      <c r="J129" s="68"/>
      <c r="K129" s="68"/>
    </row>
    <row r="130" spans="10:11" x14ac:dyDescent="0.25">
      <c r="J130" s="68"/>
      <c r="K130" s="68"/>
    </row>
    <row r="131" spans="10:11" x14ac:dyDescent="0.25">
      <c r="J131" s="68"/>
      <c r="K131" s="68"/>
    </row>
    <row r="132" spans="10:11" x14ac:dyDescent="0.25">
      <c r="J132" s="68"/>
      <c r="K132" s="68"/>
    </row>
    <row r="133" spans="10:11" x14ac:dyDescent="0.25">
      <c r="J133" s="68"/>
      <c r="K133" s="68"/>
    </row>
    <row r="134" spans="10:11" x14ac:dyDescent="0.25">
      <c r="J134" s="68"/>
      <c r="K134" s="68"/>
    </row>
    <row r="135" spans="10:11" x14ac:dyDescent="0.25">
      <c r="J135" s="68"/>
      <c r="K135" s="68"/>
    </row>
    <row r="136" spans="10:11" x14ac:dyDescent="0.25">
      <c r="J136" s="68"/>
      <c r="K136" s="68"/>
    </row>
    <row r="137" spans="10:11" x14ac:dyDescent="0.25">
      <c r="J137" s="68"/>
      <c r="K137" s="68"/>
    </row>
    <row r="138" spans="10:11" x14ac:dyDescent="0.25">
      <c r="J138" s="68"/>
      <c r="K138" s="68"/>
    </row>
    <row r="139" spans="10:11" x14ac:dyDescent="0.25">
      <c r="J139" s="68"/>
      <c r="K139" s="68"/>
    </row>
    <row r="140" spans="10:11" x14ac:dyDescent="0.25">
      <c r="J140" s="68"/>
      <c r="K140" s="68"/>
    </row>
    <row r="141" spans="10:11" x14ac:dyDescent="0.25">
      <c r="J141" s="68"/>
      <c r="K141" s="68"/>
    </row>
    <row r="142" spans="10:11" x14ac:dyDescent="0.25">
      <c r="J142" s="68"/>
      <c r="K142" s="68"/>
    </row>
    <row r="143" spans="10:11" x14ac:dyDescent="0.25">
      <c r="J143" s="68"/>
      <c r="K143" s="68"/>
    </row>
    <row r="144" spans="10:11" x14ac:dyDescent="0.25">
      <c r="J144" s="68"/>
      <c r="K144" s="68"/>
    </row>
    <row r="145" spans="10:11" x14ac:dyDescent="0.25">
      <c r="J145" s="68"/>
      <c r="K145" s="68"/>
    </row>
    <row r="146" spans="10:11" x14ac:dyDescent="0.25">
      <c r="J146" s="68"/>
      <c r="K146" s="68"/>
    </row>
    <row r="147" spans="10:11" x14ac:dyDescent="0.25">
      <c r="J147" s="68"/>
      <c r="K147" s="68"/>
    </row>
    <row r="148" spans="10:11" x14ac:dyDescent="0.25">
      <c r="J148" s="68"/>
      <c r="K148" s="68"/>
    </row>
    <row r="149" spans="10:11" x14ac:dyDescent="0.25">
      <c r="J149" s="68"/>
      <c r="K149" s="68"/>
    </row>
    <row r="150" spans="10:11" x14ac:dyDescent="0.25">
      <c r="J150" s="68"/>
      <c r="K150" s="68"/>
    </row>
    <row r="151" spans="10:11" x14ac:dyDescent="0.25">
      <c r="J151" s="68"/>
      <c r="K151" s="68"/>
    </row>
    <row r="152" spans="10:11" x14ac:dyDescent="0.25">
      <c r="J152" s="68"/>
      <c r="K152" s="68"/>
    </row>
    <row r="153" spans="10:11" x14ac:dyDescent="0.25">
      <c r="J153" s="68"/>
      <c r="K153" s="68"/>
    </row>
    <row r="154" spans="10:11" x14ac:dyDescent="0.25">
      <c r="J154" s="68"/>
      <c r="K154" s="68"/>
    </row>
    <row r="155" spans="10:11" x14ac:dyDescent="0.25">
      <c r="J155" s="68"/>
      <c r="K155" s="68"/>
    </row>
    <row r="156" spans="10:11" x14ac:dyDescent="0.25">
      <c r="J156" s="68"/>
      <c r="K156" s="68"/>
    </row>
    <row r="157" spans="10:11" x14ac:dyDescent="0.25">
      <c r="J157" s="68"/>
      <c r="K157" s="68"/>
    </row>
    <row r="158" spans="10:11" x14ac:dyDescent="0.25">
      <c r="J158" s="68"/>
      <c r="K158" s="68"/>
    </row>
    <row r="159" spans="10:11" x14ac:dyDescent="0.25">
      <c r="J159" s="68"/>
      <c r="K159" s="68"/>
    </row>
    <row r="160" spans="10:11" x14ac:dyDescent="0.25">
      <c r="J160" s="68"/>
      <c r="K160" s="68"/>
    </row>
    <row r="161" spans="10:11" x14ac:dyDescent="0.25">
      <c r="J161" s="68"/>
      <c r="K161" s="68"/>
    </row>
    <row r="162" spans="10:11" x14ac:dyDescent="0.25">
      <c r="J162" s="68"/>
      <c r="K162" s="68"/>
    </row>
    <row r="163" spans="10:11" x14ac:dyDescent="0.25">
      <c r="J163" s="68"/>
      <c r="K163" s="68"/>
    </row>
    <row r="164" spans="10:11" x14ac:dyDescent="0.25">
      <c r="J164" s="68"/>
      <c r="K164" s="68"/>
    </row>
    <row r="165" spans="10:11" x14ac:dyDescent="0.25">
      <c r="J165" s="68"/>
      <c r="K165" s="68"/>
    </row>
    <row r="166" spans="10:11" x14ac:dyDescent="0.25">
      <c r="J166" s="68"/>
      <c r="K166" s="68"/>
    </row>
    <row r="167" spans="10:11" x14ac:dyDescent="0.25">
      <c r="J167" s="68"/>
      <c r="K167" s="68"/>
    </row>
    <row r="168" spans="10:11" x14ac:dyDescent="0.25">
      <c r="J168" s="68"/>
      <c r="K168" s="68"/>
    </row>
    <row r="169" spans="10:11" x14ac:dyDescent="0.25">
      <c r="J169" s="68"/>
      <c r="K169" s="68"/>
    </row>
    <row r="170" spans="10:11" x14ac:dyDescent="0.25">
      <c r="J170" s="68"/>
      <c r="K170" s="68"/>
    </row>
    <row r="171" spans="10:11" x14ac:dyDescent="0.25">
      <c r="J171" s="68"/>
      <c r="K171" s="68"/>
    </row>
    <row r="172" spans="10:11" x14ac:dyDescent="0.25">
      <c r="J172" s="68"/>
      <c r="K172" s="68"/>
    </row>
    <row r="173" spans="10:11" x14ac:dyDescent="0.25">
      <c r="J173" s="68"/>
      <c r="K173" s="68"/>
    </row>
    <row r="174" spans="10:11" x14ac:dyDescent="0.25">
      <c r="J174" s="68"/>
      <c r="K174" s="68"/>
    </row>
    <row r="175" spans="10:11" x14ac:dyDescent="0.25">
      <c r="J175" s="68"/>
      <c r="K175" s="68"/>
    </row>
    <row r="176" spans="10:11" x14ac:dyDescent="0.25">
      <c r="J176" s="68"/>
      <c r="K176" s="68"/>
    </row>
    <row r="177" spans="10:11" x14ac:dyDescent="0.25">
      <c r="J177" s="68"/>
      <c r="K177" s="68"/>
    </row>
    <row r="178" spans="10:11" x14ac:dyDescent="0.25">
      <c r="J178" s="68"/>
      <c r="K178" s="68"/>
    </row>
    <row r="179" spans="10:11" x14ac:dyDescent="0.25">
      <c r="J179" s="68"/>
      <c r="K179" s="68"/>
    </row>
    <row r="180" spans="10:11" x14ac:dyDescent="0.25">
      <c r="J180" s="68"/>
      <c r="K180" s="68"/>
    </row>
    <row r="181" spans="10:11" x14ac:dyDescent="0.25">
      <c r="J181" s="68"/>
      <c r="K181" s="68"/>
    </row>
    <row r="182" spans="10:11" x14ac:dyDescent="0.25">
      <c r="J182" s="68"/>
      <c r="K182" s="68"/>
    </row>
    <row r="183" spans="10:11" x14ac:dyDescent="0.25">
      <c r="J183" s="68"/>
      <c r="K183" s="68"/>
    </row>
    <row r="184" spans="10:11" x14ac:dyDescent="0.25">
      <c r="J184" s="68"/>
      <c r="K184" s="68"/>
    </row>
    <row r="185" spans="10:11" x14ac:dyDescent="0.25">
      <c r="J185" s="68"/>
      <c r="K185" s="68"/>
    </row>
    <row r="186" spans="10:11" x14ac:dyDescent="0.25">
      <c r="J186" s="68"/>
      <c r="K186" s="68"/>
    </row>
    <row r="187" spans="10:11" x14ac:dyDescent="0.25">
      <c r="J187" s="68"/>
      <c r="K187" s="68"/>
    </row>
    <row r="188" spans="10:11" x14ac:dyDescent="0.25">
      <c r="J188" s="68"/>
      <c r="K188" s="68"/>
    </row>
    <row r="189" spans="10:11" x14ac:dyDescent="0.25">
      <c r="J189" s="68"/>
      <c r="K189" s="68"/>
    </row>
    <row r="190" spans="10:11" x14ac:dyDescent="0.25">
      <c r="J190" s="68"/>
      <c r="K190" s="68"/>
    </row>
    <row r="191" spans="10:11" x14ac:dyDescent="0.25">
      <c r="J191" s="68"/>
      <c r="K191" s="68"/>
    </row>
    <row r="192" spans="10:11" x14ac:dyDescent="0.25">
      <c r="J192" s="68"/>
      <c r="K192" s="68"/>
    </row>
    <row r="193" spans="10:11" x14ac:dyDescent="0.25">
      <c r="J193" s="68"/>
      <c r="K193" s="68"/>
    </row>
    <row r="194" spans="10:11" x14ac:dyDescent="0.25">
      <c r="J194" s="68"/>
      <c r="K194" s="68"/>
    </row>
    <row r="195" spans="10:11" x14ac:dyDescent="0.25">
      <c r="J195" s="68"/>
      <c r="K195" s="68"/>
    </row>
    <row r="196" spans="10:11" x14ac:dyDescent="0.25">
      <c r="J196" s="68"/>
      <c r="K196" s="68"/>
    </row>
    <row r="197" spans="10:11" x14ac:dyDescent="0.25">
      <c r="J197" s="68"/>
      <c r="K197" s="68"/>
    </row>
    <row r="198" spans="10:11" x14ac:dyDescent="0.25">
      <c r="J198" s="68"/>
      <c r="K198" s="68"/>
    </row>
    <row r="199" spans="10:11" x14ac:dyDescent="0.25">
      <c r="J199" s="68"/>
      <c r="K199" s="68"/>
    </row>
    <row r="200" spans="10:11" x14ac:dyDescent="0.25">
      <c r="J200" s="68"/>
      <c r="K200" s="68"/>
    </row>
    <row r="201" spans="10:11" x14ac:dyDescent="0.25">
      <c r="J201" s="68"/>
      <c r="K201" s="68"/>
    </row>
    <row r="202" spans="10:11" x14ac:dyDescent="0.25">
      <c r="J202" s="68"/>
      <c r="K202" s="68"/>
    </row>
    <row r="203" spans="10:11" x14ac:dyDescent="0.25">
      <c r="J203" s="68"/>
      <c r="K203" s="68"/>
    </row>
    <row r="204" spans="10:11" x14ac:dyDescent="0.25">
      <c r="J204" s="68"/>
      <c r="K204" s="68"/>
    </row>
    <row r="205" spans="10:11" x14ac:dyDescent="0.25">
      <c r="J205" s="68"/>
      <c r="K205" s="68"/>
    </row>
    <row r="206" spans="10:11" x14ac:dyDescent="0.25">
      <c r="J206" s="68"/>
      <c r="K206" s="68"/>
    </row>
    <row r="207" spans="10:11" x14ac:dyDescent="0.25">
      <c r="J207" s="68"/>
      <c r="K207" s="68"/>
    </row>
    <row r="208" spans="10:11" x14ac:dyDescent="0.25">
      <c r="J208" s="68"/>
      <c r="K208" s="68"/>
    </row>
    <row r="209" spans="10:11" x14ac:dyDescent="0.25">
      <c r="J209" s="68"/>
      <c r="K209" s="68"/>
    </row>
    <row r="210" spans="10:11" x14ac:dyDescent="0.25">
      <c r="J210" s="68"/>
      <c r="K210" s="68"/>
    </row>
    <row r="211" spans="10:11" x14ac:dyDescent="0.25">
      <c r="J211" s="68"/>
      <c r="K211" s="68"/>
    </row>
    <row r="212" spans="10:11" x14ac:dyDescent="0.25">
      <c r="J212" s="68"/>
      <c r="K212" s="68"/>
    </row>
    <row r="213" spans="10:11" x14ac:dyDescent="0.25">
      <c r="J213" s="68"/>
      <c r="K213" s="68"/>
    </row>
    <row r="214" spans="10:11" x14ac:dyDescent="0.25">
      <c r="J214" s="68"/>
      <c r="K214" s="68"/>
    </row>
    <row r="215" spans="10:11" x14ac:dyDescent="0.25">
      <c r="J215" s="68"/>
      <c r="K215" s="68"/>
    </row>
    <row r="216" spans="10:11" x14ac:dyDescent="0.25">
      <c r="J216" s="68"/>
      <c r="K216" s="68"/>
    </row>
    <row r="217" spans="10:11" x14ac:dyDescent="0.25">
      <c r="J217" s="68"/>
      <c r="K217" s="68"/>
    </row>
    <row r="218" spans="10:11" x14ac:dyDescent="0.25">
      <c r="J218" s="68"/>
      <c r="K218" s="68"/>
    </row>
    <row r="219" spans="10:11" x14ac:dyDescent="0.25">
      <c r="J219" s="68"/>
      <c r="K219" s="68"/>
    </row>
    <row r="220" spans="10:11" x14ac:dyDescent="0.25">
      <c r="J220" s="68"/>
      <c r="K220" s="68"/>
    </row>
    <row r="221" spans="10:11" x14ac:dyDescent="0.25">
      <c r="J221" s="68"/>
      <c r="K221" s="68"/>
    </row>
    <row r="222" spans="10:11" x14ac:dyDescent="0.25">
      <c r="J222" s="68"/>
      <c r="K222" s="68"/>
    </row>
    <row r="223" spans="10:11" x14ac:dyDescent="0.25">
      <c r="J223" s="68"/>
      <c r="K223" s="68"/>
    </row>
    <row r="224" spans="10:11" x14ac:dyDescent="0.25">
      <c r="J224" s="68"/>
      <c r="K224" s="68"/>
    </row>
    <row r="225" spans="10:11" x14ac:dyDescent="0.25">
      <c r="J225" s="68"/>
      <c r="K225" s="68"/>
    </row>
    <row r="226" spans="10:11" x14ac:dyDescent="0.25">
      <c r="J226" s="68"/>
      <c r="K226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5"/>
  <sheetViews>
    <sheetView zoomScale="75" workbookViewId="0">
      <selection activeCell="L37" sqref="L37"/>
    </sheetView>
  </sheetViews>
  <sheetFormatPr defaultRowHeight="13.2" x14ac:dyDescent="0.25"/>
  <cols>
    <col min="1" max="1" width="11.5546875" customWidth="1"/>
    <col min="2" max="2" width="22" customWidth="1"/>
    <col min="3" max="3" width="10" customWidth="1"/>
    <col min="4" max="4" width="10.6640625" hidden="1" customWidth="1"/>
    <col min="5" max="5" width="11.6640625" customWidth="1"/>
    <col min="7" max="7" width="10.6640625" hidden="1" customWidth="1"/>
    <col min="8" max="8" width="10.6640625" customWidth="1"/>
    <col min="9" max="10" width="0" hidden="1" customWidth="1"/>
    <col min="11" max="11" width="14.6640625" customWidth="1"/>
    <col min="61" max="122" width="0" hidden="1" customWidth="1"/>
  </cols>
  <sheetData>
    <row r="1" spans="1:122" x14ac:dyDescent="0.25">
      <c r="A1" s="18" t="str">
        <f>'[1]ROFR Criteria'!A1</f>
        <v>Updated 10/26/01</v>
      </c>
    </row>
    <row r="2" spans="1:122" ht="15.6" x14ac:dyDescent="0.3">
      <c r="A2" s="21"/>
    </row>
    <row r="3" spans="1:122" ht="15.6" x14ac:dyDescent="0.3">
      <c r="A3" s="40" t="s">
        <v>30</v>
      </c>
      <c r="B3" s="18"/>
      <c r="C3" s="18"/>
      <c r="D3" s="18"/>
      <c r="E3" s="18"/>
      <c r="F3" s="18"/>
      <c r="O3" s="13"/>
    </row>
    <row r="4" spans="1:122" ht="15.6" x14ac:dyDescent="0.3">
      <c r="A4" s="22" t="s">
        <v>79</v>
      </c>
      <c r="B4" s="18"/>
      <c r="C4" s="18"/>
      <c r="D4" s="18"/>
      <c r="E4" s="18"/>
      <c r="F4" s="18"/>
      <c r="O4" s="13"/>
    </row>
    <row r="5" spans="1:122" ht="15.6" x14ac:dyDescent="0.3">
      <c r="A5" s="52" t="s">
        <v>64</v>
      </c>
      <c r="O5" s="13"/>
    </row>
    <row r="6" spans="1:122" x14ac:dyDescent="0.25">
      <c r="K6" s="66">
        <v>2002</v>
      </c>
      <c r="O6" s="13"/>
    </row>
    <row r="7" spans="1:122" ht="13.8" thickBot="1" x14ac:dyDescent="0.3">
      <c r="H7" s="36" t="s">
        <v>16</v>
      </c>
      <c r="K7" s="78" t="s">
        <v>61</v>
      </c>
      <c r="O7" s="13"/>
    </row>
    <row r="8" spans="1:122" ht="13.8" thickBot="1" x14ac:dyDescent="0.3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5">
      <c r="A9" s="2"/>
      <c r="C9" s="2"/>
      <c r="G9" s="10"/>
      <c r="H9" s="10"/>
      <c r="O9" s="13"/>
    </row>
    <row r="10" spans="1:122" x14ac:dyDescent="0.25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f>ROUND((O10*31+P10*28+Q10*31+R10*30+S10*31+T10*30+U10*31+V10*31+W10*30+X10*31+Y10*30+Z10*31)*H10,0)</f>
        <v>651781</v>
      </c>
      <c r="L10" s="8">
        <v>35714</v>
      </c>
      <c r="M10" s="8">
        <v>35714</v>
      </c>
      <c r="N10" s="8">
        <v>35714</v>
      </c>
      <c r="O10" s="8">
        <v>35714</v>
      </c>
      <c r="P10" s="8">
        <v>35714</v>
      </c>
      <c r="Q10" s="8">
        <v>35714</v>
      </c>
      <c r="R10" s="8">
        <v>35714</v>
      </c>
      <c r="S10" s="8">
        <v>35714</v>
      </c>
      <c r="T10" s="35">
        <v>35714</v>
      </c>
      <c r="U10" s="35">
        <v>35714</v>
      </c>
      <c r="V10" s="35">
        <v>35714</v>
      </c>
      <c r="W10" s="35">
        <v>35714</v>
      </c>
      <c r="X10" s="35">
        <v>35714</v>
      </c>
      <c r="Y10" s="35">
        <v>35714</v>
      </c>
      <c r="Z10" s="35">
        <v>35714</v>
      </c>
      <c r="AA10" s="35">
        <v>35714</v>
      </c>
      <c r="AB10" s="35">
        <v>35714</v>
      </c>
      <c r="AC10" s="35">
        <v>35714</v>
      </c>
      <c r="AD10" s="35">
        <v>35714</v>
      </c>
      <c r="AE10" s="35">
        <v>35714</v>
      </c>
      <c r="AF10" s="35">
        <v>35714</v>
      </c>
      <c r="AG10" s="35">
        <v>35714</v>
      </c>
      <c r="AH10" s="35">
        <v>35714</v>
      </c>
      <c r="AI10" s="35">
        <v>35714</v>
      </c>
      <c r="AJ10" s="35">
        <v>35714</v>
      </c>
      <c r="AK10" s="35">
        <v>35714</v>
      </c>
      <c r="AL10" s="35">
        <v>35714</v>
      </c>
      <c r="AM10" s="35">
        <v>35714</v>
      </c>
      <c r="AN10" s="35">
        <v>35714</v>
      </c>
      <c r="AO10" s="35">
        <v>35714</v>
      </c>
      <c r="AP10" s="35">
        <v>35714</v>
      </c>
      <c r="AQ10" s="35">
        <v>35714</v>
      </c>
      <c r="AR10" s="35">
        <v>35714</v>
      </c>
      <c r="AS10" s="35">
        <v>35714</v>
      </c>
      <c r="AT10" s="35">
        <v>35714</v>
      </c>
      <c r="AU10" s="35">
        <v>35714</v>
      </c>
      <c r="AV10" s="35">
        <v>35714</v>
      </c>
      <c r="AW10" s="35">
        <v>35714</v>
      </c>
      <c r="AX10" s="35">
        <v>35714</v>
      </c>
      <c r="AY10" s="35">
        <v>35714</v>
      </c>
      <c r="AZ10" s="35">
        <v>35714</v>
      </c>
      <c r="BA10" s="35">
        <v>35714</v>
      </c>
      <c r="BB10" s="35">
        <v>35714</v>
      </c>
      <c r="BC10" s="35">
        <v>35714</v>
      </c>
      <c r="BD10" s="35">
        <v>35714</v>
      </c>
      <c r="BE10" s="35">
        <v>35714</v>
      </c>
      <c r="BF10" s="35">
        <v>35714</v>
      </c>
      <c r="BG10" s="35">
        <v>35714</v>
      </c>
      <c r="BH10" s="35">
        <v>35714</v>
      </c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5"/>
    </row>
    <row r="11" spans="1:122" x14ac:dyDescent="0.25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f>ROUND((O11*31+P11*28+Q11*31+R11*30+S11*31+T11*30+U11*31+V11*31+W11*30+X11*31+Y11*30+Z11*31)*H11,0)</f>
        <v>36500</v>
      </c>
      <c r="L11" s="8">
        <v>1000</v>
      </c>
      <c r="M11" s="8">
        <v>1000</v>
      </c>
      <c r="N11" s="8">
        <v>1000</v>
      </c>
      <c r="O11" s="8">
        <v>1000</v>
      </c>
      <c r="P11" s="8">
        <v>1000</v>
      </c>
      <c r="Q11" s="8">
        <v>1000</v>
      </c>
      <c r="R11" s="8">
        <v>1000</v>
      </c>
      <c r="S11" s="8">
        <v>1000</v>
      </c>
      <c r="T11" s="8">
        <v>1000</v>
      </c>
      <c r="U11" s="8">
        <v>1000</v>
      </c>
      <c r="V11" s="8">
        <v>1000</v>
      </c>
      <c r="W11" s="8">
        <v>1000</v>
      </c>
      <c r="X11" s="8">
        <v>1000</v>
      </c>
      <c r="Y11" s="8">
        <v>1000</v>
      </c>
      <c r="Z11" s="8">
        <v>1000</v>
      </c>
      <c r="AA11" s="8">
        <v>1000</v>
      </c>
      <c r="AB11" s="8">
        <v>1000</v>
      </c>
      <c r="AC11" s="8">
        <v>1000</v>
      </c>
      <c r="AD11" s="8">
        <v>1000</v>
      </c>
      <c r="AE11" s="8">
        <v>1000</v>
      </c>
      <c r="AF11" s="8">
        <v>1000</v>
      </c>
      <c r="AG11" s="8">
        <v>1000</v>
      </c>
      <c r="AH11" s="8">
        <v>1000</v>
      </c>
      <c r="AI11" s="8">
        <v>1000</v>
      </c>
      <c r="AJ11" s="8">
        <v>1000</v>
      </c>
      <c r="AK11" s="8">
        <v>1000</v>
      </c>
      <c r="AL11" s="8">
        <v>1000</v>
      </c>
      <c r="AM11" s="8">
        <v>1000</v>
      </c>
      <c r="AN11" s="8">
        <v>1000</v>
      </c>
      <c r="AO11" s="8">
        <v>1000</v>
      </c>
      <c r="AP11" s="8">
        <v>1000</v>
      </c>
      <c r="AQ11" s="8">
        <v>1000</v>
      </c>
      <c r="AR11" s="8">
        <v>1000</v>
      </c>
      <c r="AS11" s="8">
        <v>1000</v>
      </c>
      <c r="AT11" s="8">
        <v>1000</v>
      </c>
      <c r="AU11" s="8">
        <v>1000</v>
      </c>
      <c r="AV11" s="8">
        <v>1000</v>
      </c>
      <c r="AW11" s="8">
        <v>1000</v>
      </c>
      <c r="AX11" s="8">
        <v>1000</v>
      </c>
      <c r="AY11" s="8">
        <v>1000</v>
      </c>
      <c r="AZ11" s="8">
        <v>1000</v>
      </c>
      <c r="BA11" s="8">
        <v>1000</v>
      </c>
      <c r="BB11" s="8">
        <v>1000</v>
      </c>
      <c r="BC11" s="35">
        <v>1000</v>
      </c>
      <c r="BD11" s="35">
        <v>1000</v>
      </c>
      <c r="BE11" s="35">
        <v>1000</v>
      </c>
      <c r="BF11" s="35">
        <v>1000</v>
      </c>
      <c r="BG11" s="35">
        <v>1000</v>
      </c>
      <c r="BH11" s="35">
        <v>1000</v>
      </c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5"/>
    </row>
    <row r="12" spans="1:122" x14ac:dyDescent="0.25">
      <c r="A12" s="82">
        <v>25374</v>
      </c>
      <c r="B12" s="83" t="s">
        <v>83</v>
      </c>
      <c r="C12" s="3"/>
      <c r="D12" s="1"/>
      <c r="E12" s="84">
        <v>37225</v>
      </c>
      <c r="G12" s="6"/>
      <c r="H12" s="65" t="s">
        <v>60</v>
      </c>
      <c r="I12" s="3"/>
      <c r="J12" s="8"/>
      <c r="K12" s="61">
        <v>0</v>
      </c>
      <c r="L12" s="8">
        <v>23000</v>
      </c>
      <c r="M12" s="8">
        <v>23000</v>
      </c>
      <c r="N12" s="8"/>
      <c r="O12" s="26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5"/>
    </row>
    <row r="13" spans="1:122" x14ac:dyDescent="0.25">
      <c r="A13" s="82">
        <v>25394</v>
      </c>
      <c r="B13" s="83" t="s">
        <v>84</v>
      </c>
      <c r="C13" s="3"/>
      <c r="D13" s="1"/>
      <c r="E13" s="84"/>
      <c r="G13" s="6"/>
      <c r="H13" s="65" t="s">
        <v>60</v>
      </c>
      <c r="I13" s="3"/>
      <c r="J13" s="8"/>
      <c r="K13" s="61">
        <v>0</v>
      </c>
      <c r="L13" s="8">
        <v>5000</v>
      </c>
      <c r="M13" s="8"/>
      <c r="N13" s="8"/>
      <c r="O13" s="26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5"/>
    </row>
    <row r="14" spans="1:122" x14ac:dyDescent="0.25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f t="shared" ref="K14:K24" si="0">ROUND((O14*31+P14*28+Q14*31+R14*30+S14*31+T14*30+U14*31+V14*31+W14*30+X14*31+Y14*30+Z14*31)*H14,0)</f>
        <v>1022000</v>
      </c>
      <c r="L14" s="8">
        <v>40000</v>
      </c>
      <c r="M14" s="8">
        <v>40000</v>
      </c>
      <c r="N14" s="8">
        <v>40000</v>
      </c>
      <c r="O14" s="8">
        <v>40000</v>
      </c>
      <c r="P14" s="8">
        <v>40000</v>
      </c>
      <c r="Q14" s="8">
        <v>40000</v>
      </c>
      <c r="R14" s="8">
        <v>40000</v>
      </c>
      <c r="S14" s="8">
        <v>40000</v>
      </c>
      <c r="T14" s="8">
        <v>40000</v>
      </c>
      <c r="U14" s="8">
        <v>40000</v>
      </c>
      <c r="V14" s="8">
        <v>40000</v>
      </c>
      <c r="W14" s="8">
        <v>40000</v>
      </c>
      <c r="X14" s="8">
        <v>40000</v>
      </c>
      <c r="Y14" s="8">
        <v>40000</v>
      </c>
      <c r="Z14" s="8">
        <v>40000</v>
      </c>
      <c r="AA14" s="8">
        <v>40000</v>
      </c>
      <c r="AB14" s="8">
        <v>40000</v>
      </c>
      <c r="AC14" s="8">
        <v>40000</v>
      </c>
      <c r="AD14" s="8">
        <v>40000</v>
      </c>
      <c r="AE14" s="8">
        <v>40000</v>
      </c>
      <c r="AF14" s="8">
        <v>40000</v>
      </c>
      <c r="AG14" s="8">
        <v>40000</v>
      </c>
      <c r="AH14" s="8">
        <v>40000</v>
      </c>
      <c r="AI14" s="8">
        <v>40000</v>
      </c>
      <c r="AJ14" s="8">
        <v>40000</v>
      </c>
      <c r="AK14" s="35">
        <v>40000</v>
      </c>
      <c r="AL14" s="35">
        <v>40000</v>
      </c>
      <c r="AM14" s="35">
        <v>40000</v>
      </c>
      <c r="AN14" s="35">
        <v>40000</v>
      </c>
      <c r="AO14" s="35">
        <v>40000</v>
      </c>
      <c r="AP14" s="35">
        <v>40000</v>
      </c>
      <c r="AQ14" s="35">
        <v>40000</v>
      </c>
      <c r="AR14" s="35">
        <v>40000</v>
      </c>
      <c r="AS14" s="35">
        <v>40000</v>
      </c>
      <c r="AT14" s="35">
        <v>40000</v>
      </c>
      <c r="AU14" s="35">
        <v>40000</v>
      </c>
      <c r="AV14" s="35">
        <v>40000</v>
      </c>
      <c r="AW14" s="35">
        <v>40000</v>
      </c>
      <c r="AX14" s="35">
        <v>40000</v>
      </c>
      <c r="AY14" s="35">
        <v>40000</v>
      </c>
      <c r="AZ14" s="35">
        <v>40000</v>
      </c>
      <c r="BA14" s="35">
        <v>40000</v>
      </c>
      <c r="BB14" s="35">
        <v>40000</v>
      </c>
      <c r="BC14" s="35">
        <v>40000</v>
      </c>
      <c r="BD14" s="35">
        <v>40000</v>
      </c>
      <c r="BE14" s="35">
        <v>40000</v>
      </c>
      <c r="BF14" s="35">
        <v>40000</v>
      </c>
      <c r="BG14" s="35">
        <v>40000</v>
      </c>
      <c r="BH14" s="35">
        <v>40000</v>
      </c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5"/>
    </row>
    <row r="15" spans="1:122" x14ac:dyDescent="0.25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f t="shared" si="0"/>
        <v>146000</v>
      </c>
      <c r="L15" s="8">
        <v>8000</v>
      </c>
      <c r="M15" s="8">
        <v>8000</v>
      </c>
      <c r="N15" s="8">
        <v>8000</v>
      </c>
      <c r="O15" s="8">
        <v>8000</v>
      </c>
      <c r="P15" s="8">
        <v>8000</v>
      </c>
      <c r="Q15" s="8">
        <v>8000</v>
      </c>
      <c r="R15" s="8">
        <v>8000</v>
      </c>
      <c r="S15" s="8">
        <v>8000</v>
      </c>
      <c r="T15" s="8">
        <v>8000</v>
      </c>
      <c r="U15" s="8">
        <v>8000</v>
      </c>
      <c r="V15" s="8">
        <v>8000</v>
      </c>
      <c r="W15" s="8">
        <v>8000</v>
      </c>
      <c r="X15" s="8">
        <v>8000</v>
      </c>
      <c r="Y15" s="8">
        <v>8000</v>
      </c>
      <c r="Z15" s="8">
        <v>8000</v>
      </c>
      <c r="AA15" s="8">
        <v>8000</v>
      </c>
      <c r="AB15" s="8">
        <v>8000</v>
      </c>
      <c r="AC15" s="8">
        <v>8000</v>
      </c>
      <c r="AD15" s="8">
        <v>8000</v>
      </c>
      <c r="AE15" s="8">
        <v>8000</v>
      </c>
      <c r="AF15" s="8">
        <v>8000</v>
      </c>
      <c r="AG15" s="8">
        <v>8000</v>
      </c>
      <c r="AH15" s="8">
        <v>8000</v>
      </c>
      <c r="AI15" s="8">
        <v>8000</v>
      </c>
      <c r="AJ15" s="8">
        <v>8000</v>
      </c>
      <c r="AK15" s="8">
        <v>8000</v>
      </c>
      <c r="AL15" s="8">
        <v>8000</v>
      </c>
      <c r="AM15" s="8">
        <v>8000</v>
      </c>
      <c r="AN15" s="8">
        <v>8000</v>
      </c>
      <c r="AO15" s="8">
        <v>8000</v>
      </c>
      <c r="AP15" s="8">
        <v>8000</v>
      </c>
      <c r="AQ15" s="8">
        <v>8000</v>
      </c>
      <c r="AR15" s="8">
        <v>8000</v>
      </c>
      <c r="AS15" s="8">
        <v>8000</v>
      </c>
      <c r="AT15" s="8">
        <v>8000</v>
      </c>
      <c r="AU15" s="8">
        <v>8000</v>
      </c>
      <c r="AV15" s="8">
        <v>8000</v>
      </c>
      <c r="AW15" s="8">
        <v>8000</v>
      </c>
      <c r="AX15" s="8">
        <v>8000</v>
      </c>
      <c r="AY15" s="8">
        <v>8000</v>
      </c>
      <c r="AZ15" s="8">
        <v>8000</v>
      </c>
      <c r="BA15" s="8">
        <v>8000</v>
      </c>
      <c r="BB15" s="8">
        <v>8000</v>
      </c>
      <c r="BC15" s="8">
        <v>8000</v>
      </c>
      <c r="BD15" s="8">
        <v>8000</v>
      </c>
      <c r="BE15" s="8">
        <v>8000</v>
      </c>
      <c r="BF15" s="8">
        <v>8000</v>
      </c>
      <c r="BG15" s="8">
        <v>8000</v>
      </c>
      <c r="BH15" s="8">
        <v>8000</v>
      </c>
      <c r="BI15" s="8">
        <v>8000</v>
      </c>
      <c r="BJ15" s="8">
        <v>8000</v>
      </c>
      <c r="BK15" s="8">
        <v>8000</v>
      </c>
      <c r="BL15" s="8">
        <v>8000</v>
      </c>
      <c r="BM15" s="8">
        <v>8000</v>
      </c>
      <c r="BN15" s="8">
        <v>8000</v>
      </c>
      <c r="BO15" s="8">
        <v>8000</v>
      </c>
      <c r="BP15" s="8">
        <v>8000</v>
      </c>
      <c r="BQ15" s="8">
        <v>8000</v>
      </c>
      <c r="BR15" s="8">
        <v>8000</v>
      </c>
      <c r="BS15" s="8">
        <v>8000</v>
      </c>
      <c r="BT15" s="8">
        <v>8000</v>
      </c>
      <c r="BU15" s="8">
        <v>8000</v>
      </c>
      <c r="BV15" s="8">
        <v>8000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5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f t="shared" si="0"/>
        <v>131196</v>
      </c>
      <c r="L16" s="8">
        <v>7188.8</v>
      </c>
      <c r="M16" s="8">
        <v>7188.8</v>
      </c>
      <c r="N16" s="8">
        <v>7188.8</v>
      </c>
      <c r="O16" s="8">
        <v>7188.8</v>
      </c>
      <c r="P16" s="8">
        <v>7188.8</v>
      </c>
      <c r="Q16" s="8">
        <v>7188.8</v>
      </c>
      <c r="R16" s="8">
        <v>7188.8</v>
      </c>
      <c r="S16" s="8">
        <v>7188.8</v>
      </c>
      <c r="T16" s="8">
        <v>7188.8</v>
      </c>
      <c r="U16" s="8">
        <v>7188.8</v>
      </c>
      <c r="V16" s="8">
        <v>7188.8</v>
      </c>
      <c r="W16" s="8">
        <v>7188.8</v>
      </c>
      <c r="X16" s="8">
        <v>7188.8</v>
      </c>
      <c r="Y16" s="8">
        <v>7188.8</v>
      </c>
      <c r="Z16" s="8">
        <v>7188.8</v>
      </c>
      <c r="AA16" s="8">
        <v>7188.8</v>
      </c>
      <c r="AB16" s="8">
        <v>7188.8</v>
      </c>
      <c r="AC16" s="8">
        <v>7188.8</v>
      </c>
      <c r="AD16" s="8">
        <v>7188.8</v>
      </c>
      <c r="AE16" s="8">
        <v>7188.8</v>
      </c>
      <c r="AF16" s="8">
        <v>7188.8</v>
      </c>
      <c r="AG16" s="8">
        <v>7188.8</v>
      </c>
      <c r="AH16" s="8">
        <v>7188.8</v>
      </c>
      <c r="AI16" s="8">
        <v>7188.8</v>
      </c>
      <c r="AJ16" s="8">
        <v>7188.8</v>
      </c>
      <c r="AK16" s="8">
        <v>7188.8</v>
      </c>
      <c r="AL16" s="8">
        <v>7188.8</v>
      </c>
      <c r="AM16" s="8">
        <v>7188.8</v>
      </c>
      <c r="AN16" s="8">
        <v>7188.8</v>
      </c>
      <c r="AO16" s="8">
        <v>7188.8</v>
      </c>
      <c r="AP16" s="8">
        <v>7188.8</v>
      </c>
      <c r="AQ16" s="8">
        <v>7188.8</v>
      </c>
      <c r="AR16" s="8">
        <v>7188.8</v>
      </c>
      <c r="AS16" s="8">
        <v>7188.8</v>
      </c>
      <c r="AT16" s="8">
        <v>7188.8</v>
      </c>
      <c r="AU16" s="8">
        <v>7188.8</v>
      </c>
      <c r="AV16" s="8">
        <v>7188.8</v>
      </c>
      <c r="AW16" s="8">
        <v>7188.8</v>
      </c>
      <c r="AX16" s="8">
        <v>7188.8</v>
      </c>
      <c r="AY16" s="8">
        <v>7188.8</v>
      </c>
      <c r="AZ16" s="35">
        <v>7188.8</v>
      </c>
      <c r="BA16" s="35">
        <v>7188.8</v>
      </c>
      <c r="BB16" s="35">
        <v>7188.8</v>
      </c>
      <c r="BC16" s="35">
        <v>7188.8</v>
      </c>
      <c r="BD16" s="35">
        <v>7188.8</v>
      </c>
      <c r="BE16" s="35">
        <v>7188.8</v>
      </c>
      <c r="BF16" s="35">
        <v>7188.8</v>
      </c>
      <c r="BG16" s="35">
        <v>7188.8</v>
      </c>
      <c r="BH16" s="35">
        <v>7188.8</v>
      </c>
      <c r="BI16" s="35">
        <v>7188.8</v>
      </c>
      <c r="BJ16" s="35">
        <v>7188.8</v>
      </c>
      <c r="BK16" s="35">
        <v>7188.8</v>
      </c>
      <c r="BL16" s="35">
        <v>7188.8</v>
      </c>
      <c r="BM16" s="35">
        <v>7188.8</v>
      </c>
      <c r="BN16" s="35">
        <v>7188.8</v>
      </c>
      <c r="BO16" s="35">
        <v>7188.8</v>
      </c>
      <c r="BP16" s="35">
        <v>7188.8</v>
      </c>
      <c r="BQ16" s="35">
        <v>7188.8</v>
      </c>
      <c r="BR16" s="35">
        <v>7188.8</v>
      </c>
      <c r="BS16" s="35">
        <v>7188.8</v>
      </c>
      <c r="BT16" s="35">
        <v>7188.8</v>
      </c>
      <c r="BU16" s="35">
        <v>7188.8</v>
      </c>
      <c r="BV16" s="35">
        <v>7188.8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5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f t="shared" si="0"/>
        <v>3650000</v>
      </c>
      <c r="L17" s="8">
        <v>400000</v>
      </c>
      <c r="M17" s="8">
        <v>400000</v>
      </c>
      <c r="N17" s="8">
        <v>400000</v>
      </c>
      <c r="O17" s="8">
        <v>400000</v>
      </c>
      <c r="P17" s="8">
        <v>400000</v>
      </c>
      <c r="Q17" s="8">
        <v>400000</v>
      </c>
      <c r="R17" s="8">
        <v>400000</v>
      </c>
      <c r="S17" s="8">
        <v>400000</v>
      </c>
      <c r="T17" s="8">
        <v>400000</v>
      </c>
      <c r="U17" s="8">
        <v>400000</v>
      </c>
      <c r="V17" s="8">
        <v>400000</v>
      </c>
      <c r="W17" s="8">
        <v>400000</v>
      </c>
      <c r="X17" s="8">
        <v>400000</v>
      </c>
      <c r="Y17" s="8">
        <v>400000</v>
      </c>
      <c r="Z17" s="8">
        <v>400000</v>
      </c>
      <c r="AA17" s="8">
        <v>400000</v>
      </c>
      <c r="AB17" s="8">
        <v>400000</v>
      </c>
      <c r="AC17" s="8">
        <v>400000</v>
      </c>
      <c r="AD17" s="35">
        <v>400000</v>
      </c>
      <c r="AE17" s="35">
        <v>400000</v>
      </c>
      <c r="AF17" s="35">
        <v>400000</v>
      </c>
      <c r="AG17" s="35">
        <v>400000</v>
      </c>
      <c r="AH17" s="35">
        <v>400000</v>
      </c>
      <c r="AI17" s="35">
        <v>400000</v>
      </c>
      <c r="AJ17" s="35">
        <v>400000</v>
      </c>
      <c r="AK17" s="35">
        <v>400000</v>
      </c>
      <c r="AL17" s="35">
        <v>400000</v>
      </c>
      <c r="AM17" s="35">
        <v>400000</v>
      </c>
      <c r="AN17" s="35">
        <v>400000</v>
      </c>
      <c r="AO17" s="35">
        <v>400000</v>
      </c>
      <c r="AP17" s="35">
        <v>400000</v>
      </c>
      <c r="AQ17" s="35">
        <v>400000</v>
      </c>
      <c r="AR17" s="35">
        <v>400000</v>
      </c>
      <c r="AS17" s="35">
        <v>400000</v>
      </c>
      <c r="AT17" s="35">
        <v>400000</v>
      </c>
      <c r="AU17" s="35">
        <v>400000</v>
      </c>
      <c r="AV17" s="35">
        <v>400000</v>
      </c>
      <c r="AW17" s="35">
        <v>400000</v>
      </c>
      <c r="AX17" s="35">
        <v>400000</v>
      </c>
      <c r="AY17" s="35">
        <v>400000</v>
      </c>
      <c r="AZ17" s="35">
        <v>400000</v>
      </c>
      <c r="BA17" s="35">
        <v>400000</v>
      </c>
      <c r="BB17" s="35">
        <v>400000</v>
      </c>
      <c r="BC17" s="35">
        <v>400000</v>
      </c>
      <c r="BD17" s="35">
        <v>400000</v>
      </c>
      <c r="BE17" s="35">
        <v>400000</v>
      </c>
      <c r="BF17" s="35">
        <v>400000</v>
      </c>
      <c r="BG17" s="35">
        <v>400000</v>
      </c>
      <c r="BH17" s="35">
        <v>400000</v>
      </c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5"/>
    </row>
    <row r="18" spans="1:122" x14ac:dyDescent="0.25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f t="shared" si="0"/>
        <v>182500</v>
      </c>
      <c r="L18" s="8">
        <v>20000</v>
      </c>
      <c r="M18" s="8">
        <v>20000</v>
      </c>
      <c r="N18" s="8">
        <v>20000</v>
      </c>
      <c r="O18" s="8">
        <v>20000</v>
      </c>
      <c r="P18" s="8">
        <v>20000</v>
      </c>
      <c r="Q18" s="8">
        <v>20000</v>
      </c>
      <c r="R18" s="8">
        <v>20000</v>
      </c>
      <c r="S18" s="8">
        <v>20000</v>
      </c>
      <c r="T18" s="8">
        <v>20000</v>
      </c>
      <c r="U18" s="8">
        <v>20000</v>
      </c>
      <c r="V18" s="35">
        <v>20000</v>
      </c>
      <c r="W18" s="35">
        <v>20000</v>
      </c>
      <c r="X18" s="35">
        <v>20000</v>
      </c>
      <c r="Y18" s="35">
        <v>20000</v>
      </c>
      <c r="Z18" s="35">
        <v>20000</v>
      </c>
      <c r="AA18" s="35">
        <v>20000</v>
      </c>
      <c r="AB18" s="35">
        <v>20000</v>
      </c>
      <c r="AC18" s="35">
        <v>20000</v>
      </c>
      <c r="AD18" s="35">
        <v>20000</v>
      </c>
      <c r="AE18" s="35">
        <v>20000</v>
      </c>
      <c r="AF18" s="35">
        <v>20000</v>
      </c>
      <c r="AG18" s="35">
        <v>20000</v>
      </c>
      <c r="AH18" s="35">
        <v>20000</v>
      </c>
      <c r="AI18" s="35">
        <v>20000</v>
      </c>
      <c r="AJ18" s="35">
        <v>20000</v>
      </c>
      <c r="AK18" s="35">
        <v>20000</v>
      </c>
      <c r="AL18" s="35">
        <v>20000</v>
      </c>
      <c r="AM18" s="35">
        <v>20000</v>
      </c>
      <c r="AN18" s="35">
        <v>20000</v>
      </c>
      <c r="AO18" s="35">
        <v>20000</v>
      </c>
      <c r="AP18" s="35">
        <v>20000</v>
      </c>
      <c r="AQ18" s="35">
        <v>20000</v>
      </c>
      <c r="AR18" s="35">
        <v>20000</v>
      </c>
      <c r="AS18" s="35">
        <v>20000</v>
      </c>
      <c r="AT18" s="35">
        <v>20000</v>
      </c>
      <c r="AU18" s="35">
        <v>20000</v>
      </c>
      <c r="AV18" s="35">
        <v>20000</v>
      </c>
      <c r="AW18" s="35">
        <v>20000</v>
      </c>
      <c r="AX18" s="35">
        <v>20000</v>
      </c>
      <c r="AY18" s="35">
        <v>20000</v>
      </c>
      <c r="AZ18" s="35">
        <v>20000</v>
      </c>
      <c r="BA18" s="35">
        <v>20000</v>
      </c>
      <c r="BB18" s="35">
        <v>20000</v>
      </c>
      <c r="BC18" s="35">
        <v>20000</v>
      </c>
      <c r="BD18" s="35">
        <v>20000</v>
      </c>
      <c r="BE18" s="35">
        <v>20000</v>
      </c>
      <c r="BF18" s="35">
        <v>20000</v>
      </c>
      <c r="BG18" s="35">
        <v>20000</v>
      </c>
      <c r="BH18" s="35">
        <v>20000</v>
      </c>
      <c r="BI18" s="35">
        <v>20000</v>
      </c>
      <c r="BJ18" s="35">
        <v>20000</v>
      </c>
      <c r="BK18" s="35">
        <v>20000</v>
      </c>
      <c r="BL18" s="35">
        <v>20000</v>
      </c>
      <c r="BM18" s="35">
        <v>20000</v>
      </c>
      <c r="BN18" s="35">
        <v>20000</v>
      </c>
      <c r="BO18" s="35">
        <v>20000</v>
      </c>
      <c r="BP18" s="35">
        <v>20000</v>
      </c>
      <c r="BQ18" s="35">
        <v>20000</v>
      </c>
      <c r="BR18" s="35">
        <v>20000</v>
      </c>
      <c r="BS18" s="35">
        <v>20000</v>
      </c>
      <c r="BT18" s="35">
        <v>20000</v>
      </c>
      <c r="BU18" s="35">
        <v>20000</v>
      </c>
      <c r="BV18" s="35">
        <v>20000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5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f t="shared" si="0"/>
        <v>365000</v>
      </c>
      <c r="L19" s="8">
        <v>20000</v>
      </c>
      <c r="M19" s="8">
        <v>20000</v>
      </c>
      <c r="N19" s="8">
        <v>20000</v>
      </c>
      <c r="O19" s="8">
        <v>20000</v>
      </c>
      <c r="P19" s="8">
        <v>20000</v>
      </c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8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5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f t="shared" si="0"/>
        <v>29500</v>
      </c>
      <c r="L20" s="8">
        <v>10000</v>
      </c>
      <c r="M20" s="8">
        <v>10000</v>
      </c>
      <c r="N20" s="8">
        <v>10000</v>
      </c>
      <c r="O20" s="8">
        <v>10000</v>
      </c>
      <c r="P20" s="8">
        <v>10000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5"/>
    </row>
    <row r="21" spans="1:122" x14ac:dyDescent="0.25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f t="shared" si="0"/>
        <v>593125</v>
      </c>
      <c r="L21" s="8">
        <v>50000</v>
      </c>
      <c r="M21" s="8">
        <v>50000</v>
      </c>
      <c r="N21" s="8">
        <v>50000</v>
      </c>
      <c r="O21" s="8">
        <v>50000</v>
      </c>
      <c r="P21" s="8">
        <v>50000</v>
      </c>
      <c r="Q21" s="8">
        <v>50000</v>
      </c>
      <c r="R21" s="8">
        <v>50000</v>
      </c>
      <c r="S21" s="8">
        <v>50000</v>
      </c>
      <c r="T21" s="8">
        <v>50000</v>
      </c>
      <c r="U21" s="8">
        <v>50000</v>
      </c>
      <c r="V21" s="8">
        <v>50000</v>
      </c>
      <c r="W21" s="8">
        <v>50000</v>
      </c>
      <c r="X21" s="8">
        <v>50000</v>
      </c>
      <c r="Y21" s="8">
        <v>50000</v>
      </c>
      <c r="Z21" s="8">
        <v>50000</v>
      </c>
      <c r="AA21" s="8">
        <v>50000</v>
      </c>
      <c r="AB21" s="8">
        <v>50000</v>
      </c>
      <c r="AC21" s="8">
        <v>50000</v>
      </c>
      <c r="AD21" s="35">
        <v>50000</v>
      </c>
      <c r="AE21" s="35">
        <v>50000</v>
      </c>
      <c r="AF21" s="35">
        <v>50000</v>
      </c>
      <c r="AG21" s="35">
        <v>50000</v>
      </c>
      <c r="AH21" s="35">
        <v>50000</v>
      </c>
      <c r="AI21" s="35">
        <v>50000</v>
      </c>
      <c r="AJ21" s="35">
        <v>50000</v>
      </c>
      <c r="AK21" s="35">
        <v>50000</v>
      </c>
      <c r="AL21" s="35">
        <v>50000</v>
      </c>
      <c r="AM21" s="35">
        <v>50000</v>
      </c>
      <c r="AN21" s="35">
        <v>50000</v>
      </c>
      <c r="AO21" s="35">
        <v>50000</v>
      </c>
      <c r="AP21" s="35">
        <v>50000</v>
      </c>
      <c r="AQ21" s="35">
        <v>50000</v>
      </c>
      <c r="AR21" s="35">
        <v>50000</v>
      </c>
      <c r="AS21" s="35">
        <v>50000</v>
      </c>
      <c r="AT21" s="35">
        <v>50000</v>
      </c>
      <c r="AU21" s="35">
        <v>50000</v>
      </c>
      <c r="AV21" s="35">
        <v>50000</v>
      </c>
      <c r="AW21" s="35">
        <v>50000</v>
      </c>
      <c r="AX21" s="35">
        <v>50000</v>
      </c>
      <c r="AY21" s="35">
        <v>50000</v>
      </c>
      <c r="AZ21" s="35">
        <v>50000</v>
      </c>
      <c r="BA21" s="35">
        <v>50000</v>
      </c>
      <c r="BB21" s="35">
        <v>50000</v>
      </c>
      <c r="BC21" s="35">
        <v>50000</v>
      </c>
      <c r="BD21" s="35">
        <v>50000</v>
      </c>
      <c r="BE21" s="35">
        <v>50000</v>
      </c>
      <c r="BF21" s="35">
        <v>50000</v>
      </c>
      <c r="BG21" s="35">
        <v>50000</v>
      </c>
      <c r="BH21" s="35">
        <v>50000</v>
      </c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5"/>
    </row>
    <row r="22" spans="1:122" x14ac:dyDescent="0.25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f t="shared" si="0"/>
        <v>438000</v>
      </c>
      <c r="L22" s="8">
        <v>20000</v>
      </c>
      <c r="M22" s="8">
        <v>20000</v>
      </c>
      <c r="N22" s="8">
        <v>20000</v>
      </c>
      <c r="O22" s="8">
        <v>20000</v>
      </c>
      <c r="P22" s="8">
        <v>20000</v>
      </c>
      <c r="Q22" s="8">
        <v>20000</v>
      </c>
      <c r="R22" s="8">
        <v>20000</v>
      </c>
      <c r="S22" s="8">
        <v>20000</v>
      </c>
      <c r="T22" s="35">
        <v>20000</v>
      </c>
      <c r="U22" s="35">
        <v>20000</v>
      </c>
      <c r="V22" s="35">
        <v>20000</v>
      </c>
      <c r="W22" s="35">
        <v>20000</v>
      </c>
      <c r="X22" s="35">
        <v>20000</v>
      </c>
      <c r="Y22" s="35">
        <v>20000</v>
      </c>
      <c r="Z22" s="35">
        <v>20000</v>
      </c>
      <c r="AA22" s="35">
        <v>20000</v>
      </c>
      <c r="AB22" s="35">
        <v>20000</v>
      </c>
      <c r="AC22" s="35">
        <v>20000</v>
      </c>
      <c r="AD22" s="35">
        <v>20000</v>
      </c>
      <c r="AE22" s="35">
        <v>20000</v>
      </c>
      <c r="AF22" s="35">
        <v>20000</v>
      </c>
      <c r="AG22" s="35">
        <v>20000</v>
      </c>
      <c r="AH22" s="35">
        <v>20000</v>
      </c>
      <c r="AI22" s="35">
        <v>20000</v>
      </c>
      <c r="AJ22" s="35">
        <v>20000</v>
      </c>
      <c r="AK22" s="35">
        <v>20000</v>
      </c>
      <c r="AL22" s="35">
        <v>20000</v>
      </c>
      <c r="AM22" s="35">
        <v>20000</v>
      </c>
      <c r="AN22" s="35">
        <v>20000</v>
      </c>
      <c r="AO22" s="35">
        <v>20000</v>
      </c>
      <c r="AP22" s="35">
        <v>20000</v>
      </c>
      <c r="AQ22" s="35">
        <v>20000</v>
      </c>
      <c r="AR22" s="35">
        <v>20000</v>
      </c>
      <c r="AS22" s="35">
        <v>20000</v>
      </c>
      <c r="AT22" s="35">
        <v>20000</v>
      </c>
      <c r="AU22" s="35">
        <v>20000</v>
      </c>
      <c r="AV22" s="35">
        <v>20000</v>
      </c>
      <c r="AW22" s="35">
        <v>20000</v>
      </c>
      <c r="AX22" s="35">
        <v>20000</v>
      </c>
      <c r="AY22" s="35">
        <v>20000</v>
      </c>
      <c r="AZ22" s="35">
        <v>20000</v>
      </c>
      <c r="BA22" s="35">
        <v>20000</v>
      </c>
      <c r="BB22" s="35">
        <v>20000</v>
      </c>
      <c r="BC22" s="35">
        <v>20000</v>
      </c>
      <c r="BD22" s="35">
        <v>20000</v>
      </c>
      <c r="BE22" s="35">
        <v>20000</v>
      </c>
      <c r="BF22" s="35">
        <v>20000</v>
      </c>
      <c r="BG22" s="35">
        <v>20000</v>
      </c>
      <c r="BH22" s="35">
        <v>20000</v>
      </c>
      <c r="BI22" s="35">
        <v>20000</v>
      </c>
      <c r="BJ22" s="35">
        <v>20000</v>
      </c>
      <c r="BK22" s="35">
        <v>20000</v>
      </c>
      <c r="BL22" s="35">
        <v>20000</v>
      </c>
      <c r="BM22" s="35">
        <v>20000</v>
      </c>
      <c r="BN22" s="35">
        <v>20000</v>
      </c>
      <c r="BO22" s="35">
        <v>20000</v>
      </c>
      <c r="BP22" s="35">
        <v>20000</v>
      </c>
      <c r="BQ22" s="35">
        <v>20000</v>
      </c>
      <c r="BR22" s="35">
        <v>20000</v>
      </c>
      <c r="BS22" s="35">
        <v>20000</v>
      </c>
      <c r="BT22" s="35">
        <v>20000</v>
      </c>
      <c r="BU22" s="35">
        <v>20000</v>
      </c>
      <c r="BV22" s="35">
        <v>20000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5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f t="shared" si="0"/>
        <v>33975</v>
      </c>
      <c r="L23" s="8">
        <v>2500</v>
      </c>
      <c r="M23" s="8">
        <v>2500</v>
      </c>
      <c r="N23" s="8">
        <v>2500</v>
      </c>
      <c r="O23" s="8">
        <v>2500</v>
      </c>
      <c r="P23" s="8">
        <v>2500</v>
      </c>
      <c r="Q23" s="8">
        <v>2500</v>
      </c>
      <c r="R23" s="8">
        <v>2500</v>
      </c>
      <c r="S23" s="8">
        <v>2500</v>
      </c>
      <c r="T23" s="8"/>
      <c r="U23" s="8"/>
      <c r="V23" s="8"/>
      <c r="W23" s="8"/>
      <c r="X23" s="8"/>
      <c r="Y23" s="8"/>
      <c r="Z23" s="8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5"/>
    </row>
    <row r="24" spans="1:122" x14ac:dyDescent="0.25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f t="shared" si="0"/>
        <v>2336000</v>
      </c>
      <c r="L24" s="8">
        <v>80000</v>
      </c>
      <c r="M24" s="8">
        <v>80000</v>
      </c>
      <c r="N24" s="8">
        <v>80000</v>
      </c>
      <c r="O24" s="8">
        <v>80000</v>
      </c>
      <c r="P24" s="8">
        <v>80000</v>
      </c>
      <c r="Q24" s="8">
        <v>80000</v>
      </c>
      <c r="R24" s="8">
        <v>80000</v>
      </c>
      <c r="S24" s="8">
        <v>80000</v>
      </c>
      <c r="T24" s="8">
        <v>80000</v>
      </c>
      <c r="U24" s="8">
        <v>80000</v>
      </c>
      <c r="V24" s="8">
        <v>80000</v>
      </c>
      <c r="W24" s="8">
        <v>80000</v>
      </c>
      <c r="X24" s="8">
        <v>80000</v>
      </c>
      <c r="Y24" s="8">
        <v>80000</v>
      </c>
      <c r="Z24" s="8">
        <v>80000</v>
      </c>
      <c r="AA24" s="8">
        <v>80000</v>
      </c>
      <c r="AB24" s="8">
        <v>80000</v>
      </c>
      <c r="AC24" s="8">
        <v>80000</v>
      </c>
      <c r="AD24" s="8">
        <v>80000</v>
      </c>
      <c r="AE24" s="8">
        <v>80000</v>
      </c>
      <c r="AF24" s="8">
        <v>80000</v>
      </c>
      <c r="AG24" s="8">
        <v>80000</v>
      </c>
      <c r="AH24" s="8">
        <v>80000</v>
      </c>
      <c r="AI24" s="8">
        <v>80000</v>
      </c>
      <c r="AJ24" s="8">
        <v>80000</v>
      </c>
      <c r="AK24" s="8">
        <v>80000</v>
      </c>
      <c r="AL24" s="8">
        <v>80000</v>
      </c>
      <c r="AM24" s="8">
        <v>80000</v>
      </c>
      <c r="AN24" s="8">
        <v>80000</v>
      </c>
      <c r="AO24" s="8">
        <v>80000</v>
      </c>
      <c r="AP24" s="8">
        <v>80000</v>
      </c>
      <c r="AQ24" s="8">
        <v>80000</v>
      </c>
      <c r="AR24" s="8">
        <v>80000</v>
      </c>
      <c r="AS24" s="8">
        <v>80000</v>
      </c>
      <c r="AT24" s="8">
        <v>80000</v>
      </c>
      <c r="AU24" s="8">
        <v>80000</v>
      </c>
      <c r="AV24" s="8">
        <v>80000</v>
      </c>
      <c r="AW24" s="8">
        <v>80000</v>
      </c>
      <c r="AX24" s="8">
        <v>80000</v>
      </c>
      <c r="AY24" s="8">
        <v>80000</v>
      </c>
      <c r="AZ24" s="8">
        <v>80000</v>
      </c>
      <c r="BA24" s="8">
        <v>80000</v>
      </c>
      <c r="BB24" s="8">
        <v>80000</v>
      </c>
      <c r="BC24" s="8">
        <v>80000</v>
      </c>
      <c r="BD24" s="8">
        <v>80000</v>
      </c>
      <c r="BE24" s="8">
        <v>80000</v>
      </c>
      <c r="BF24" s="8">
        <v>80000</v>
      </c>
      <c r="BG24" s="8">
        <v>80000</v>
      </c>
      <c r="BH24" s="8">
        <v>80000</v>
      </c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5"/>
    </row>
    <row r="25" spans="1:122" x14ac:dyDescent="0.25">
      <c r="C25" s="3"/>
      <c r="D25" s="1"/>
      <c r="E25" s="1"/>
      <c r="G25" s="6"/>
      <c r="H25" s="65"/>
      <c r="I25" s="3"/>
      <c r="J25" s="8"/>
      <c r="K25" s="61"/>
      <c r="L25" s="8"/>
      <c r="M25" s="8"/>
      <c r="N25" s="8"/>
      <c r="O25" s="26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5"/>
    </row>
    <row r="26" spans="1:122" x14ac:dyDescent="0.25">
      <c r="C26" s="3"/>
      <c r="D26" s="1"/>
      <c r="E26" s="1"/>
      <c r="G26" s="6"/>
      <c r="H26" s="65"/>
      <c r="I26" s="28">
        <v>20000</v>
      </c>
      <c r="J26" s="28">
        <v>20000</v>
      </c>
      <c r="K26" s="67"/>
      <c r="L26" s="28"/>
      <c r="M26" s="28"/>
      <c r="N26" s="28"/>
      <c r="O26" s="5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>
        <v>20000</v>
      </c>
      <c r="BJ26" s="59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</row>
    <row r="27" spans="1:122" x14ac:dyDescent="0.25">
      <c r="G27" s="10"/>
      <c r="H27" s="60"/>
      <c r="I27" s="3">
        <f t="shared" ref="I27:AN27" si="1">SUM(I10:I26)</f>
        <v>20000</v>
      </c>
      <c r="J27" s="3">
        <f t="shared" si="1"/>
        <v>20000</v>
      </c>
      <c r="K27" s="61">
        <f t="shared" si="1"/>
        <v>9615577</v>
      </c>
      <c r="L27" s="3">
        <f t="shared" si="1"/>
        <v>722402.8</v>
      </c>
      <c r="M27" s="3">
        <f t="shared" si="1"/>
        <v>717402.8</v>
      </c>
      <c r="N27" s="3">
        <f t="shared" si="1"/>
        <v>694402.8</v>
      </c>
      <c r="O27" s="32">
        <f t="shared" si="1"/>
        <v>694402.8</v>
      </c>
      <c r="P27" s="3">
        <f t="shared" si="1"/>
        <v>694402.8</v>
      </c>
      <c r="Q27" s="3">
        <f t="shared" si="1"/>
        <v>684402.8</v>
      </c>
      <c r="R27" s="3">
        <f t="shared" si="1"/>
        <v>684402.8</v>
      </c>
      <c r="S27" s="3">
        <f t="shared" si="1"/>
        <v>684402.8</v>
      </c>
      <c r="T27" s="3">
        <f t="shared" si="1"/>
        <v>681902.8</v>
      </c>
      <c r="U27" s="3">
        <f t="shared" si="1"/>
        <v>681902.8</v>
      </c>
      <c r="V27" s="3">
        <f t="shared" si="1"/>
        <v>681902.8</v>
      </c>
      <c r="W27" s="3">
        <f t="shared" si="1"/>
        <v>681902.8</v>
      </c>
      <c r="X27" s="3">
        <f t="shared" si="1"/>
        <v>681902.8</v>
      </c>
      <c r="Y27" s="3">
        <f t="shared" si="1"/>
        <v>681902.8</v>
      </c>
      <c r="Z27" s="3">
        <f t="shared" si="1"/>
        <v>681902.8</v>
      </c>
      <c r="AA27" s="3">
        <f t="shared" si="1"/>
        <v>681902.8</v>
      </c>
      <c r="AB27" s="3">
        <f t="shared" si="1"/>
        <v>681902.8</v>
      </c>
      <c r="AC27" s="3">
        <f t="shared" si="1"/>
        <v>681902.8</v>
      </c>
      <c r="AD27" s="3">
        <f t="shared" si="1"/>
        <v>681902.8</v>
      </c>
      <c r="AE27" s="3">
        <f t="shared" si="1"/>
        <v>681902.8</v>
      </c>
      <c r="AF27" s="3">
        <f t="shared" si="1"/>
        <v>681902.8</v>
      </c>
      <c r="AG27" s="3">
        <f t="shared" si="1"/>
        <v>681902.8</v>
      </c>
      <c r="AH27" s="3">
        <f t="shared" si="1"/>
        <v>681902.8</v>
      </c>
      <c r="AI27" s="3">
        <f t="shared" si="1"/>
        <v>681902.8</v>
      </c>
      <c r="AJ27" s="3">
        <f t="shared" si="1"/>
        <v>681902.8</v>
      </c>
      <c r="AK27" s="3">
        <f t="shared" si="1"/>
        <v>681902.8</v>
      </c>
      <c r="AL27" s="3">
        <f t="shared" si="1"/>
        <v>681902.8</v>
      </c>
      <c r="AM27" s="3">
        <f t="shared" si="1"/>
        <v>681902.8</v>
      </c>
      <c r="AN27" s="3">
        <f t="shared" si="1"/>
        <v>681902.8</v>
      </c>
      <c r="AO27" s="3">
        <f t="shared" ref="AO27:BT27" si="2">SUM(AO10:AO26)</f>
        <v>681902.8</v>
      </c>
      <c r="AP27" s="3">
        <f t="shared" si="2"/>
        <v>681902.8</v>
      </c>
      <c r="AQ27" s="3">
        <f t="shared" si="2"/>
        <v>681902.8</v>
      </c>
      <c r="AR27" s="3">
        <f t="shared" si="2"/>
        <v>681902.8</v>
      </c>
      <c r="AS27" s="3">
        <f t="shared" si="2"/>
        <v>681902.8</v>
      </c>
      <c r="AT27" s="3">
        <f t="shared" si="2"/>
        <v>681902.8</v>
      </c>
      <c r="AU27" s="3">
        <f t="shared" si="2"/>
        <v>681902.8</v>
      </c>
      <c r="AV27" s="3">
        <f t="shared" si="2"/>
        <v>681902.8</v>
      </c>
      <c r="AW27" s="3">
        <f t="shared" si="2"/>
        <v>681902.8</v>
      </c>
      <c r="AX27" s="3">
        <f t="shared" si="2"/>
        <v>681902.8</v>
      </c>
      <c r="AY27" s="3">
        <f t="shared" si="2"/>
        <v>681902.8</v>
      </c>
      <c r="AZ27" s="3">
        <f t="shared" si="2"/>
        <v>681902.8</v>
      </c>
      <c r="BA27" s="3">
        <f t="shared" si="2"/>
        <v>681902.8</v>
      </c>
      <c r="BB27" s="3">
        <f t="shared" si="2"/>
        <v>681902.8</v>
      </c>
      <c r="BC27" s="3">
        <f t="shared" si="2"/>
        <v>681902.8</v>
      </c>
      <c r="BD27" s="3">
        <f t="shared" si="2"/>
        <v>681902.8</v>
      </c>
      <c r="BE27" s="3">
        <f t="shared" si="2"/>
        <v>681902.8</v>
      </c>
      <c r="BF27" s="3">
        <f t="shared" si="2"/>
        <v>681902.8</v>
      </c>
      <c r="BG27" s="3">
        <f t="shared" si="2"/>
        <v>681902.8</v>
      </c>
      <c r="BH27" s="3">
        <f t="shared" si="2"/>
        <v>681902.8</v>
      </c>
      <c r="BI27" s="3">
        <f t="shared" si="2"/>
        <v>95188.800000000003</v>
      </c>
      <c r="BJ27" s="3">
        <f t="shared" si="2"/>
        <v>95188.800000000003</v>
      </c>
      <c r="BK27" s="3">
        <f t="shared" si="2"/>
        <v>95188.800000000003</v>
      </c>
      <c r="BL27" s="3">
        <f t="shared" si="2"/>
        <v>95188.800000000003</v>
      </c>
      <c r="BM27" s="3">
        <f t="shared" si="2"/>
        <v>95188.800000000003</v>
      </c>
      <c r="BN27" s="3">
        <f t="shared" si="2"/>
        <v>95188.800000000003</v>
      </c>
      <c r="BO27" s="3">
        <f t="shared" si="2"/>
        <v>95188.800000000003</v>
      </c>
      <c r="BP27" s="3">
        <f t="shared" si="2"/>
        <v>95188.800000000003</v>
      </c>
      <c r="BQ27" s="3">
        <f t="shared" si="2"/>
        <v>95188.800000000003</v>
      </c>
      <c r="BR27" s="3">
        <f t="shared" si="2"/>
        <v>95188.800000000003</v>
      </c>
      <c r="BS27" s="3">
        <f t="shared" si="2"/>
        <v>95188.800000000003</v>
      </c>
      <c r="BT27" s="3">
        <f t="shared" si="2"/>
        <v>95188.800000000003</v>
      </c>
      <c r="BU27" s="3">
        <f>SUM(BU10:BU26)</f>
        <v>95188.800000000003</v>
      </c>
      <c r="BV27" s="3">
        <f>SUM(BV10:BV26)</f>
        <v>95188.800000000003</v>
      </c>
    </row>
    <row r="28" spans="1:122" x14ac:dyDescent="0.25">
      <c r="D28" s="1"/>
      <c r="E28" s="1"/>
      <c r="G28" s="6"/>
      <c r="H28" s="6"/>
      <c r="O28" s="13"/>
    </row>
    <row r="29" spans="1:122" hidden="1" x14ac:dyDescent="0.25">
      <c r="A29" s="85" t="s">
        <v>27</v>
      </c>
      <c r="C29" s="9"/>
      <c r="E29" s="1"/>
      <c r="G29" s="6"/>
      <c r="H29" s="6"/>
      <c r="I29" s="19">
        <f>850000-I27</f>
        <v>830000</v>
      </c>
      <c r="J29" s="19">
        <f>850000-J27</f>
        <v>830000</v>
      </c>
      <c r="K29" s="19"/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0</v>
      </c>
      <c r="DH29" s="19">
        <v>0</v>
      </c>
      <c r="DI29" s="19">
        <v>0</v>
      </c>
      <c r="DJ29" s="19">
        <v>0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0</v>
      </c>
    </row>
    <row r="30" spans="1:122" hidden="1" x14ac:dyDescent="0.25">
      <c r="A30" s="86"/>
      <c r="E30" s="1"/>
      <c r="G30" s="6"/>
      <c r="H30" s="6"/>
    </row>
    <row r="31" spans="1:122" hidden="1" x14ac:dyDescent="0.25">
      <c r="A31" s="85" t="s">
        <v>54</v>
      </c>
      <c r="B31" s="9"/>
      <c r="C31" s="9"/>
      <c r="D31" s="9"/>
      <c r="E31" s="55"/>
      <c r="F31" s="1"/>
      <c r="G31" s="6"/>
      <c r="H31" s="6"/>
      <c r="I31">
        <v>0</v>
      </c>
      <c r="J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</row>
    <row r="32" spans="1:122" hidden="1" x14ac:dyDescent="0.25">
      <c r="A32" s="86"/>
      <c r="E32" s="1"/>
      <c r="G32" s="6"/>
      <c r="H32" s="6"/>
    </row>
    <row r="33" spans="1:122" hidden="1" x14ac:dyDescent="0.25">
      <c r="A33" s="85" t="s">
        <v>31</v>
      </c>
      <c r="D33" s="9"/>
      <c r="E33" s="9"/>
      <c r="J33" s="3">
        <f>SUM(J10:J26)</f>
        <v>20000</v>
      </c>
      <c r="K33" s="3"/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</row>
    <row r="34" spans="1:122" x14ac:dyDescent="0.25">
      <c r="D34" s="1"/>
      <c r="E34" s="1"/>
      <c r="G34" s="6"/>
      <c r="H34" s="6"/>
    </row>
    <row r="35" spans="1:122" x14ac:dyDescent="0.25">
      <c r="BJ35" s="19"/>
    </row>
    <row r="36" spans="1:122" x14ac:dyDescent="0.25">
      <c r="E36" s="9"/>
      <c r="F36" s="9"/>
    </row>
    <row r="37" spans="1:122" x14ac:dyDescent="0.25">
      <c r="A37" t="s">
        <v>63</v>
      </c>
      <c r="E37" s="9"/>
      <c r="F37" s="9"/>
    </row>
    <row r="38" spans="1:122" x14ac:dyDescent="0.25">
      <c r="A38" s="9"/>
      <c r="E38" s="9"/>
      <c r="F38" s="9"/>
    </row>
    <row r="39" spans="1:122" x14ac:dyDescent="0.25">
      <c r="E39" s="9"/>
      <c r="F39" s="9"/>
    </row>
    <row r="40" spans="1:122" x14ac:dyDescent="0.25">
      <c r="A40" s="9"/>
      <c r="E40" s="9"/>
      <c r="F40" s="9"/>
    </row>
    <row r="41" spans="1:122" x14ac:dyDescent="0.25">
      <c r="E41" s="9"/>
      <c r="F41" s="9"/>
    </row>
    <row r="42" spans="1:122" x14ac:dyDescent="0.25">
      <c r="A42" s="9"/>
      <c r="D42" s="9"/>
      <c r="E42" s="9"/>
      <c r="F42" s="9"/>
    </row>
    <row r="45" spans="1:122" x14ac:dyDescent="0.25">
      <c r="D45" s="9"/>
      <c r="E45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WOT by Month</vt:lpstr>
      <vt:lpstr>SJ by Month</vt:lpstr>
      <vt:lpstr>IG-BL by Month</vt:lpstr>
      <vt:lpstr>EOT by Month</vt:lpstr>
      <vt:lpstr>'EOT by Month'!Print_Area</vt:lpstr>
      <vt:lpstr>'IG-BL by Month'!Print_Area</vt:lpstr>
      <vt:lpstr>'SJ by Month'!Print_Area</vt:lpstr>
      <vt:lpstr>'WOT by Month'!Print_Area</vt:lpstr>
      <vt:lpstr>'EOT by Month'!Print_Titles</vt:lpstr>
      <vt:lpstr>'IG-BL by Month'!Print_Titles</vt:lpstr>
      <vt:lpstr>'SJ by Month'!Print_Titles</vt:lpstr>
      <vt:lpstr>'WOT by Month'!Print_Titles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2001-10-26T17:28:09Z</cp:lastPrinted>
  <dcterms:created xsi:type="dcterms:W3CDTF">2001-02-09T21:48:16Z</dcterms:created>
  <dcterms:modified xsi:type="dcterms:W3CDTF">2023-09-10T11:03:21Z</dcterms:modified>
</cp:coreProperties>
</file>