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2120" windowHeight="8580" activeTab="1"/>
  </bookViews>
  <sheets>
    <sheet name="Request List" sheetId="1" r:id="rId1"/>
    <sheet name="Form A" sheetId="2" r:id="rId2"/>
    <sheet name="Form B" sheetId="3" r:id="rId3"/>
    <sheet name="Form C" sheetId="4" r:id="rId4"/>
  </sheets>
  <calcPr calcId="92512" calcMode="manual"/>
</workbook>
</file>

<file path=xl/calcChain.xml><?xml version="1.0" encoding="utf-8"?>
<calcChain xmlns="http://schemas.openxmlformats.org/spreadsheetml/2006/main">
  <c r="H7" i="2" l="1"/>
  <c r="H10" i="2"/>
  <c r="B11" i="2"/>
  <c r="C11" i="2"/>
  <c r="D11" i="2"/>
  <c r="H11" i="2"/>
  <c r="D12" i="2"/>
  <c r="D14" i="2"/>
  <c r="D15" i="2"/>
  <c r="D16" i="2"/>
  <c r="D17" i="2"/>
  <c r="B18" i="2"/>
  <c r="C18" i="2"/>
  <c r="D18" i="2"/>
  <c r="B19" i="2"/>
  <c r="C19" i="2"/>
  <c r="D19" i="2"/>
  <c r="D21" i="2"/>
  <c r="D22" i="2"/>
  <c r="D23" i="2"/>
  <c r="D24" i="2"/>
  <c r="D25" i="2"/>
  <c r="B26" i="2"/>
  <c r="C26" i="2"/>
  <c r="D26" i="2"/>
  <c r="D28" i="2"/>
  <c r="D29" i="2"/>
  <c r="D30" i="2"/>
  <c r="D31" i="2"/>
  <c r="D32" i="2"/>
  <c r="B33" i="2"/>
  <c r="C33" i="2"/>
  <c r="D33" i="2"/>
  <c r="B35" i="2"/>
  <c r="C35" i="2"/>
  <c r="D35" i="2"/>
  <c r="D36" i="2"/>
  <c r="D37" i="2"/>
  <c r="D38" i="2"/>
  <c r="D39" i="2"/>
  <c r="B40" i="2"/>
  <c r="C40" i="2"/>
  <c r="D40" i="2"/>
  <c r="D42" i="2"/>
  <c r="B43" i="2"/>
  <c r="C43" i="2"/>
  <c r="D43" i="2"/>
  <c r="D44" i="2"/>
  <c r="D45" i="2"/>
  <c r="C46" i="2"/>
  <c r="D46" i="2"/>
  <c r="D47" i="2"/>
  <c r="D48" i="2"/>
  <c r="B49" i="2"/>
  <c r="C49" i="2"/>
  <c r="D49" i="2"/>
  <c r="B51" i="2"/>
  <c r="C51" i="2"/>
  <c r="D51" i="2"/>
  <c r="D52" i="2"/>
  <c r="D53" i="2"/>
  <c r="D54" i="2"/>
  <c r="D55" i="2"/>
  <c r="D56" i="2"/>
  <c r="B57" i="2"/>
  <c r="C57" i="2"/>
  <c r="D57" i="2"/>
</calcChain>
</file>

<file path=xl/sharedStrings.xml><?xml version="1.0" encoding="utf-8"?>
<sst xmlns="http://schemas.openxmlformats.org/spreadsheetml/2006/main" count="218" uniqueCount="106">
  <si>
    <t>Item #</t>
  </si>
  <si>
    <t>Description</t>
  </si>
  <si>
    <t>Date Requested</t>
  </si>
  <si>
    <t>Enron Contact</t>
  </si>
  <si>
    <t>Date Received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</si>
  <si>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</si>
  <si>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</si>
  <si>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</si>
  <si>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</si>
  <si>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</si>
  <si>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</si>
  <si>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</si>
  <si>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</si>
  <si>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</si>
  <si>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</si>
  <si>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</si>
  <si>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</si>
  <si>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</si>
  <si>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</si>
  <si>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</si>
  <si>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</si>
  <si>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</si>
  <si>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</si>
  <si>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</si>
  <si>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</si>
  <si>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</si>
  <si>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</si>
  <si>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</si>
  <si>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</si>
  <si>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</si>
  <si>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</si>
  <si>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</si>
  <si>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</si>
  <si>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</si>
  <si>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</si>
  <si>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</si>
  <si>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</si>
  <si>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</si>
  <si>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</si>
  <si>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</si>
  <si>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</si>
  <si>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</si>
  <si>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</si>
  <si>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</si>
  <si>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</si>
  <si>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</si>
  <si>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Portfolio Statistics as of:_____________</t>
  </si>
  <si>
    <t>Terminated</t>
  </si>
  <si>
    <t>Non-Terminated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</si>
  <si>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</si>
  <si>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</si>
  <si>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</si>
  <si>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</si>
  <si>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</si>
  <si>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</si>
  <si>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</si>
  <si>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</si>
  <si>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</si>
  <si>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</si>
  <si>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</si>
  <si>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</si>
  <si>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</si>
  <si>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</si>
  <si>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</si>
  <si>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</si>
  <si>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</si>
  <si>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</si>
  <si>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</si>
  <si>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</si>
  <si>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</si>
  <si>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</si>
  <si>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</si>
  <si>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</si>
  <si>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</si>
  <si>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</si>
  <si>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</si>
  <si>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</si>
  <si>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</si>
  <si>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</si>
  <si>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</si>
  <si>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</si>
  <si>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</si>
  <si>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</si>
  <si>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</si>
  <si>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</si>
  <si>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</si>
  <si>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</si>
  <si>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</si>
  <si>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</si>
  <si>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</si>
  <si>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r>
      <t xml:space="preserve">Portfolio Statistics as of: </t>
    </r>
    <r>
      <rPr>
        <b/>
        <u/>
        <sz val="10"/>
        <rFont val="Times New Roman"/>
        <family val="1"/>
      </rPr>
      <t>Nov 30, 2001</t>
    </r>
  </si>
  <si>
    <r>
      <t xml:space="preserve">Estimated MTM </t>
    </r>
    <r>
      <rPr>
        <b/>
        <vertAlign val="superscript"/>
        <sz val="10"/>
        <rFont val="Times New Roman"/>
        <family val="1"/>
      </rPr>
      <t xml:space="preserve">1 </t>
    </r>
    <r>
      <rPr>
        <b/>
        <sz val="10"/>
        <rFont val="Times New Roman"/>
        <family val="1"/>
      </rPr>
      <t>($)</t>
    </r>
  </si>
  <si>
    <r>
      <t xml:space="preserve">Counterparty Distribution by MTM </t>
    </r>
    <r>
      <rPr>
        <b/>
        <vertAlign val="superscript"/>
        <sz val="10"/>
        <rFont val="Times New Roman"/>
        <family val="1"/>
      </rPr>
      <t xml:space="preserve">2 </t>
    </r>
    <r>
      <rPr>
        <b/>
        <sz val="10"/>
        <rFont val="Times New Roman"/>
        <family val="1"/>
      </rPr>
      <t>(#)</t>
    </r>
  </si>
  <si>
    <t>Commodity: Natural Gas</t>
  </si>
  <si>
    <t xml:space="preserve">Date of Preparation: 1/17/2002 </t>
  </si>
  <si>
    <t>Swap</t>
  </si>
  <si>
    <t>EFP</t>
  </si>
  <si>
    <t>Flex Price</t>
  </si>
  <si>
    <t>Forward</t>
  </si>
  <si>
    <t>Future</t>
  </si>
  <si>
    <t>Gas Daily Swap</t>
  </si>
  <si>
    <t>Annuity</t>
  </si>
  <si>
    <t>Total US DPR</t>
  </si>
  <si>
    <t xml:space="preserve">Total MTM </t>
  </si>
  <si>
    <t>Schedule 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</si>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</sst>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6" formatCode="0.000%"/>
  </numFmts>
  <fonts count="15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3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vertical="top" wrapText="1"/>
    </xf>
    <xf numFmtId="0" fontId="0" fillId="0" borderId="38" xfId="0" applyBorder="1"/>
    <xf numFmtId="0" fontId="0" fillId="0" borderId="39" xfId="0" applyBorder="1"/>
    <xf numFmtId="0" fontId="3" fillId="0" borderId="40" xfId="0" applyFont="1" applyBorder="1" applyAlignment="1">
      <alignment vertical="top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8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0" fontId="7" fillId="0" borderId="52" xfId="0" applyFont="1" applyBorder="1" applyAlignment="1">
      <alignment vertical="top" wrapText="1"/>
    </xf>
    <xf numFmtId="0" fontId="2" fillId="0" borderId="53" xfId="0" applyFont="1" applyBorder="1" applyAlignment="1">
      <alignment wrapText="1"/>
    </xf>
    <xf numFmtId="0" fontId="0" fillId="0" borderId="54" xfId="0" applyBorder="1"/>
    <xf numFmtId="0" fontId="3" fillId="0" borderId="55" xfId="0" applyFont="1" applyBorder="1" applyAlignment="1">
      <alignment vertical="top" wrapText="1"/>
    </xf>
    <xf numFmtId="0" fontId="3" fillId="0" borderId="3" xfId="0" applyFont="1" applyBorder="1"/>
    <xf numFmtId="0" fontId="3" fillId="0" borderId="5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 applyAlignment="1">
      <alignment vertical="top"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3" fillId="0" borderId="11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65" xfId="0" applyFont="1" applyBorder="1" applyAlignment="1">
      <alignment vertical="top" wrapText="1"/>
    </xf>
    <xf numFmtId="0" fontId="3" fillId="0" borderId="66" xfId="0" applyFont="1" applyBorder="1" applyAlignment="1">
      <alignment vertical="top" wrapText="1"/>
    </xf>
    <xf numFmtId="0" fontId="3" fillId="0" borderId="52" xfId="0" applyFont="1" applyBorder="1"/>
    <xf numFmtId="0" fontId="3" fillId="0" borderId="67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/>
    <xf numFmtId="0" fontId="2" fillId="0" borderId="68" xfId="0" applyFont="1" applyBorder="1" applyAlignment="1">
      <alignment wrapText="1"/>
    </xf>
    <xf numFmtId="0" fontId="0" fillId="0" borderId="68" xfId="0" applyBorder="1"/>
    <xf numFmtId="0" fontId="4" fillId="0" borderId="13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top" wrapText="1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8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0" fontId="0" fillId="0" borderId="75" xfId="0" applyBorder="1"/>
    <xf numFmtId="14" fontId="0" fillId="0" borderId="68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4" xfId="0" applyNumberFormat="1" applyBorder="1"/>
    <xf numFmtId="0" fontId="0" fillId="0" borderId="40" xfId="0" applyBorder="1"/>
    <xf numFmtId="0" fontId="0" fillId="0" borderId="76" xfId="0" applyBorder="1"/>
    <xf numFmtId="0" fontId="0" fillId="0" borderId="77" xfId="0" applyBorder="1"/>
    <xf numFmtId="0" fontId="4" fillId="0" borderId="55" xfId="0" applyFont="1" applyBorder="1" applyAlignment="1">
      <alignment vertical="top" wrapText="1"/>
    </xf>
    <xf numFmtId="0" fontId="0" fillId="0" borderId="78" xfId="0" applyBorder="1"/>
    <xf numFmtId="0" fontId="3" fillId="0" borderId="79" xfId="0" applyFont="1" applyBorder="1" applyAlignment="1">
      <alignment horizontal="centerContinuous" vertical="top" wrapText="1"/>
    </xf>
    <xf numFmtId="0" fontId="3" fillId="0" borderId="5" xfId="0" applyFont="1" applyBorder="1" applyAlignment="1">
      <alignment horizontal="centerContinuous" vertical="top" wrapText="1"/>
    </xf>
    <xf numFmtId="0" fontId="3" fillId="0" borderId="17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3" fillId="0" borderId="81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2" xfId="0" applyBorder="1"/>
    <xf numFmtId="0" fontId="0" fillId="0" borderId="83" xfId="0" applyBorder="1" applyAlignment="1">
      <alignment vertical="top"/>
    </xf>
    <xf numFmtId="0" fontId="0" fillId="0" borderId="84" xfId="0" applyBorder="1"/>
    <xf numFmtId="0" fontId="0" fillId="0" borderId="85" xfId="0" applyBorder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Font="1"/>
    <xf numFmtId="0" fontId="11" fillId="0" borderId="18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0" fillId="0" borderId="42" xfId="0" applyFont="1" applyBorder="1"/>
    <xf numFmtId="0" fontId="10" fillId="0" borderId="21" xfId="0" applyFont="1" applyBorder="1"/>
    <xf numFmtId="0" fontId="10" fillId="0" borderId="44" xfId="0" applyFont="1" applyBorder="1"/>
    <xf numFmtId="0" fontId="10" fillId="0" borderId="22" xfId="0" applyFont="1" applyBorder="1"/>
    <xf numFmtId="6" fontId="10" fillId="0" borderId="44" xfId="0" applyNumberFormat="1" applyFont="1" applyBorder="1"/>
    <xf numFmtId="6" fontId="10" fillId="0" borderId="22" xfId="0" applyNumberFormat="1" applyFont="1" applyBorder="1"/>
    <xf numFmtId="6" fontId="10" fillId="0" borderId="48" xfId="0" applyNumberFormat="1" applyFont="1" applyBorder="1"/>
    <xf numFmtId="6" fontId="10" fillId="0" borderId="25" xfId="0" applyNumberFormat="1" applyFont="1" applyBorder="1"/>
    <xf numFmtId="6" fontId="10" fillId="0" borderId="86" xfId="0" applyNumberFormat="1" applyFont="1" applyBorder="1"/>
    <xf numFmtId="0" fontId="14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38" fontId="10" fillId="0" borderId="44" xfId="0" applyNumberFormat="1" applyFont="1" applyBorder="1"/>
    <xf numFmtId="38" fontId="10" fillId="0" borderId="22" xfId="0" applyNumberFormat="1" applyFont="1" applyBorder="1"/>
    <xf numFmtId="38" fontId="10" fillId="0" borderId="48" xfId="0" applyNumberFormat="1" applyFont="1" applyBorder="1"/>
    <xf numFmtId="38" fontId="10" fillId="0" borderId="25" xfId="0" applyNumberFormat="1" applyFont="1" applyBorder="1"/>
    <xf numFmtId="38" fontId="10" fillId="0" borderId="42" xfId="0" applyNumberFormat="1" applyFont="1" applyBorder="1"/>
    <xf numFmtId="38" fontId="10" fillId="0" borderId="21" xfId="0" applyNumberFormat="1" applyFont="1" applyBorder="1"/>
    <xf numFmtId="0" fontId="11" fillId="0" borderId="87" xfId="0" applyFont="1" applyBorder="1" applyAlignment="1">
      <alignment vertical="top" wrapText="1"/>
    </xf>
    <xf numFmtId="0" fontId="11" fillId="0" borderId="88" xfId="0" applyFont="1" applyBorder="1" applyAlignment="1">
      <alignment horizontal="left" vertical="top"/>
    </xf>
    <xf numFmtId="0" fontId="11" fillId="0" borderId="89" xfId="0" applyFont="1" applyBorder="1" applyAlignment="1">
      <alignment horizontal="left" vertical="top"/>
    </xf>
    <xf numFmtId="0" fontId="11" fillId="0" borderId="90" xfId="0" applyFont="1" applyBorder="1"/>
    <xf numFmtId="0" fontId="10" fillId="0" borderId="91" xfId="0" applyFont="1" applyBorder="1" applyAlignment="1">
      <alignment vertical="top" wrapText="1"/>
    </xf>
    <xf numFmtId="0" fontId="10" fillId="0" borderId="92" xfId="0" applyFont="1" applyBorder="1"/>
    <xf numFmtId="0" fontId="11" fillId="0" borderId="93" xfId="0" applyFont="1" applyBorder="1" applyAlignment="1">
      <alignment vertical="top" wrapText="1"/>
    </xf>
    <xf numFmtId="0" fontId="11" fillId="0" borderId="94" xfId="0" applyFont="1" applyBorder="1" applyAlignment="1">
      <alignment vertical="top" wrapText="1"/>
    </xf>
    <xf numFmtId="0" fontId="11" fillId="0" borderId="95" xfId="0" applyFont="1" applyBorder="1" applyAlignment="1">
      <alignment vertical="top" wrapText="1"/>
    </xf>
    <xf numFmtId="0" fontId="10" fillId="0" borderId="96" xfId="0" applyFont="1" applyBorder="1"/>
    <xf numFmtId="0" fontId="14" fillId="0" borderId="97" xfId="0" applyFont="1" applyBorder="1" applyAlignment="1">
      <alignment vertical="top" wrapText="1"/>
    </xf>
    <xf numFmtId="38" fontId="10" fillId="0" borderId="96" xfId="0" applyNumberFormat="1" applyFont="1" applyBorder="1"/>
    <xf numFmtId="0" fontId="14" fillId="0" borderId="98" xfId="0" applyFont="1" applyBorder="1" applyAlignment="1">
      <alignment vertical="top" wrapText="1"/>
    </xf>
    <xf numFmtId="0" fontId="11" fillId="0" borderId="97" xfId="0" applyFont="1" applyBorder="1" applyAlignment="1">
      <alignment vertical="top" wrapText="1"/>
    </xf>
    <xf numFmtId="0" fontId="11" fillId="0" borderId="99" xfId="0" applyFont="1" applyBorder="1" applyAlignment="1">
      <alignment vertical="top" wrapText="1"/>
    </xf>
    <xf numFmtId="38" fontId="10" fillId="0" borderId="100" xfId="0" applyNumberFormat="1" applyFont="1" applyBorder="1"/>
    <xf numFmtId="0" fontId="11" fillId="0" borderId="101" xfId="0" applyFont="1" applyBorder="1" applyAlignment="1">
      <alignment vertical="top" wrapText="1"/>
    </xf>
    <xf numFmtId="38" fontId="10" fillId="0" borderId="102" xfId="0" applyNumberFormat="1" applyFont="1" applyBorder="1"/>
    <xf numFmtId="0" fontId="14" fillId="0" borderId="103" xfId="0" applyFont="1" applyBorder="1" applyAlignment="1">
      <alignment vertical="top" wrapText="1"/>
    </xf>
    <xf numFmtId="6" fontId="10" fillId="0" borderId="96" xfId="0" applyNumberFormat="1" applyFont="1" applyBorder="1"/>
    <xf numFmtId="0" fontId="14" fillId="0" borderId="104" xfId="0" applyFont="1" applyBorder="1" applyAlignment="1">
      <alignment vertical="top" wrapText="1"/>
    </xf>
    <xf numFmtId="0" fontId="10" fillId="0" borderId="102" xfId="0" applyFont="1" applyBorder="1"/>
    <xf numFmtId="0" fontId="10" fillId="0" borderId="99" xfId="0" applyFont="1" applyBorder="1"/>
    <xf numFmtId="0" fontId="14" fillId="0" borderId="97" xfId="0" applyFont="1" applyFill="1" applyBorder="1" applyAlignment="1">
      <alignment vertical="top" wrapText="1"/>
    </xf>
    <xf numFmtId="0" fontId="14" fillId="0" borderId="98" xfId="0" applyFont="1" applyFill="1" applyBorder="1" applyAlignment="1">
      <alignment vertical="top" wrapText="1"/>
    </xf>
    <xf numFmtId="0" fontId="14" fillId="0" borderId="105" xfId="0" applyFont="1" applyBorder="1" applyAlignment="1">
      <alignment vertical="top" wrapText="1"/>
    </xf>
    <xf numFmtId="43" fontId="10" fillId="0" borderId="0" xfId="1" applyFont="1"/>
    <xf numFmtId="6" fontId="10" fillId="0" borderId="0" xfId="0" applyNumberFormat="1" applyFont="1"/>
    <xf numFmtId="166" fontId="10" fillId="0" borderId="0" xfId="0" applyNumberFormat="1" applyFont="1"/>
    <xf numFmtId="0" fontId="14" fillId="0" borderId="106" xfId="0" applyFont="1" applyBorder="1" applyAlignment="1">
      <alignment vertical="top" wrapText="1"/>
    </xf>
    <xf numFmtId="6" fontId="10" fillId="0" borderId="100" xfId="0" applyNumberFormat="1" applyFont="1" applyBorder="1"/>
    <xf numFmtId="38" fontId="11" fillId="0" borderId="44" xfId="0" applyNumberFormat="1" applyFont="1" applyBorder="1"/>
    <xf numFmtId="38" fontId="11" fillId="0" borderId="22" xfId="0" applyNumberFormat="1" applyFont="1" applyBorder="1"/>
    <xf numFmtId="38" fontId="11" fillId="0" borderId="96" xfId="0" applyNumberFormat="1" applyFont="1" applyBorder="1"/>
    <xf numFmtId="6" fontId="11" fillId="0" borderId="41" xfId="0" applyNumberFormat="1" applyFont="1" applyBorder="1"/>
    <xf numFmtId="6" fontId="11" fillId="0" borderId="7" xfId="0" applyNumberFormat="1" applyFont="1" applyBorder="1"/>
    <xf numFmtId="6" fontId="11" fillId="0" borderId="107" xfId="0" applyNumberFormat="1" applyFont="1" applyBorder="1"/>
    <xf numFmtId="38" fontId="11" fillId="0" borderId="60" xfId="0" applyNumberFormat="1" applyFont="1" applyBorder="1"/>
    <xf numFmtId="38" fontId="11" fillId="0" borderId="61" xfId="0" applyNumberFormat="1" applyFont="1" applyBorder="1"/>
    <xf numFmtId="38" fontId="11" fillId="0" borderId="108" xfId="0" applyNumberFormat="1" applyFont="1" applyBorder="1"/>
    <xf numFmtId="6" fontId="11" fillId="0" borderId="109" xfId="0" applyNumberFormat="1" applyFont="1" applyBorder="1"/>
    <xf numFmtId="38" fontId="11" fillId="0" borderId="110" xfId="0" applyNumberFormat="1" applyFont="1" applyBorder="1"/>
    <xf numFmtId="6" fontId="11" fillId="0" borderId="111" xfId="0" applyNumberFormat="1" applyFont="1" applyBorder="1"/>
    <xf numFmtId="38" fontId="11" fillId="0" borderId="112" xfId="0" applyNumberFormat="1" applyFont="1" applyBorder="1"/>
    <xf numFmtId="38" fontId="11" fillId="0" borderId="49" xfId="0" applyNumberFormat="1" applyFont="1" applyBorder="1"/>
    <xf numFmtId="38" fontId="11" fillId="0" borderId="8" xfId="0" applyNumberFormat="1" applyFont="1" applyBorder="1"/>
    <xf numFmtId="38" fontId="11" fillId="0" borderId="45" xfId="0" applyNumberFormat="1" applyFont="1" applyBorder="1"/>
    <xf numFmtId="38" fontId="11" fillId="0" borderId="23" xfId="0" applyNumberFormat="1" applyFont="1" applyBorder="1"/>
    <xf numFmtId="6" fontId="11" fillId="0" borderId="46" xfId="0" applyNumberFormat="1" applyFont="1" applyBorder="1"/>
    <xf numFmtId="6" fontId="11" fillId="0" borderId="9" xfId="0" applyNumberFormat="1" applyFont="1" applyBorder="1"/>
    <xf numFmtId="6" fontId="11" fillId="0" borderId="113" xfId="0" applyNumberFormat="1" applyFont="1" applyBorder="1"/>
    <xf numFmtId="6" fontId="11" fillId="0" borderId="11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20"/>
  <sheetViews>
    <sheetView topLeftCell="A10" workbookViewId="0">
      <selection activeCell="B15" sqref="B15"/>
    </sheetView>
  </sheetViews>
  <sheetFormatPr defaultRowHeight="15.6" x14ac:dyDescent="0.3"/>
  <cols>
    <col min="2" max="2" width="51.19921875" customWidth="1"/>
    <col min="3" max="3" width="12.3984375" customWidth="1"/>
    <col min="4" max="4" width="10" customWidth="1"/>
  </cols>
  <sheetData>
    <row r="3" spans="1:5" ht="16.2" x14ac:dyDescent="0.35">
      <c r="B3" s="109"/>
    </row>
    <row r="4" spans="1:5" ht="16.2" thickBot="1" x14ac:dyDescent="0.35"/>
    <row r="5" spans="1:5" ht="31.8" thickTop="1" x14ac:dyDescent="0.3">
      <c r="A5" s="58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5" ht="31.2" x14ac:dyDescent="0.3">
      <c r="A6" s="88">
        <v>1</v>
      </c>
      <c r="B6" s="89" t="s">
        <v>84</v>
      </c>
      <c r="C6" s="95">
        <v>37266</v>
      </c>
      <c r="D6" s="83" t="s">
        <v>5</v>
      </c>
      <c r="E6" s="30"/>
    </row>
    <row r="7" spans="1:5" ht="31.2" x14ac:dyDescent="0.3">
      <c r="A7" s="86">
        <v>2</v>
      </c>
      <c r="B7" s="89" t="s">
        <v>85</v>
      </c>
      <c r="C7" s="95">
        <v>37266</v>
      </c>
      <c r="D7" s="83" t="s">
        <v>5</v>
      </c>
      <c r="E7" s="28"/>
    </row>
    <row r="8" spans="1:5" x14ac:dyDescent="0.3">
      <c r="A8" s="111">
        <v>4</v>
      </c>
      <c r="B8" s="82" t="s">
        <v>6</v>
      </c>
      <c r="C8" s="95">
        <v>37266</v>
      </c>
      <c r="D8" s="83" t="s">
        <v>5</v>
      </c>
      <c r="E8" s="3"/>
    </row>
    <row r="9" spans="1:5" x14ac:dyDescent="0.3">
      <c r="A9" s="88">
        <v>5</v>
      </c>
      <c r="B9" s="82" t="s">
        <v>7</v>
      </c>
      <c r="C9" s="95">
        <v>37266</v>
      </c>
      <c r="D9" s="112" t="s">
        <v>5</v>
      </c>
      <c r="E9" s="113"/>
    </row>
    <row r="10" spans="1:5" x14ac:dyDescent="0.3">
      <c r="A10" s="88">
        <v>6</v>
      </c>
      <c r="B10" s="82" t="s">
        <v>8</v>
      </c>
      <c r="C10" s="95">
        <v>37266</v>
      </c>
      <c r="D10" s="83" t="s">
        <v>5</v>
      </c>
      <c r="E10" s="30"/>
    </row>
    <row r="11" spans="1:5" x14ac:dyDescent="0.3">
      <c r="A11" s="88">
        <v>7</v>
      </c>
      <c r="B11" s="82" t="s">
        <v>9</v>
      </c>
      <c r="C11" s="95">
        <v>37266</v>
      </c>
      <c r="D11" s="83" t="s">
        <v>5</v>
      </c>
      <c r="E11" s="30"/>
    </row>
    <row r="12" spans="1:5" x14ac:dyDescent="0.3">
      <c r="A12" s="88">
        <v>8</v>
      </c>
      <c r="B12" s="82" t="s">
        <v>10</v>
      </c>
      <c r="C12" s="95">
        <v>37266</v>
      </c>
      <c r="D12" s="83" t="s">
        <v>5</v>
      </c>
      <c r="E12" s="30"/>
    </row>
    <row r="13" spans="1:5" ht="31.2" x14ac:dyDescent="0.3">
      <c r="A13" s="88">
        <v>9</v>
      </c>
      <c r="B13" s="90" t="s">
        <v>11</v>
      </c>
      <c r="C13" s="95">
        <v>37266</v>
      </c>
      <c r="D13" s="83" t="s">
        <v>5</v>
      </c>
      <c r="E13" s="30"/>
    </row>
    <row r="14" spans="1:5" ht="46.8" x14ac:dyDescent="0.3">
      <c r="A14" s="88"/>
      <c r="B14" s="82" t="s">
        <v>12</v>
      </c>
      <c r="C14" s="95">
        <v>37266</v>
      </c>
      <c r="D14" s="83" t="s">
        <v>5</v>
      </c>
      <c r="E14" s="30"/>
    </row>
    <row r="15" spans="1:5" ht="31.2" x14ac:dyDescent="0.3">
      <c r="A15" s="87">
        <v>11</v>
      </c>
      <c r="B15" s="61" t="s">
        <v>13</v>
      </c>
      <c r="C15" s="95">
        <v>37266</v>
      </c>
      <c r="D15" s="83" t="s">
        <v>5</v>
      </c>
      <c r="E15" s="3"/>
    </row>
    <row r="16" spans="1:5" ht="46.8" x14ac:dyDescent="0.3">
      <c r="A16" s="88">
        <v>12</v>
      </c>
      <c r="B16" s="82" t="s">
        <v>89</v>
      </c>
      <c r="C16" s="95">
        <v>37266</v>
      </c>
      <c r="D16" s="83" t="s">
        <v>5</v>
      </c>
      <c r="E16" s="30"/>
    </row>
    <row r="17" spans="1:5" ht="31.2" x14ac:dyDescent="0.3">
      <c r="A17" s="87">
        <v>13</v>
      </c>
      <c r="B17" s="61" t="s">
        <v>77</v>
      </c>
      <c r="C17" s="98">
        <v>37266</v>
      </c>
      <c r="D17" s="62" t="s">
        <v>5</v>
      </c>
      <c r="E17" s="3"/>
    </row>
    <row r="18" spans="1:5" ht="31.8" thickBot="1" x14ac:dyDescent="0.35">
      <c r="A18" s="91">
        <v>14</v>
      </c>
      <c r="B18" s="92" t="s">
        <v>14</v>
      </c>
      <c r="C18" s="97">
        <v>37266</v>
      </c>
      <c r="D18" s="93" t="s">
        <v>5</v>
      </c>
      <c r="E18" s="94"/>
    </row>
    <row r="19" spans="1:5" ht="16.2" thickTop="1" x14ac:dyDescent="0.3">
      <c r="A19" s="96" t="s">
        <v>15</v>
      </c>
    </row>
    <row r="20" spans="1:5" ht="16.2" x14ac:dyDescent="0.35">
      <c r="A20" s="109" t="s">
        <v>15</v>
      </c>
    </row>
  </sheetData>
  <phoneticPr fontId="0" type="noConversion"/>
  <pageMargins left="0.75" right="0.75" top="1" bottom="1" header="0.5" footer="0.5"/>
  <pageSetup scale="98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A2" sqref="A2"/>
    </sheetView>
  </sheetViews>
  <sheetFormatPr defaultColWidth="9" defaultRowHeight="13.2" x14ac:dyDescent="0.25"/>
  <cols>
    <col min="1" max="1" width="45.3984375" style="116" customWidth="1"/>
    <col min="2" max="4" width="12.09765625" style="116" customWidth="1"/>
    <col min="5" max="7" width="10" style="116" customWidth="1"/>
    <col min="8" max="8" width="10" style="165" customWidth="1"/>
    <col min="9" max="9" width="5.19921875" style="116" customWidth="1"/>
    <col min="10" max="10" width="11.69921875" style="116" bestFit="1" customWidth="1"/>
    <col min="11" max="16384" width="9" style="116"/>
  </cols>
  <sheetData>
    <row r="1" spans="1:8" ht="13.8" x14ac:dyDescent="0.3">
      <c r="A1" s="115" t="s">
        <v>16</v>
      </c>
    </row>
    <row r="2" spans="1:8" ht="13.8" x14ac:dyDescent="0.3">
      <c r="A2" s="115"/>
    </row>
    <row r="3" spans="1:8" x14ac:dyDescent="0.25">
      <c r="A3" s="117" t="s">
        <v>17</v>
      </c>
    </row>
    <row r="4" spans="1:8" x14ac:dyDescent="0.25">
      <c r="A4" s="117" t="s">
        <v>90</v>
      </c>
    </row>
    <row r="5" spans="1:8" x14ac:dyDescent="0.25">
      <c r="G5" s="116" t="s">
        <v>103</v>
      </c>
      <c r="H5" s="165">
        <v>729074042</v>
      </c>
    </row>
    <row r="6" spans="1:8" x14ac:dyDescent="0.25">
      <c r="A6" s="117" t="s">
        <v>93</v>
      </c>
      <c r="B6" s="117" t="s">
        <v>94</v>
      </c>
      <c r="C6" s="117"/>
      <c r="G6" s="116" t="s">
        <v>104</v>
      </c>
      <c r="H6" s="165">
        <v>-152885891</v>
      </c>
    </row>
    <row r="7" spans="1:8" x14ac:dyDescent="0.25">
      <c r="A7" s="117" t="s">
        <v>20</v>
      </c>
      <c r="H7" s="165">
        <f>SUM(H5:H6)</f>
        <v>576188151</v>
      </c>
    </row>
    <row r="8" spans="1:8" ht="13.8" thickBot="1" x14ac:dyDescent="0.3"/>
    <row r="9" spans="1:8" ht="15.75" customHeight="1" x14ac:dyDescent="0.25">
      <c r="A9" s="138" t="s">
        <v>21</v>
      </c>
      <c r="B9" s="139" t="s">
        <v>22</v>
      </c>
      <c r="C9" s="140" t="s">
        <v>23</v>
      </c>
      <c r="D9" s="141" t="s">
        <v>24</v>
      </c>
      <c r="G9" s="116" t="s">
        <v>102</v>
      </c>
      <c r="H9" s="165">
        <v>571739986</v>
      </c>
    </row>
    <row r="10" spans="1:8" ht="13.8" thickBot="1" x14ac:dyDescent="0.3">
      <c r="A10" s="142"/>
      <c r="B10" s="118" t="s">
        <v>25</v>
      </c>
      <c r="C10" s="119" t="s">
        <v>25</v>
      </c>
      <c r="D10" s="143"/>
      <c r="G10" s="116" t="s">
        <v>105</v>
      </c>
      <c r="H10" s="165">
        <f>+H7-H9</f>
        <v>4448165</v>
      </c>
    </row>
    <row r="11" spans="1:8" ht="16.8" thickTop="1" thickBot="1" x14ac:dyDescent="0.3">
      <c r="A11" s="144" t="s">
        <v>91</v>
      </c>
      <c r="B11" s="172">
        <f>181416250+6193826</f>
        <v>187610076</v>
      </c>
      <c r="C11" s="173">
        <f>392824363+148639603</f>
        <v>541463966</v>
      </c>
      <c r="D11" s="174">
        <f>+B11+C11</f>
        <v>729074042</v>
      </c>
      <c r="H11" s="166">
        <f>+H10/H9</f>
        <v>7.7800488140075622E-3</v>
      </c>
    </row>
    <row r="12" spans="1:8" ht="14.4" thickTop="1" thickBot="1" x14ac:dyDescent="0.3">
      <c r="A12" s="145" t="s">
        <v>27</v>
      </c>
      <c r="B12" s="175">
        <v>442</v>
      </c>
      <c r="C12" s="176">
        <v>732</v>
      </c>
      <c r="D12" s="177">
        <f>+B12+C12</f>
        <v>1174</v>
      </c>
    </row>
    <row r="13" spans="1:8" ht="16.2" thickTop="1" x14ac:dyDescent="0.25">
      <c r="A13" s="146" t="s">
        <v>92</v>
      </c>
      <c r="B13" s="122"/>
      <c r="C13" s="123"/>
      <c r="D13" s="147"/>
    </row>
    <row r="14" spans="1:8" x14ac:dyDescent="0.25">
      <c r="A14" s="148" t="s">
        <v>78</v>
      </c>
      <c r="B14" s="132">
        <v>97</v>
      </c>
      <c r="C14" s="133">
        <v>357</v>
      </c>
      <c r="D14" s="149">
        <f>+B14+C14</f>
        <v>454</v>
      </c>
    </row>
    <row r="15" spans="1:8" x14ac:dyDescent="0.25">
      <c r="A15" s="148" t="s">
        <v>79</v>
      </c>
      <c r="B15" s="132">
        <v>39</v>
      </c>
      <c r="C15" s="133">
        <v>27</v>
      </c>
      <c r="D15" s="149">
        <f>+B15+C15</f>
        <v>66</v>
      </c>
    </row>
    <row r="16" spans="1:8" x14ac:dyDescent="0.25">
      <c r="A16" s="156" t="s">
        <v>80</v>
      </c>
      <c r="B16" s="134">
        <v>19</v>
      </c>
      <c r="C16" s="135">
        <v>8</v>
      </c>
      <c r="D16" s="153">
        <f>+B16+C16</f>
        <v>27</v>
      </c>
    </row>
    <row r="17" spans="1:4" x14ac:dyDescent="0.25">
      <c r="A17" s="156" t="s">
        <v>86</v>
      </c>
      <c r="B17" s="134">
        <v>45</v>
      </c>
      <c r="C17" s="135">
        <v>18</v>
      </c>
      <c r="D17" s="153">
        <f>+B17+C17</f>
        <v>63</v>
      </c>
    </row>
    <row r="18" spans="1:4" ht="13.8" thickBot="1" x14ac:dyDescent="0.3">
      <c r="A18" s="150"/>
      <c r="B18" s="184">
        <f>SUM(B14:B17)</f>
        <v>200</v>
      </c>
      <c r="C18" s="185">
        <f>SUM(C14:C17)</f>
        <v>410</v>
      </c>
      <c r="D18" s="179">
        <f>SUM(D14:D17)</f>
        <v>610</v>
      </c>
    </row>
    <row r="19" spans="1:4" ht="13.8" thickTop="1" x14ac:dyDescent="0.25">
      <c r="A19" s="151" t="s">
        <v>30</v>
      </c>
      <c r="B19" s="169">
        <f>SUM(B21:B25)</f>
        <v>119446</v>
      </c>
      <c r="C19" s="170">
        <f>SUM(C21:C25)</f>
        <v>7432</v>
      </c>
      <c r="D19" s="171">
        <f>SUM(D21:D25)</f>
        <v>126878</v>
      </c>
    </row>
    <row r="20" spans="1:4" x14ac:dyDescent="0.25">
      <c r="A20" s="152" t="s">
        <v>31</v>
      </c>
      <c r="B20" s="134"/>
      <c r="C20" s="135"/>
      <c r="D20" s="153"/>
    </row>
    <row r="21" spans="1:4" x14ac:dyDescent="0.25">
      <c r="A21" s="148" t="s">
        <v>29</v>
      </c>
      <c r="B21" s="132">
        <v>42256</v>
      </c>
      <c r="C21" s="133">
        <v>2444</v>
      </c>
      <c r="D21" s="149">
        <f>+B21+C21</f>
        <v>44700</v>
      </c>
    </row>
    <row r="22" spans="1:4" x14ac:dyDescent="0.25">
      <c r="A22" s="148" t="s">
        <v>78</v>
      </c>
      <c r="B22" s="132">
        <v>68583</v>
      </c>
      <c r="C22" s="133">
        <v>4799</v>
      </c>
      <c r="D22" s="149">
        <f>+B22+C22</f>
        <v>73382</v>
      </c>
    </row>
    <row r="23" spans="1:4" x14ac:dyDescent="0.25">
      <c r="A23" s="148" t="s">
        <v>79</v>
      </c>
      <c r="B23" s="132">
        <v>7892</v>
      </c>
      <c r="C23" s="133">
        <v>124</v>
      </c>
      <c r="D23" s="149">
        <f>+B23+C23</f>
        <v>8016</v>
      </c>
    </row>
    <row r="24" spans="1:4" x14ac:dyDescent="0.25">
      <c r="A24" s="148" t="s">
        <v>80</v>
      </c>
      <c r="B24" s="132">
        <v>423</v>
      </c>
      <c r="C24" s="133">
        <v>27</v>
      </c>
      <c r="D24" s="149">
        <f>+B24+C24</f>
        <v>450</v>
      </c>
    </row>
    <row r="25" spans="1:4" x14ac:dyDescent="0.25">
      <c r="A25" s="156" t="s">
        <v>86</v>
      </c>
      <c r="B25" s="134">
        <v>292</v>
      </c>
      <c r="C25" s="135">
        <v>38</v>
      </c>
      <c r="D25" s="153">
        <f>+B25+C25</f>
        <v>330</v>
      </c>
    </row>
    <row r="26" spans="1:4" ht="13.8" thickBot="1" x14ac:dyDescent="0.3">
      <c r="A26" s="167"/>
      <c r="B26" s="182">
        <f>SUM(B21:B25)</f>
        <v>119446</v>
      </c>
      <c r="C26" s="183">
        <f>SUM(C21:C25)</f>
        <v>7432</v>
      </c>
      <c r="D26" s="181">
        <f>SUM(D21:D25)</f>
        <v>126878</v>
      </c>
    </row>
    <row r="27" spans="1:4" ht="13.8" thickTop="1" x14ac:dyDescent="0.25">
      <c r="A27" s="154" t="s">
        <v>32</v>
      </c>
      <c r="B27" s="136"/>
      <c r="C27" s="137"/>
      <c r="D27" s="155"/>
    </row>
    <row r="28" spans="1:4" x14ac:dyDescent="0.25">
      <c r="A28" s="148" t="s">
        <v>33</v>
      </c>
      <c r="B28" s="132">
        <v>117225</v>
      </c>
      <c r="C28" s="133">
        <v>6675</v>
      </c>
      <c r="D28" s="149">
        <f>+B28+C28</f>
        <v>123900</v>
      </c>
    </row>
    <row r="29" spans="1:4" x14ac:dyDescent="0.25">
      <c r="A29" s="148" t="s">
        <v>34</v>
      </c>
      <c r="B29" s="134">
        <v>1544</v>
      </c>
      <c r="C29" s="135">
        <v>268</v>
      </c>
      <c r="D29" s="149">
        <f>+B29+C29</f>
        <v>1812</v>
      </c>
    </row>
    <row r="30" spans="1:4" x14ac:dyDescent="0.25">
      <c r="A30" s="148" t="s">
        <v>35</v>
      </c>
      <c r="B30" s="134">
        <v>398</v>
      </c>
      <c r="C30" s="135">
        <v>188</v>
      </c>
      <c r="D30" s="149">
        <f>+B30+C30</f>
        <v>586</v>
      </c>
    </row>
    <row r="31" spans="1:4" x14ac:dyDescent="0.25">
      <c r="A31" s="148" t="s">
        <v>36</v>
      </c>
      <c r="B31" s="134">
        <v>222</v>
      </c>
      <c r="C31" s="135">
        <v>218</v>
      </c>
      <c r="D31" s="149">
        <f>+B31+C31</f>
        <v>440</v>
      </c>
    </row>
    <row r="32" spans="1:4" x14ac:dyDescent="0.25">
      <c r="A32" s="156" t="s">
        <v>37</v>
      </c>
      <c r="B32" s="134">
        <v>57</v>
      </c>
      <c r="C32" s="135">
        <v>83</v>
      </c>
      <c r="D32" s="149">
        <f>+B32+C32</f>
        <v>140</v>
      </c>
    </row>
    <row r="33" spans="1:4" ht="13.8" thickBot="1" x14ac:dyDescent="0.3">
      <c r="A33" s="150"/>
      <c r="B33" s="184">
        <f>SUM(B28:B32)</f>
        <v>119446</v>
      </c>
      <c r="C33" s="185">
        <f>SUM(C28:C32)</f>
        <v>7432</v>
      </c>
      <c r="D33" s="179">
        <f>SUM(D28:D32)</f>
        <v>126878</v>
      </c>
    </row>
    <row r="34" spans="1:4" ht="13.8" thickTop="1" x14ac:dyDescent="0.25">
      <c r="A34" s="151" t="s">
        <v>38</v>
      </c>
      <c r="B34" s="122"/>
      <c r="C34" s="123"/>
      <c r="D34" s="147"/>
    </row>
    <row r="35" spans="1:4" x14ac:dyDescent="0.25">
      <c r="A35" s="148" t="s">
        <v>33</v>
      </c>
      <c r="B35" s="124">
        <f>270006215.299972+6193826</f>
        <v>276200041.299972</v>
      </c>
      <c r="C35" s="125">
        <f>101570576.35+148639603</f>
        <v>250210179.34999999</v>
      </c>
      <c r="D35" s="157">
        <f>+B35+C35</f>
        <v>526410220.64997196</v>
      </c>
    </row>
    <row r="36" spans="1:4" x14ac:dyDescent="0.25">
      <c r="A36" s="148" t="s">
        <v>34</v>
      </c>
      <c r="B36" s="126">
        <v>-11001907.749999695</v>
      </c>
      <c r="C36" s="127">
        <v>33162492.440000009</v>
      </c>
      <c r="D36" s="157">
        <f>+B36+C36</f>
        <v>22160584.690000314</v>
      </c>
    </row>
    <row r="37" spans="1:4" x14ac:dyDescent="0.25">
      <c r="A37" s="148" t="s">
        <v>35</v>
      </c>
      <c r="B37" s="126">
        <v>-14266434.109999945</v>
      </c>
      <c r="C37" s="127">
        <v>143033736.46000001</v>
      </c>
      <c r="D37" s="157">
        <f>+B37+C37</f>
        <v>128767302.35000007</v>
      </c>
    </row>
    <row r="38" spans="1:4" x14ac:dyDescent="0.25">
      <c r="A38" s="148" t="s">
        <v>36</v>
      </c>
      <c r="B38" s="126">
        <v>-64228232.279999942</v>
      </c>
      <c r="C38" s="128">
        <v>2997293.6800000179</v>
      </c>
      <c r="D38" s="157">
        <f>+B38+C38</f>
        <v>-61230938.599999927</v>
      </c>
    </row>
    <row r="39" spans="1:4" x14ac:dyDescent="0.25">
      <c r="A39" s="156" t="s">
        <v>37</v>
      </c>
      <c r="B39" s="126">
        <v>906608.58000000264</v>
      </c>
      <c r="C39" s="127">
        <v>112060264.09</v>
      </c>
      <c r="D39" s="168">
        <f>+B39+C39</f>
        <v>112966872.67</v>
      </c>
    </row>
    <row r="40" spans="1:4" ht="13.8" thickBot="1" x14ac:dyDescent="0.3">
      <c r="A40" s="158"/>
      <c r="B40" s="186">
        <f>SUM(B35:B39)</f>
        <v>187610075.73997241</v>
      </c>
      <c r="C40" s="187">
        <f>SUM(C35:C39)</f>
        <v>541463966.01999998</v>
      </c>
      <c r="D40" s="180">
        <f>SUM(D35:D39)</f>
        <v>729074041.75997233</v>
      </c>
    </row>
    <row r="41" spans="1:4" ht="13.8" thickTop="1" x14ac:dyDescent="0.25">
      <c r="A41" s="154" t="s">
        <v>39</v>
      </c>
      <c r="B41" s="120"/>
      <c r="C41" s="121"/>
      <c r="D41" s="159"/>
    </row>
    <row r="42" spans="1:4" x14ac:dyDescent="0.25">
      <c r="A42" s="160" t="s">
        <v>101</v>
      </c>
      <c r="B42" s="132">
        <v>96</v>
      </c>
      <c r="C42" s="133">
        <v>58</v>
      </c>
      <c r="D42" s="149">
        <f t="shared" ref="D42:D48" si="0">+B42+C42</f>
        <v>154</v>
      </c>
    </row>
    <row r="43" spans="1:4" x14ac:dyDescent="0.25">
      <c r="A43" s="148" t="s">
        <v>95</v>
      </c>
      <c r="B43" s="132">
        <f>19183+77060</f>
        <v>96243</v>
      </c>
      <c r="C43" s="133">
        <f>161+230</f>
        <v>391</v>
      </c>
      <c r="D43" s="149">
        <f t="shared" si="0"/>
        <v>96634</v>
      </c>
    </row>
    <row r="44" spans="1:4" x14ac:dyDescent="0.25">
      <c r="A44" s="148" t="s">
        <v>96</v>
      </c>
      <c r="B44" s="132">
        <v>0</v>
      </c>
      <c r="C44" s="133">
        <v>61</v>
      </c>
      <c r="D44" s="149">
        <f t="shared" si="0"/>
        <v>61</v>
      </c>
    </row>
    <row r="45" spans="1:4" x14ac:dyDescent="0.25">
      <c r="A45" s="161" t="s">
        <v>97</v>
      </c>
      <c r="B45" s="132">
        <v>0</v>
      </c>
      <c r="C45" s="133">
        <v>101</v>
      </c>
      <c r="D45" s="149">
        <f t="shared" si="0"/>
        <v>101</v>
      </c>
    </row>
    <row r="46" spans="1:4" x14ac:dyDescent="0.25">
      <c r="A46" s="161" t="s">
        <v>98</v>
      </c>
      <c r="B46" s="132">
        <v>90</v>
      </c>
      <c r="C46" s="133">
        <f>5047+1768</f>
        <v>6815</v>
      </c>
      <c r="D46" s="149">
        <f t="shared" si="0"/>
        <v>6905</v>
      </c>
    </row>
    <row r="47" spans="1:4" x14ac:dyDescent="0.25">
      <c r="A47" s="161" t="s">
        <v>99</v>
      </c>
      <c r="B47" s="132">
        <v>14803</v>
      </c>
      <c r="C47" s="133">
        <v>0</v>
      </c>
      <c r="D47" s="149">
        <f t="shared" si="0"/>
        <v>14803</v>
      </c>
    </row>
    <row r="48" spans="1:4" x14ac:dyDescent="0.25">
      <c r="A48" s="161" t="s">
        <v>100</v>
      </c>
      <c r="B48" s="132">
        <v>8214</v>
      </c>
      <c r="C48" s="133">
        <v>6</v>
      </c>
      <c r="D48" s="149">
        <f t="shared" si="0"/>
        <v>8220</v>
      </c>
    </row>
    <row r="49" spans="1:10" ht="13.8" thickBot="1" x14ac:dyDescent="0.3">
      <c r="A49" s="162"/>
      <c r="B49" s="184">
        <f>SUM(B42:B48)</f>
        <v>119446</v>
      </c>
      <c r="C49" s="185">
        <f>SUM(C42:C48)</f>
        <v>7432</v>
      </c>
      <c r="D49" s="179">
        <f>SUM(D42:D48)</f>
        <v>126878</v>
      </c>
    </row>
    <row r="50" spans="1:10" ht="13.8" thickTop="1" x14ac:dyDescent="0.25">
      <c r="A50" s="151" t="s">
        <v>41</v>
      </c>
      <c r="B50" s="122"/>
      <c r="C50" s="123"/>
      <c r="D50" s="147"/>
    </row>
    <row r="51" spans="1:10" x14ac:dyDescent="0.25">
      <c r="A51" s="148" t="s">
        <v>95</v>
      </c>
      <c r="B51" s="124">
        <f>-24750199.77+6193826</f>
        <v>-18556373.77</v>
      </c>
      <c r="C51" s="125">
        <f>-133282432.64+148639603</f>
        <v>15357170.359999999</v>
      </c>
      <c r="D51" s="157">
        <f t="shared" ref="D51:D56" si="1">+B51+C51</f>
        <v>-3199203.41</v>
      </c>
    </row>
    <row r="52" spans="1:10" x14ac:dyDescent="0.25">
      <c r="A52" s="156" t="s">
        <v>96</v>
      </c>
      <c r="B52" s="126">
        <v>0</v>
      </c>
      <c r="C52" s="127">
        <v>27061236.809999999</v>
      </c>
      <c r="D52" s="157">
        <f t="shared" si="1"/>
        <v>27061236.809999999</v>
      </c>
    </row>
    <row r="53" spans="1:10" x14ac:dyDescent="0.25">
      <c r="A53" s="156" t="s">
        <v>97</v>
      </c>
      <c r="B53" s="126">
        <v>0</v>
      </c>
      <c r="C53" s="127">
        <v>4870381</v>
      </c>
      <c r="D53" s="157">
        <f t="shared" si="1"/>
        <v>4870381</v>
      </c>
    </row>
    <row r="54" spans="1:10" x14ac:dyDescent="0.25">
      <c r="A54" s="148" t="s">
        <v>98</v>
      </c>
      <c r="B54" s="124">
        <v>764671.53</v>
      </c>
      <c r="C54" s="125">
        <v>494175177.87</v>
      </c>
      <c r="D54" s="157">
        <f t="shared" si="1"/>
        <v>494939849.39999998</v>
      </c>
    </row>
    <row r="55" spans="1:10" x14ac:dyDescent="0.25">
      <c r="A55" s="148" t="s">
        <v>99</v>
      </c>
      <c r="B55" s="124">
        <v>199191200</v>
      </c>
      <c r="C55" s="125">
        <v>0</v>
      </c>
      <c r="D55" s="157">
        <f t="shared" si="1"/>
        <v>199191200</v>
      </c>
    </row>
    <row r="56" spans="1:10" x14ac:dyDescent="0.25">
      <c r="A56" s="161" t="s">
        <v>100</v>
      </c>
      <c r="B56" s="124">
        <v>6210577.9800000004</v>
      </c>
      <c r="C56" s="125">
        <v>0</v>
      </c>
      <c r="D56" s="157">
        <f t="shared" si="1"/>
        <v>6210577.9800000004</v>
      </c>
    </row>
    <row r="57" spans="1:10" ht="13.8" thickBot="1" x14ac:dyDescent="0.3">
      <c r="A57" s="163"/>
      <c r="B57" s="188">
        <f>SUM(B51:B56)</f>
        <v>187610075.73999998</v>
      </c>
      <c r="C57" s="189">
        <f>SUM(C51:C56)</f>
        <v>541463966.03999996</v>
      </c>
      <c r="D57" s="178">
        <f>SUM(D51:D56)</f>
        <v>729074041.77999997</v>
      </c>
    </row>
    <row r="59" spans="1:10" x14ac:dyDescent="0.25">
      <c r="A59" s="129" t="s">
        <v>42</v>
      </c>
    </row>
    <row r="60" spans="1:10" x14ac:dyDescent="0.25">
      <c r="A60" s="130" t="s">
        <v>43</v>
      </c>
      <c r="J60" s="164"/>
    </row>
    <row r="61" spans="1:10" x14ac:dyDescent="0.25">
      <c r="A61" s="130" t="s">
        <v>44</v>
      </c>
      <c r="J61" s="164"/>
    </row>
    <row r="62" spans="1:10" ht="14.25" customHeight="1" x14ac:dyDescent="0.25">
      <c r="A62" s="131" t="s">
        <v>81</v>
      </c>
      <c r="J62" s="164"/>
    </row>
    <row r="63" spans="1:10" x14ac:dyDescent="0.25">
      <c r="A63" s="130" t="s">
        <v>45</v>
      </c>
      <c r="J63" s="164"/>
    </row>
    <row r="64" spans="1:10" x14ac:dyDescent="0.25">
      <c r="J64" s="164"/>
    </row>
    <row r="65" spans="10:10" x14ac:dyDescent="0.25">
      <c r="J65" s="164"/>
    </row>
    <row r="66" spans="10:10" x14ac:dyDescent="0.25">
      <c r="J66" s="164"/>
    </row>
    <row r="67" spans="10:10" x14ac:dyDescent="0.25">
      <c r="J67" s="164"/>
    </row>
    <row r="68" spans="10:10" x14ac:dyDescent="0.25">
      <c r="J68" s="164"/>
    </row>
    <row r="69" spans="10:10" x14ac:dyDescent="0.25">
      <c r="J69" s="164"/>
    </row>
    <row r="70" spans="10:10" x14ac:dyDescent="0.25">
      <c r="J70" s="164"/>
    </row>
    <row r="71" spans="10:10" x14ac:dyDescent="0.25">
      <c r="J71" s="164"/>
    </row>
    <row r="72" spans="10:10" x14ac:dyDescent="0.25">
      <c r="J72" s="164"/>
    </row>
    <row r="73" spans="10:10" x14ac:dyDescent="0.25">
      <c r="J73" s="164"/>
    </row>
    <row r="74" spans="10:10" x14ac:dyDescent="0.25">
      <c r="J74" s="164"/>
    </row>
    <row r="75" spans="10:10" x14ac:dyDescent="0.25">
      <c r="J75" s="164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C4" sqref="C4"/>
    </sheetView>
  </sheetViews>
  <sheetFormatPr defaultRowHeight="15.6" x14ac:dyDescent="0.3"/>
  <cols>
    <col min="1" max="1" width="45.3984375" customWidth="1"/>
    <col min="2" max="6" width="12.09765625" customWidth="1"/>
  </cols>
  <sheetData>
    <row r="1" spans="1:6" ht="16.2" x14ac:dyDescent="0.35">
      <c r="A1" s="114" t="s">
        <v>16</v>
      </c>
    </row>
    <row r="2" spans="1:6" ht="16.2" x14ac:dyDescent="0.35">
      <c r="A2" s="114"/>
    </row>
    <row r="3" spans="1:6" x14ac:dyDescent="0.3">
      <c r="A3" s="2" t="s">
        <v>17</v>
      </c>
    </row>
    <row r="4" spans="1:6" x14ac:dyDescent="0.3">
      <c r="A4" s="2" t="s">
        <v>46</v>
      </c>
    </row>
    <row r="6" spans="1:6" x14ac:dyDescent="0.3">
      <c r="A6" s="2" t="s">
        <v>18</v>
      </c>
      <c r="D6" s="2" t="s">
        <v>19</v>
      </c>
      <c r="E6" s="2"/>
    </row>
    <row r="7" spans="1:6" x14ac:dyDescent="0.3">
      <c r="A7" s="2" t="s">
        <v>20</v>
      </c>
    </row>
    <row r="8" spans="1:6" ht="16.2" thickBot="1" x14ac:dyDescent="0.35"/>
    <row r="9" spans="1:6" ht="15.75" customHeight="1" thickTop="1" x14ac:dyDescent="0.3">
      <c r="A9" s="12" t="s">
        <v>21</v>
      </c>
      <c r="B9" s="104" t="s">
        <v>47</v>
      </c>
      <c r="C9" s="105"/>
      <c r="D9" s="106" t="s">
        <v>48</v>
      </c>
      <c r="E9" s="105"/>
      <c r="F9" s="5" t="s">
        <v>24</v>
      </c>
    </row>
    <row r="10" spans="1:6" ht="16.2" thickBot="1" x14ac:dyDescent="0.35">
      <c r="A10" s="13"/>
      <c r="B10" s="44" t="s">
        <v>49</v>
      </c>
      <c r="C10" s="7" t="s">
        <v>23</v>
      </c>
      <c r="D10" s="44" t="s">
        <v>49</v>
      </c>
      <c r="E10" s="7" t="s">
        <v>23</v>
      </c>
      <c r="F10" s="4"/>
    </row>
    <row r="11" spans="1:6" ht="19.2" thickTop="1" thickBot="1" x14ac:dyDescent="0.35">
      <c r="A11" s="14" t="s">
        <v>26</v>
      </c>
      <c r="B11" s="45"/>
      <c r="C11" s="8"/>
      <c r="D11" s="45"/>
      <c r="E11" s="8"/>
      <c r="F11" s="31"/>
    </row>
    <row r="12" spans="1:6" ht="16.2" thickTop="1" x14ac:dyDescent="0.3">
      <c r="A12" s="15" t="s">
        <v>27</v>
      </c>
      <c r="B12" s="46"/>
      <c r="C12" s="25"/>
      <c r="D12" s="46"/>
      <c r="E12" s="25"/>
      <c r="F12" s="32"/>
    </row>
    <row r="13" spans="1:6" ht="18" x14ac:dyDescent="0.3">
      <c r="A13" s="24" t="s">
        <v>28</v>
      </c>
      <c r="B13" s="47"/>
      <c r="C13" s="39"/>
      <c r="D13" s="47"/>
      <c r="E13" s="39"/>
      <c r="F13" s="40"/>
    </row>
    <row r="14" spans="1:6" x14ac:dyDescent="0.3">
      <c r="A14" s="17" t="s">
        <v>29</v>
      </c>
      <c r="B14" s="48"/>
      <c r="C14" s="26"/>
      <c r="D14" s="48"/>
      <c r="E14" s="103"/>
      <c r="F14" s="34"/>
    </row>
    <row r="15" spans="1:6" x14ac:dyDescent="0.3">
      <c r="A15" s="17" t="s">
        <v>78</v>
      </c>
      <c r="B15" s="48"/>
      <c r="C15" s="26"/>
      <c r="D15" s="48"/>
      <c r="E15" s="26"/>
      <c r="F15" s="34"/>
    </row>
    <row r="16" spans="1:6" x14ac:dyDescent="0.3">
      <c r="A16" s="17" t="s">
        <v>79</v>
      </c>
      <c r="B16" s="48"/>
      <c r="C16" s="26"/>
      <c r="D16" s="48"/>
      <c r="E16" s="26"/>
      <c r="F16" s="34"/>
    </row>
    <row r="17" spans="1:6" x14ac:dyDescent="0.3">
      <c r="A17" s="17" t="s">
        <v>80</v>
      </c>
      <c r="B17" s="48"/>
      <c r="C17" s="26"/>
      <c r="D17" s="48"/>
      <c r="E17" s="26"/>
      <c r="F17" s="34"/>
    </row>
    <row r="18" spans="1:6" ht="16.2" thickBot="1" x14ac:dyDescent="0.35">
      <c r="A18" s="18" t="s">
        <v>86</v>
      </c>
      <c r="B18" s="49"/>
      <c r="C18" s="27"/>
      <c r="D18" s="49"/>
      <c r="E18" s="27"/>
      <c r="F18" s="35"/>
    </row>
    <row r="19" spans="1:6" ht="16.2" thickTop="1" x14ac:dyDescent="0.3">
      <c r="A19" s="15" t="s">
        <v>30</v>
      </c>
      <c r="B19" s="48"/>
      <c r="C19" s="26"/>
      <c r="D19" s="48"/>
      <c r="E19" s="26"/>
      <c r="F19" s="34"/>
    </row>
    <row r="20" spans="1:6" x14ac:dyDescent="0.3">
      <c r="A20" s="24" t="s">
        <v>31</v>
      </c>
      <c r="B20" s="47"/>
      <c r="C20" s="39"/>
      <c r="D20" s="47"/>
      <c r="E20" s="39"/>
      <c r="F20" s="40"/>
    </row>
    <row r="21" spans="1:6" x14ac:dyDescent="0.3">
      <c r="A21" s="17" t="s">
        <v>29</v>
      </c>
      <c r="B21" s="48"/>
      <c r="C21" s="26"/>
      <c r="D21" s="48"/>
      <c r="E21" s="103"/>
      <c r="F21" s="34"/>
    </row>
    <row r="22" spans="1:6" x14ac:dyDescent="0.3">
      <c r="A22" s="17" t="s">
        <v>78</v>
      </c>
      <c r="B22" s="48"/>
      <c r="C22" s="26"/>
      <c r="D22" s="48"/>
      <c r="E22" s="26"/>
      <c r="F22" s="34"/>
    </row>
    <row r="23" spans="1:6" x14ac:dyDescent="0.3">
      <c r="A23" s="17" t="s">
        <v>79</v>
      </c>
      <c r="B23" s="48"/>
      <c r="C23" s="26"/>
      <c r="D23" s="48"/>
      <c r="E23" s="26"/>
      <c r="F23" s="34"/>
    </row>
    <row r="24" spans="1:6" x14ac:dyDescent="0.3">
      <c r="A24" s="17" t="s">
        <v>80</v>
      </c>
      <c r="B24" s="48"/>
      <c r="C24" s="26"/>
      <c r="D24" s="48"/>
      <c r="E24" s="26"/>
      <c r="F24" s="34"/>
    </row>
    <row r="25" spans="1:6" ht="16.2" thickBot="1" x14ac:dyDescent="0.35">
      <c r="A25" s="23" t="s">
        <v>86</v>
      </c>
      <c r="B25" s="50"/>
      <c r="C25" s="10"/>
      <c r="D25" s="50"/>
      <c r="E25" s="10"/>
      <c r="F25" s="36"/>
    </row>
    <row r="26" spans="1:6" ht="16.2" thickTop="1" x14ac:dyDescent="0.3">
      <c r="A26" s="63" t="s">
        <v>32</v>
      </c>
      <c r="B26" s="51"/>
      <c r="C26" s="42"/>
      <c r="D26" s="51"/>
      <c r="E26" s="42"/>
      <c r="F26" s="43"/>
    </row>
    <row r="27" spans="1:6" x14ac:dyDescent="0.3">
      <c r="A27" s="17" t="s">
        <v>33</v>
      </c>
      <c r="B27" s="48"/>
      <c r="C27" s="26"/>
      <c r="D27" s="48"/>
      <c r="E27" s="26"/>
      <c r="F27" s="34"/>
    </row>
    <row r="28" spans="1:6" x14ac:dyDescent="0.3">
      <c r="A28" s="17" t="s">
        <v>34</v>
      </c>
      <c r="B28" s="52"/>
      <c r="C28" s="29"/>
      <c r="D28" s="52"/>
      <c r="E28" s="29"/>
      <c r="F28" s="37"/>
    </row>
    <row r="29" spans="1:6" x14ac:dyDescent="0.3">
      <c r="A29" s="17" t="s">
        <v>35</v>
      </c>
      <c r="B29" s="52"/>
      <c r="C29" s="29"/>
      <c r="D29" s="52"/>
      <c r="E29" s="29"/>
      <c r="F29" s="37"/>
    </row>
    <row r="30" spans="1:6" x14ac:dyDescent="0.3">
      <c r="A30" s="17" t="s">
        <v>36</v>
      </c>
      <c r="B30" s="52"/>
      <c r="C30" s="29"/>
      <c r="D30" s="52"/>
      <c r="E30" s="29"/>
      <c r="F30" s="37"/>
    </row>
    <row r="31" spans="1:6" x14ac:dyDescent="0.3">
      <c r="A31" s="16" t="s">
        <v>37</v>
      </c>
      <c r="B31" s="52"/>
      <c r="C31" s="29"/>
      <c r="D31" s="52"/>
      <c r="E31" s="29"/>
      <c r="F31" s="37"/>
    </row>
    <row r="32" spans="1:6" x14ac:dyDescent="0.3">
      <c r="A32" s="63" t="s">
        <v>38</v>
      </c>
      <c r="B32" s="53"/>
      <c r="C32" s="9"/>
      <c r="D32" s="53"/>
      <c r="E32" s="9"/>
      <c r="F32" s="33"/>
    </row>
    <row r="33" spans="1:6" x14ac:dyDescent="0.3">
      <c r="A33" s="17" t="s">
        <v>33</v>
      </c>
      <c r="B33" s="48"/>
      <c r="C33" s="26"/>
      <c r="D33" s="48"/>
      <c r="E33" s="26"/>
      <c r="F33" s="34"/>
    </row>
    <row r="34" spans="1:6" x14ac:dyDescent="0.3">
      <c r="A34" s="17" t="s">
        <v>34</v>
      </c>
      <c r="B34" s="52"/>
      <c r="C34" s="29"/>
      <c r="D34" s="52"/>
      <c r="E34" s="29"/>
      <c r="F34" s="52"/>
    </row>
    <row r="35" spans="1:6" x14ac:dyDescent="0.3">
      <c r="A35" s="17" t="s">
        <v>35</v>
      </c>
      <c r="B35" s="52"/>
      <c r="C35" s="29"/>
      <c r="D35" s="52"/>
      <c r="E35" s="29"/>
      <c r="F35" s="110"/>
    </row>
    <row r="36" spans="1:6" x14ac:dyDescent="0.3">
      <c r="A36" s="17" t="s">
        <v>36</v>
      </c>
      <c r="B36" s="52"/>
      <c r="C36" s="29"/>
      <c r="D36" s="52"/>
      <c r="E36" s="29"/>
      <c r="F36" s="37"/>
    </row>
    <row r="37" spans="1:6" ht="16.2" thickBot="1" x14ac:dyDescent="0.35">
      <c r="A37" s="16" t="s">
        <v>37</v>
      </c>
      <c r="B37" s="50"/>
      <c r="C37" s="10"/>
      <c r="D37" s="50"/>
      <c r="E37" s="10"/>
      <c r="F37" s="36"/>
    </row>
    <row r="38" spans="1:6" ht="19.2" thickTop="1" thickBot="1" x14ac:dyDescent="0.35">
      <c r="A38" s="22" t="s">
        <v>50</v>
      </c>
      <c r="B38" s="50"/>
      <c r="C38" s="10"/>
      <c r="D38" s="50"/>
      <c r="E38" s="10"/>
      <c r="F38" s="36"/>
    </row>
    <row r="39" spans="1:6" ht="16.2" thickTop="1" x14ac:dyDescent="0.3">
      <c r="A39" s="63" t="s">
        <v>39</v>
      </c>
      <c r="B39" s="53"/>
      <c r="C39" s="9"/>
      <c r="D39" s="53"/>
      <c r="E39" s="9"/>
      <c r="F39" s="33"/>
    </row>
    <row r="40" spans="1:6" x14ac:dyDescent="0.3">
      <c r="A40" s="17" t="s">
        <v>87</v>
      </c>
      <c r="B40" s="48"/>
      <c r="C40" s="26"/>
      <c r="D40" s="48"/>
      <c r="E40" s="26"/>
      <c r="F40" s="34"/>
    </row>
    <row r="41" spans="1:6" x14ac:dyDescent="0.3">
      <c r="A41" s="17" t="s">
        <v>88</v>
      </c>
      <c r="B41" s="48"/>
      <c r="C41" s="26"/>
      <c r="D41" s="48"/>
      <c r="E41" s="26"/>
      <c r="F41" s="34"/>
    </row>
    <row r="42" spans="1:6" x14ac:dyDescent="0.3">
      <c r="A42" s="84" t="s">
        <v>40</v>
      </c>
      <c r="B42" s="48"/>
      <c r="C42" s="26"/>
      <c r="D42" s="48"/>
      <c r="E42" s="26"/>
      <c r="F42" s="34"/>
    </row>
    <row r="43" spans="1:6" ht="18.600000000000001" x14ac:dyDescent="0.3">
      <c r="A43" s="16" t="s">
        <v>51</v>
      </c>
      <c r="B43" s="52"/>
      <c r="C43" s="29"/>
      <c r="D43" s="52"/>
      <c r="E43" s="29"/>
      <c r="F43" s="37"/>
    </row>
    <row r="44" spans="1:6" x14ac:dyDescent="0.3">
      <c r="A44" s="63" t="s">
        <v>41</v>
      </c>
      <c r="B44" s="53"/>
      <c r="C44" s="9"/>
      <c r="D44" s="53"/>
      <c r="E44" s="9"/>
      <c r="F44" s="33"/>
    </row>
    <row r="45" spans="1:6" x14ac:dyDescent="0.3">
      <c r="A45" s="17" t="s">
        <v>87</v>
      </c>
      <c r="B45" s="48"/>
      <c r="C45" s="26"/>
      <c r="D45" s="48"/>
      <c r="E45" s="26"/>
      <c r="F45" s="34"/>
    </row>
    <row r="46" spans="1:6" x14ac:dyDescent="0.3">
      <c r="A46" s="17" t="s">
        <v>88</v>
      </c>
      <c r="B46" s="48"/>
      <c r="C46" s="26"/>
      <c r="D46" s="48"/>
      <c r="E46" s="26"/>
      <c r="F46" s="34"/>
    </row>
    <row r="47" spans="1:6" x14ac:dyDescent="0.3">
      <c r="A47" s="84" t="s">
        <v>40</v>
      </c>
      <c r="B47" s="48"/>
      <c r="C47" s="26"/>
      <c r="D47" s="48"/>
      <c r="E47" s="26"/>
      <c r="F47" s="34"/>
    </row>
    <row r="48" spans="1:6" ht="19.2" thickBot="1" x14ac:dyDescent="0.35">
      <c r="A48" s="19" t="s">
        <v>51</v>
      </c>
      <c r="B48" s="99"/>
      <c r="C48" s="100"/>
      <c r="D48" s="99"/>
      <c r="E48" s="100"/>
      <c r="F48" s="101"/>
    </row>
    <row r="49" spans="1:1" ht="16.2" thickTop="1" x14ac:dyDescent="0.3"/>
    <row r="50" spans="1:1" x14ac:dyDescent="0.3">
      <c r="A50" s="55" t="s">
        <v>42</v>
      </c>
    </row>
    <row r="51" spans="1:1" x14ac:dyDescent="0.3">
      <c r="A51" s="57" t="s">
        <v>52</v>
      </c>
    </row>
    <row r="52" spans="1:1" x14ac:dyDescent="0.3">
      <c r="A52" s="57" t="s">
        <v>44</v>
      </c>
    </row>
    <row r="53" spans="1:1" ht="31.2" x14ac:dyDescent="0.3">
      <c r="A53" s="56" t="s">
        <v>81</v>
      </c>
    </row>
    <row r="54" spans="1:1" x14ac:dyDescent="0.3">
      <c r="A54" s="57" t="s">
        <v>53</v>
      </c>
    </row>
    <row r="55" spans="1:1" x14ac:dyDescent="0.3">
      <c r="A55" s="57" t="s">
        <v>54</v>
      </c>
    </row>
  </sheetData>
  <phoneticPr fontId="0" type="noConversion"/>
  <pageMargins left="0.75" right="0.75" top="1" bottom="1" header="0.5" footer="0.5"/>
  <pageSetup scale="54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workbookViewId="0">
      <selection activeCell="A3" sqref="A3"/>
    </sheetView>
  </sheetViews>
  <sheetFormatPr defaultRowHeight="15.6" x14ac:dyDescent="0.3"/>
  <cols>
    <col min="1" max="1" width="45.3984375" customWidth="1"/>
    <col min="2" max="4" width="12.09765625" customWidth="1"/>
  </cols>
  <sheetData>
    <row r="1" spans="1:4" ht="16.2" x14ac:dyDescent="0.35">
      <c r="A1" s="114" t="s">
        <v>16</v>
      </c>
    </row>
    <row r="2" spans="1:4" ht="16.2" x14ac:dyDescent="0.35">
      <c r="A2" s="114"/>
    </row>
    <row r="3" spans="1:4" x14ac:dyDescent="0.3">
      <c r="A3" s="2" t="s">
        <v>17</v>
      </c>
    </row>
    <row r="4" spans="1:4" x14ac:dyDescent="0.3">
      <c r="A4" s="2" t="s">
        <v>55</v>
      </c>
    </row>
    <row r="6" spans="1:4" x14ac:dyDescent="0.3">
      <c r="A6" s="2" t="s">
        <v>56</v>
      </c>
      <c r="B6" s="2" t="s">
        <v>19</v>
      </c>
      <c r="C6" s="2"/>
    </row>
    <row r="7" spans="1:4" x14ac:dyDescent="0.3">
      <c r="A7" s="2" t="s">
        <v>15</v>
      </c>
    </row>
    <row r="8" spans="1:4" ht="16.2" thickBot="1" x14ac:dyDescent="0.35"/>
    <row r="9" spans="1:4" ht="15.75" customHeight="1" thickTop="1" thickBot="1" x14ac:dyDescent="0.35">
      <c r="A9" s="74" t="s">
        <v>21</v>
      </c>
      <c r="B9" s="107" t="s">
        <v>15</v>
      </c>
      <c r="C9" s="108"/>
      <c r="D9" s="68" t="s">
        <v>15</v>
      </c>
    </row>
    <row r="10" spans="1:4" ht="15.75" customHeight="1" thickTop="1" x14ac:dyDescent="0.3">
      <c r="A10" s="77" t="s">
        <v>57</v>
      </c>
      <c r="B10" s="20"/>
      <c r="C10" s="6"/>
      <c r="D10" s="78"/>
    </row>
    <row r="11" spans="1:4" ht="15.75" customHeight="1" x14ac:dyDescent="0.3">
      <c r="A11" s="79" t="s">
        <v>58</v>
      </c>
      <c r="B11" s="1"/>
      <c r="C11" s="80"/>
      <c r="D11" s="81"/>
    </row>
    <row r="12" spans="1:4" ht="18.600000000000001" thickBot="1" x14ac:dyDescent="0.35">
      <c r="A12" s="76" t="s">
        <v>59</v>
      </c>
      <c r="B12" s="65"/>
      <c r="C12" s="66"/>
      <c r="D12" s="67"/>
    </row>
    <row r="13" spans="1:4" ht="16.8" thickTop="1" thickBot="1" x14ac:dyDescent="0.35">
      <c r="A13" s="13"/>
      <c r="B13" s="21" t="s">
        <v>49</v>
      </c>
      <c r="C13" s="7" t="s">
        <v>23</v>
      </c>
      <c r="D13" s="64" t="s">
        <v>24</v>
      </c>
    </row>
    <row r="14" spans="1:4" ht="19.2" thickTop="1" thickBot="1" x14ac:dyDescent="0.35">
      <c r="A14" s="14" t="s">
        <v>60</v>
      </c>
      <c r="B14" s="45"/>
      <c r="C14" s="8"/>
      <c r="D14" s="31"/>
    </row>
    <row r="15" spans="1:4" ht="16.2" thickTop="1" x14ac:dyDescent="0.3">
      <c r="A15" s="15" t="s">
        <v>30</v>
      </c>
      <c r="B15" s="48"/>
      <c r="C15" s="26"/>
      <c r="D15" s="34"/>
    </row>
    <row r="16" spans="1:4" ht="18" x14ac:dyDescent="0.3">
      <c r="A16" s="24" t="s">
        <v>61</v>
      </c>
      <c r="B16" s="47"/>
      <c r="C16" s="39"/>
      <c r="D16" s="40"/>
    </row>
    <row r="17" spans="1:4" x14ac:dyDescent="0.3">
      <c r="A17" s="17" t="s">
        <v>29</v>
      </c>
      <c r="B17" s="48"/>
      <c r="C17" s="26"/>
      <c r="D17" s="34"/>
    </row>
    <row r="18" spans="1:4" x14ac:dyDescent="0.3">
      <c r="A18" s="17" t="s">
        <v>78</v>
      </c>
      <c r="B18" s="48"/>
      <c r="C18" s="26"/>
      <c r="D18" s="34"/>
    </row>
    <row r="19" spans="1:4" x14ac:dyDescent="0.3">
      <c r="A19" s="17" t="s">
        <v>79</v>
      </c>
      <c r="B19" s="48"/>
      <c r="C19" s="26"/>
      <c r="D19" s="34"/>
    </row>
    <row r="20" spans="1:4" x14ac:dyDescent="0.3">
      <c r="A20" s="17" t="s">
        <v>80</v>
      </c>
      <c r="B20" s="48"/>
      <c r="C20" s="26"/>
      <c r="D20" s="34"/>
    </row>
    <row r="21" spans="1:4" ht="16.2" thickBot="1" x14ac:dyDescent="0.35">
      <c r="A21" s="23" t="s">
        <v>86</v>
      </c>
      <c r="B21" s="50"/>
      <c r="C21" s="10"/>
      <c r="D21" s="36"/>
    </row>
    <row r="22" spans="1:4" ht="16.2" thickTop="1" x14ac:dyDescent="0.3">
      <c r="A22" s="63" t="s">
        <v>32</v>
      </c>
      <c r="B22" s="51"/>
      <c r="C22" s="42"/>
      <c r="D22" s="43"/>
    </row>
    <row r="23" spans="1:4" x14ac:dyDescent="0.3">
      <c r="A23" s="17" t="s">
        <v>33</v>
      </c>
      <c r="B23" s="48"/>
      <c r="C23" s="26"/>
      <c r="D23" s="34"/>
    </row>
    <row r="24" spans="1:4" x14ac:dyDescent="0.3">
      <c r="A24" s="17" t="s">
        <v>34</v>
      </c>
      <c r="B24" s="52"/>
      <c r="C24" s="29"/>
      <c r="D24" s="37"/>
    </row>
    <row r="25" spans="1:4" x14ac:dyDescent="0.3">
      <c r="A25" s="17" t="s">
        <v>35</v>
      </c>
      <c r="B25" s="52"/>
      <c r="C25" s="29"/>
      <c r="D25" s="37"/>
    </row>
    <row r="26" spans="1:4" x14ac:dyDescent="0.3">
      <c r="A26" s="17" t="s">
        <v>36</v>
      </c>
      <c r="B26" s="52"/>
      <c r="C26" s="29"/>
      <c r="D26" s="37"/>
    </row>
    <row r="27" spans="1:4" x14ac:dyDescent="0.3">
      <c r="A27" s="16" t="s">
        <v>37</v>
      </c>
      <c r="B27" s="52"/>
      <c r="C27" s="29"/>
      <c r="D27" s="37"/>
    </row>
    <row r="28" spans="1:4" x14ac:dyDescent="0.3">
      <c r="A28" s="63" t="s">
        <v>38</v>
      </c>
      <c r="B28" s="53"/>
      <c r="C28" s="9"/>
      <c r="D28" s="33"/>
    </row>
    <row r="29" spans="1:4" x14ac:dyDescent="0.3">
      <c r="A29" s="17" t="s">
        <v>33</v>
      </c>
      <c r="B29" s="48"/>
      <c r="C29" s="26"/>
      <c r="D29" s="34"/>
    </row>
    <row r="30" spans="1:4" x14ac:dyDescent="0.3">
      <c r="A30" s="17" t="s">
        <v>34</v>
      </c>
      <c r="B30" s="52"/>
      <c r="C30" s="29"/>
      <c r="D30" s="37"/>
    </row>
    <row r="31" spans="1:4" x14ac:dyDescent="0.3">
      <c r="A31" s="17" t="s">
        <v>35</v>
      </c>
      <c r="B31" s="52"/>
      <c r="C31" s="29"/>
      <c r="D31" s="37"/>
    </row>
    <row r="32" spans="1:4" x14ac:dyDescent="0.3">
      <c r="A32" s="17" t="s">
        <v>36</v>
      </c>
      <c r="B32" s="53"/>
      <c r="C32" s="9"/>
      <c r="D32" s="33"/>
    </row>
    <row r="33" spans="1:4" ht="16.2" thickBot="1" x14ac:dyDescent="0.35">
      <c r="A33" s="16" t="s">
        <v>37</v>
      </c>
      <c r="B33" s="50"/>
      <c r="C33" s="10"/>
      <c r="D33" s="36"/>
    </row>
    <row r="34" spans="1:4" ht="16.8" thickTop="1" thickBot="1" x14ac:dyDescent="0.35">
      <c r="A34" s="22" t="s">
        <v>62</v>
      </c>
      <c r="B34" s="50"/>
      <c r="C34" s="10"/>
      <c r="D34" s="36"/>
    </row>
    <row r="35" spans="1:4" ht="16.8" thickTop="1" thickBot="1" x14ac:dyDescent="0.35">
      <c r="A35" s="22" t="s">
        <v>63</v>
      </c>
      <c r="B35" s="50"/>
      <c r="C35" s="10"/>
      <c r="D35" s="36"/>
    </row>
    <row r="36" spans="1:4" ht="19.2" thickTop="1" thickBot="1" x14ac:dyDescent="0.35">
      <c r="A36" s="85" t="s">
        <v>64</v>
      </c>
      <c r="B36" s="50"/>
      <c r="C36" s="10"/>
      <c r="D36" s="36"/>
    </row>
    <row r="37" spans="1:4" ht="16.2" thickTop="1" x14ac:dyDescent="0.3">
      <c r="A37" s="63" t="s">
        <v>39</v>
      </c>
      <c r="B37" s="53"/>
      <c r="C37" s="9"/>
      <c r="D37" s="33"/>
    </row>
    <row r="38" spans="1:4" x14ac:dyDescent="0.3">
      <c r="A38" s="17" t="s">
        <v>87</v>
      </c>
      <c r="B38" s="48"/>
      <c r="C38" s="26"/>
      <c r="D38" s="34"/>
    </row>
    <row r="39" spans="1:4" x14ac:dyDescent="0.3">
      <c r="A39" s="17" t="s">
        <v>88</v>
      </c>
      <c r="B39" s="48"/>
      <c r="C39" s="26"/>
      <c r="D39" s="34"/>
    </row>
    <row r="40" spans="1:4" x14ac:dyDescent="0.3">
      <c r="A40" s="84" t="s">
        <v>40</v>
      </c>
      <c r="B40" s="48"/>
      <c r="C40" s="26"/>
      <c r="D40" s="34"/>
    </row>
    <row r="41" spans="1:4" ht="18.600000000000001" x14ac:dyDescent="0.3">
      <c r="A41" s="16" t="s">
        <v>65</v>
      </c>
      <c r="B41" s="52"/>
      <c r="C41" s="29"/>
      <c r="D41" s="37"/>
    </row>
    <row r="42" spans="1:4" x14ac:dyDescent="0.3">
      <c r="A42" s="63" t="s">
        <v>41</v>
      </c>
      <c r="B42" s="53"/>
      <c r="C42" s="9"/>
      <c r="D42" s="33"/>
    </row>
    <row r="43" spans="1:4" x14ac:dyDescent="0.3">
      <c r="A43" s="17" t="s">
        <v>87</v>
      </c>
      <c r="B43" s="48"/>
      <c r="C43" s="26"/>
      <c r="D43" s="34"/>
    </row>
    <row r="44" spans="1:4" x14ac:dyDescent="0.3">
      <c r="A44" s="17" t="s">
        <v>88</v>
      </c>
      <c r="B44" s="48"/>
      <c r="C44" s="26"/>
      <c r="D44" s="34"/>
    </row>
    <row r="45" spans="1:4" x14ac:dyDescent="0.3">
      <c r="A45" s="84" t="s">
        <v>40</v>
      </c>
      <c r="B45" s="48"/>
      <c r="C45" s="26"/>
      <c r="D45" s="34"/>
    </row>
    <row r="46" spans="1:4" ht="19.2" thickBot="1" x14ac:dyDescent="0.35">
      <c r="A46" s="23" t="s">
        <v>65</v>
      </c>
      <c r="B46" s="50"/>
      <c r="C46" s="10"/>
      <c r="D46" s="36"/>
    </row>
    <row r="47" spans="1:4" ht="16.2" thickTop="1" x14ac:dyDescent="0.3">
      <c r="A47" s="75" t="s">
        <v>66</v>
      </c>
      <c r="B47" s="53"/>
      <c r="C47" s="9"/>
      <c r="D47" s="33"/>
    </row>
    <row r="48" spans="1:4" x14ac:dyDescent="0.3">
      <c r="A48" s="17" t="s">
        <v>67</v>
      </c>
      <c r="B48" s="48"/>
      <c r="C48" s="26"/>
      <c r="D48" s="34"/>
    </row>
    <row r="49" spans="1:4" x14ac:dyDescent="0.3">
      <c r="A49" s="17" t="s">
        <v>68</v>
      </c>
      <c r="B49" s="48"/>
      <c r="C49" s="26"/>
      <c r="D49" s="34"/>
    </row>
    <row r="50" spans="1:4" x14ac:dyDescent="0.3">
      <c r="A50" s="16" t="s">
        <v>69</v>
      </c>
      <c r="B50" s="52"/>
      <c r="C50" s="29"/>
      <c r="D50" s="37"/>
    </row>
    <row r="51" spans="1:4" x14ac:dyDescent="0.3">
      <c r="A51" s="41" t="s">
        <v>70</v>
      </c>
      <c r="B51" s="47"/>
      <c r="C51" s="39"/>
      <c r="D51" s="40"/>
    </row>
    <row r="52" spans="1:4" x14ac:dyDescent="0.3">
      <c r="A52" s="17" t="s">
        <v>67</v>
      </c>
      <c r="B52" s="48"/>
      <c r="C52" s="26"/>
      <c r="D52" s="34"/>
    </row>
    <row r="53" spans="1:4" x14ac:dyDescent="0.3">
      <c r="A53" s="102" t="s">
        <v>68</v>
      </c>
      <c r="B53" s="53"/>
      <c r="C53" s="9"/>
      <c r="D53" s="33"/>
    </row>
    <row r="54" spans="1:4" ht="16.2" thickBot="1" x14ac:dyDescent="0.35">
      <c r="A54" s="18" t="s">
        <v>69</v>
      </c>
      <c r="B54" s="49"/>
      <c r="C54" s="27"/>
      <c r="D54" s="35"/>
    </row>
    <row r="55" spans="1:4" ht="19.2" thickTop="1" thickBot="1" x14ac:dyDescent="0.35">
      <c r="A55" s="69" t="s">
        <v>83</v>
      </c>
      <c r="B55" s="70"/>
      <c r="C55" s="71"/>
      <c r="D55" s="72"/>
    </row>
    <row r="56" spans="1:4" ht="16.8" thickTop="1" thickBot="1" x14ac:dyDescent="0.35">
      <c r="A56" s="73" t="s">
        <v>71</v>
      </c>
      <c r="B56" s="54"/>
      <c r="C56" s="11"/>
      <c r="D56" s="38"/>
    </row>
    <row r="57" spans="1:4" ht="16.2" thickTop="1" x14ac:dyDescent="0.3"/>
    <row r="58" spans="1:4" x14ac:dyDescent="0.3">
      <c r="A58" s="55" t="s">
        <v>42</v>
      </c>
    </row>
    <row r="59" spans="1:4" x14ac:dyDescent="0.3">
      <c r="A59" s="57" t="s">
        <v>72</v>
      </c>
    </row>
    <row r="60" spans="1:4" x14ac:dyDescent="0.3">
      <c r="A60" s="57" t="s">
        <v>73</v>
      </c>
    </row>
    <row r="61" spans="1:4" ht="31.2" x14ac:dyDescent="0.3">
      <c r="A61" s="56" t="s">
        <v>82</v>
      </c>
    </row>
    <row r="62" spans="1:4" x14ac:dyDescent="0.3">
      <c r="A62" s="57" t="s">
        <v>74</v>
      </c>
    </row>
    <row r="63" spans="1:4" x14ac:dyDescent="0.3">
      <c r="A63" s="57" t="s">
        <v>75</v>
      </c>
    </row>
    <row r="64" spans="1:4" x14ac:dyDescent="0.3">
      <c r="A64" s="57" t="s">
        <v>76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Havlíček Jan</cp:lastModifiedBy>
  <cp:lastPrinted>2002-01-11T19:46:37Z</cp:lastPrinted>
  <dcterms:created xsi:type="dcterms:W3CDTF">2002-01-10T14:38:06Z</dcterms:created>
  <dcterms:modified xsi:type="dcterms:W3CDTF">2023-09-10T11:03:58Z</dcterms:modified>
</cp:coreProperties>
</file>