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0380" windowHeight="5772" activeTab="1"/>
  </bookViews>
  <sheets>
    <sheet name="IMB. STMT." sheetId="1" r:id="rId1"/>
    <sheet name=" DOL. VAL. STMT." sheetId="2" r:id="rId2"/>
  </sheets>
  <definedNames>
    <definedName name="_xlnm.Print_Area" localSheetId="1">' DOL. VAL. STMT.'!$A$1:$S$29</definedName>
    <definedName name="_xlnm.Print_Area" localSheetId="0">'IMB. STMT.'!$A$1:$U$61</definedName>
  </definedNames>
  <calcPr calcId="92512"/>
</workbook>
</file>

<file path=xl/calcChain.xml><?xml version="1.0" encoding="utf-8"?>
<calcChain xmlns="http://schemas.openxmlformats.org/spreadsheetml/2006/main">
  <c r="R21" i="2" l="1"/>
  <c r="K23" i="2"/>
  <c r="M23" i="2"/>
  <c r="R23" i="2"/>
  <c r="K24" i="2"/>
  <c r="M24" i="2"/>
  <c r="R24" i="2"/>
  <c r="M26" i="2"/>
  <c r="R26" i="2"/>
  <c r="O22" i="1"/>
  <c r="O26" i="1"/>
  <c r="O29" i="1"/>
  <c r="R29" i="1"/>
  <c r="O36" i="1"/>
  <c r="O38" i="1"/>
  <c r="R38" i="1"/>
  <c r="O40" i="1"/>
  <c r="O41" i="1"/>
  <c r="O42" i="1"/>
  <c r="O44" i="1"/>
  <c r="O46" i="1"/>
</calcChain>
</file>

<file path=xl/sharedStrings.xml><?xml version="1.0" encoding="utf-8"?>
<sst xmlns="http://schemas.openxmlformats.org/spreadsheetml/2006/main" count="112" uniqueCount="77">
  <si>
    <t>CONTACT PHONE:</t>
  </si>
  <si>
    <t>CONTACT NAME:</t>
  </si>
  <si>
    <t>SVC REQ K DATE:</t>
  </si>
  <si>
    <t>SVC CD:</t>
  </si>
  <si>
    <t>BILL PTY:</t>
  </si>
  <si>
    <t>SVC REQ NAME:</t>
  </si>
  <si>
    <t>SVC REQ K:</t>
  </si>
  <si>
    <t>ONEOK MIDSTRAM GAS SUPPLY, LLC</t>
  </si>
  <si>
    <t>BAL-1</t>
  </si>
  <si>
    <t>WOODSON, HARRY</t>
  </si>
  <si>
    <t>(713) 853-6600</t>
  </si>
  <si>
    <t>STMT D/T:</t>
  </si>
  <si>
    <t>07/20/01</t>
  </si>
  <si>
    <t>BEG DATE</t>
  </si>
  <si>
    <t>END DATE</t>
  </si>
  <si>
    <t>LOC PROP</t>
  </si>
  <si>
    <t>(POI)</t>
  </si>
  <si>
    <t>LOC</t>
  </si>
  <si>
    <t>LOC NAME</t>
  </si>
  <si>
    <t>STMT</t>
  </si>
  <si>
    <t>BASIS</t>
  </si>
  <si>
    <t>DRY BTU</t>
  </si>
  <si>
    <t>QUANTITY</t>
  </si>
  <si>
    <t>ALLOCATED</t>
  </si>
  <si>
    <t>SCHEDULED</t>
  </si>
  <si>
    <t>CR</t>
  </si>
  <si>
    <t xml:space="preserve">            RECEIVED BY NORTHERN NATURAL GAS</t>
  </si>
  <si>
    <t>0063024</t>
  </si>
  <si>
    <t>000220768</t>
  </si>
  <si>
    <t>BUSHTON PVR</t>
  </si>
  <si>
    <t>A</t>
  </si>
  <si>
    <t xml:space="preserve">             PRIOR PERIOD ADJUSTMENTS</t>
  </si>
  <si>
    <t xml:space="preserve">             CURRENT MONTH RECEIPTS</t>
  </si>
  <si>
    <t>TOTAL RECEVED</t>
  </si>
  <si>
    <t xml:space="preserve">            DELIVERED BY NORTHERN NATURAL GAS</t>
  </si>
  <si>
    <t xml:space="preserve"> </t>
  </si>
  <si>
    <t>TOTAL DELIVERIES</t>
  </si>
  <si>
    <t>NET CURRENT MONTH IMBALANCE</t>
  </si>
  <si>
    <t xml:space="preserve">    NET IMBALANCE FOR ACCOUNTING PERIOD</t>
  </si>
  <si>
    <t>200104</t>
  </si>
  <si>
    <t xml:space="preserve">  MEASUREMENT CORRECTIONS MUST BE PROCESSED WITHIN SIX MONTHS OF THE BEGINNING FLOW DATE.</t>
  </si>
  <si>
    <t>NOTE:  ON 5/1/97, GISB STANDARD 1.3.16 BECAME EFFECTIVE REQUIRING THAT FUEL RETENTION BE CALCULATED ON RECEIPT VOLUMES</t>
  </si>
  <si>
    <t>THE SHIPPER IS LIABLE FOR FUEL USE AND UNACCOUNTED-FOR GAS ON PRE-5/1/97 PABABLE (POSITIVE) IMBALANCES AND POST-5/1/97 RECEIVABLE (NEGATIVE) IMBALANCES.</t>
  </si>
  <si>
    <t>IMBALANCE RESOLUTION MUST INCLUDE FUEL USE AND UNACCOUNTED-FOR GAS.</t>
  </si>
  <si>
    <t>NOTE:  CR=DUE NNG</t>
  </si>
  <si>
    <t xml:space="preserve">POSITIVE=DUE SVC REQ  </t>
  </si>
  <si>
    <t>THE ALLOCATED QUANTITY ABOVE REPRESENTS A SUMMARY OF ALLOCATED RECEIPTS AND DELIVERIES.  REFER TO THE "VOLUME IMBALANCE AND</t>
  </si>
  <si>
    <t>DOLLAR VALUATION CACULATIONS" STATEMENT TO DETERMIN THE CONTRACTUAL IMBALANCE OBLIGATION.</t>
  </si>
  <si>
    <t>PREPARED NAME:  NORTHERN NATURAL GAS COMPANY</t>
  </si>
  <si>
    <t>CONTRACT IMBALANCE</t>
  </si>
  <si>
    <t>200105</t>
  </si>
  <si>
    <t>200106</t>
  </si>
  <si>
    <t xml:space="preserve">ENDING IMBALANCE AT END OF </t>
  </si>
  <si>
    <t>JUNE 2001</t>
  </si>
  <si>
    <t>VOLUMETRIC IMBALANCE</t>
  </si>
  <si>
    <t>DOLLAR-VALUED IMBALANCE</t>
  </si>
  <si>
    <t>INDEX PRICE</t>
  </si>
  <si>
    <t>BEGINNING IMBALANCE (QUANTIY)</t>
  </si>
  <si>
    <t>VOLUMES APPLIED TO IMBALANCE:</t>
  </si>
  <si>
    <t>SETTLEMENT</t>
  </si>
  <si>
    <t>CURRENT MONTH</t>
  </si>
  <si>
    <t xml:space="preserve">PRIOR PERIODS </t>
  </si>
  <si>
    <t>IMB VALUE</t>
  </si>
  <si>
    <t>PREPARER NAME:  NORTHERN NATURAL GAS COMPANY</t>
  </si>
  <si>
    <t>VOLUME IMBALANCE AND DOLLAR VALUATION CALCULATIONS</t>
  </si>
  <si>
    <t>ONEOK MIDSTREAM GAS SUPPLY, LLC</t>
  </si>
  <si>
    <t>POSITIVE</t>
  </si>
  <si>
    <t>=</t>
  </si>
  <si>
    <t>DUE NNG</t>
  </si>
  <si>
    <t>DUE SVC REQ</t>
  </si>
  <si>
    <t>PER ARBITRATION SETTLEMENT</t>
  </si>
  <si>
    <t>CURRENT MONTH  200106</t>
  </si>
  <si>
    <t>ACCOUNTING PERIOD:  JUNE  2001</t>
  </si>
  <si>
    <t>ACCOUNTING PERIOD:   JUNE    2001</t>
  </si>
  <si>
    <t xml:space="preserve">  REQUEST FOR REALLOCATIONS MUST BE MADE IN WRITING TO NORTHERN NATURAL GAS BY January 20, 2002</t>
  </si>
  <si>
    <t>BEGINNING IMBALANCE AS OF MARCH 2001 PER ARBITRATION SETTLEMENT</t>
  </si>
  <si>
    <t>BEGINNING IMBALANCE (QUANTITY) 200103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</si>
</sst>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7"/>
      <name val="Arial"/>
      <family val="2"/>
    </font>
    <font>
      <sz val="7"/>
      <color indexed="10"/>
      <name val="Arial"/>
      <family val="2"/>
    </font>
    <font>
      <sz val="7"/>
      <color indexed="63"/>
      <name val="Arial"/>
      <family val="2"/>
    </font>
    <font>
      <sz val="7"/>
      <color indexed="59"/>
      <name val="Arial"/>
      <family val="2"/>
    </font>
    <font>
      <sz val="7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38" fontId="2" fillId="0" borderId="0" xfId="0" applyNumberFormat="1" applyFont="1"/>
    <xf numFmtId="40" fontId="2" fillId="0" borderId="0" xfId="0" applyNumberFormat="1" applyFont="1"/>
    <xf numFmtId="40" fontId="2" fillId="0" borderId="1" xfId="0" applyNumberFormat="1" applyFont="1" applyBorder="1"/>
    <xf numFmtId="0" fontId="2" fillId="0" borderId="0" xfId="0" applyFont="1" applyAlignment="1">
      <alignment horizontal="right"/>
    </xf>
    <xf numFmtId="40" fontId="4" fillId="0" borderId="0" xfId="0" applyNumberFormat="1" applyFont="1"/>
    <xf numFmtId="0" fontId="4" fillId="0" borderId="0" xfId="0" applyFont="1" applyAlignment="1">
      <alignment horizontal="right"/>
    </xf>
    <xf numFmtId="38" fontId="5" fillId="0" borderId="0" xfId="0" applyNumberFormat="1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Border="1"/>
    <xf numFmtId="38" fontId="6" fillId="0" borderId="0" xfId="0" applyNumberFormat="1" applyFont="1"/>
    <xf numFmtId="0" fontId="6" fillId="0" borderId="5" xfId="0" applyFont="1" applyBorder="1"/>
    <xf numFmtId="0" fontId="6" fillId="0" borderId="0" xfId="0" quotePrefix="1" applyFont="1"/>
    <xf numFmtId="0" fontId="6" fillId="0" borderId="0" xfId="0" applyFont="1"/>
    <xf numFmtId="38" fontId="6" fillId="0" borderId="0" xfId="0" applyNumberFormat="1" applyFont="1" applyAlignment="1">
      <alignment horizontal="right"/>
    </xf>
    <xf numFmtId="38" fontId="6" fillId="0" borderId="1" xfId="0" applyNumberFormat="1" applyFont="1" applyBorder="1"/>
    <xf numFmtId="0" fontId="6" fillId="0" borderId="3" xfId="0" applyFont="1" applyBorder="1"/>
    <xf numFmtId="0" fontId="6" fillId="0" borderId="0" xfId="0" applyFont="1" applyBorder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opLeftCell="A18" workbookViewId="0">
      <selection activeCell="P42" sqref="P42"/>
    </sheetView>
  </sheetViews>
  <sheetFormatPr defaultRowHeight="13.2" x14ac:dyDescent="0.25"/>
  <cols>
    <col min="1" max="1" width="2.88671875" customWidth="1"/>
    <col min="2" max="2" width="7.6640625" customWidth="1"/>
    <col min="3" max="3" width="2.88671875" customWidth="1"/>
    <col min="4" max="4" width="0.6640625" customWidth="1"/>
    <col min="5" max="5" width="8.33203125" customWidth="1"/>
    <col min="6" max="6" width="0.6640625" customWidth="1"/>
    <col min="8" max="8" width="0.88671875" customWidth="1"/>
    <col min="9" max="9" width="18.33203125" customWidth="1"/>
    <col min="10" max="10" width="0.88671875" customWidth="1"/>
    <col min="11" max="11" width="6.88671875" customWidth="1"/>
    <col min="12" max="12" width="0.88671875" customWidth="1"/>
    <col min="14" max="14" width="0.88671875" customWidth="1"/>
    <col min="15" max="15" width="11.44140625" customWidth="1"/>
    <col min="16" max="16" width="2.44140625" customWidth="1"/>
    <col min="17" max="17" width="0.88671875" customWidth="1"/>
    <col min="18" max="18" width="11" customWidth="1"/>
  </cols>
  <sheetData>
    <row r="1" spans="1:22" s="2" customFormat="1" ht="9.6" x14ac:dyDescent="0.2">
      <c r="A1" s="2" t="s">
        <v>11</v>
      </c>
      <c r="C1" s="3" t="s">
        <v>12</v>
      </c>
    </row>
    <row r="2" spans="1:22" s="2" customFormat="1" ht="9.6" x14ac:dyDescent="0.2">
      <c r="A2" s="42" t="s">
        <v>48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</row>
    <row r="3" spans="1:22" s="2" customFormat="1" ht="9.6" x14ac:dyDescent="0.2">
      <c r="A3" s="42" t="s">
        <v>49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</row>
    <row r="4" spans="1:22" s="2" customFormat="1" ht="9.6" x14ac:dyDescent="0.2">
      <c r="A4" s="42" t="s">
        <v>73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</row>
    <row r="5" spans="1:22" s="2" customFormat="1" ht="9.6" x14ac:dyDescent="0.2"/>
    <row r="6" spans="1:22" s="2" customFormat="1" ht="9.6" x14ac:dyDescent="0.2">
      <c r="A6" s="2" t="s">
        <v>6</v>
      </c>
      <c r="E6" s="5">
        <v>103135</v>
      </c>
    </row>
    <row r="7" spans="1:22" s="2" customFormat="1" ht="9.6" x14ac:dyDescent="0.2">
      <c r="A7" s="2" t="s">
        <v>5</v>
      </c>
      <c r="E7" s="2" t="s">
        <v>7</v>
      </c>
    </row>
    <row r="8" spans="1:22" s="2" customFormat="1" ht="9.6" x14ac:dyDescent="0.2">
      <c r="A8" s="2" t="s">
        <v>4</v>
      </c>
      <c r="E8" s="2" t="s">
        <v>7</v>
      </c>
    </row>
    <row r="9" spans="1:22" s="2" customFormat="1" ht="9.6" x14ac:dyDescent="0.2">
      <c r="A9" s="2" t="s">
        <v>3</v>
      </c>
      <c r="E9" s="2" t="s">
        <v>8</v>
      </c>
    </row>
    <row r="10" spans="1:22" s="2" customFormat="1" ht="9.6" x14ac:dyDescent="0.2">
      <c r="A10" s="2" t="s">
        <v>2</v>
      </c>
      <c r="E10" s="5">
        <v>19970401</v>
      </c>
    </row>
    <row r="11" spans="1:22" s="2" customFormat="1" ht="9.6" x14ac:dyDescent="0.2">
      <c r="A11" s="2" t="s">
        <v>1</v>
      </c>
      <c r="E11" s="2" t="s">
        <v>9</v>
      </c>
    </row>
    <row r="12" spans="1:22" s="2" customFormat="1" ht="9.6" x14ac:dyDescent="0.2">
      <c r="A12" s="2" t="s">
        <v>0</v>
      </c>
      <c r="E12" s="2" t="s">
        <v>10</v>
      </c>
    </row>
    <row r="13" spans="1:22" s="2" customFormat="1" ht="4.5" customHeight="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15"/>
    </row>
    <row r="14" spans="1:22" s="2" customFormat="1" ht="9.6" x14ac:dyDescent="0.2"/>
    <row r="15" spans="1:22" s="4" customFormat="1" ht="9.6" x14ac:dyDescent="0.2">
      <c r="B15" s="4" t="s">
        <v>13</v>
      </c>
      <c r="E15" s="4" t="s">
        <v>15</v>
      </c>
      <c r="K15" s="4" t="s">
        <v>19</v>
      </c>
      <c r="O15" s="4" t="s">
        <v>23</v>
      </c>
      <c r="R15" s="4" t="s">
        <v>24</v>
      </c>
    </row>
    <row r="16" spans="1:22" s="4" customFormat="1" ht="9.6" x14ac:dyDescent="0.2">
      <c r="B16" s="7" t="s">
        <v>14</v>
      </c>
      <c r="C16" s="8"/>
      <c r="E16" s="7" t="s">
        <v>16</v>
      </c>
      <c r="G16" s="7" t="s">
        <v>17</v>
      </c>
      <c r="I16" s="7" t="s">
        <v>18</v>
      </c>
      <c r="K16" s="7" t="s">
        <v>20</v>
      </c>
      <c r="M16" s="7" t="s">
        <v>21</v>
      </c>
      <c r="O16" s="7" t="s">
        <v>22</v>
      </c>
      <c r="P16" s="8"/>
      <c r="R16" s="7" t="s">
        <v>22</v>
      </c>
    </row>
    <row r="17" spans="2:18" s="2" customFormat="1" ht="4.5" customHeight="1" x14ac:dyDescent="0.2">
      <c r="O17" s="33"/>
    </row>
    <row r="18" spans="2:18" s="2" customFormat="1" ht="9.6" x14ac:dyDescent="0.2">
      <c r="B18" s="2" t="s">
        <v>75</v>
      </c>
      <c r="I18" s="3"/>
      <c r="O18" s="34">
        <v>193214</v>
      </c>
      <c r="P18" s="9" t="s">
        <v>35</v>
      </c>
    </row>
    <row r="19" spans="2:18" s="2" customFormat="1" ht="7.5" customHeight="1" x14ac:dyDescent="0.2">
      <c r="O19" s="30"/>
    </row>
    <row r="20" spans="2:18" s="2" customFormat="1" ht="9.6" x14ac:dyDescent="0.2">
      <c r="B20" s="2" t="s">
        <v>26</v>
      </c>
      <c r="O20" s="30"/>
    </row>
    <row r="21" spans="2:18" s="2" customFormat="1" ht="6.75" customHeight="1" x14ac:dyDescent="0.2">
      <c r="O21" s="30"/>
    </row>
    <row r="22" spans="2:18" s="2" customFormat="1" ht="9.6" x14ac:dyDescent="0.2">
      <c r="B22" s="2">
        <v>200104</v>
      </c>
      <c r="E22" s="3" t="s">
        <v>27</v>
      </c>
      <c r="G22" s="3" t="s">
        <v>28</v>
      </c>
      <c r="I22" s="2" t="s">
        <v>29</v>
      </c>
      <c r="K22" s="4" t="s">
        <v>30</v>
      </c>
      <c r="M22" s="4">
        <v>2.6733549000000001</v>
      </c>
      <c r="O22" s="30">
        <f>--176020</f>
        <v>176020</v>
      </c>
      <c r="P22" s="9" t="s">
        <v>35</v>
      </c>
    </row>
    <row r="23" spans="2:18" s="2" customFormat="1" ht="9.6" x14ac:dyDescent="0.2">
      <c r="B23" s="2">
        <v>200105</v>
      </c>
      <c r="E23" s="3" t="s">
        <v>27</v>
      </c>
      <c r="G23" s="3" t="s">
        <v>28</v>
      </c>
      <c r="I23" s="2" t="s">
        <v>29</v>
      </c>
      <c r="K23" s="4" t="s">
        <v>30</v>
      </c>
      <c r="M23" s="4">
        <v>2.5620276999999998</v>
      </c>
      <c r="O23" s="30">
        <v>41697</v>
      </c>
      <c r="P23" s="9" t="s">
        <v>35</v>
      </c>
    </row>
    <row r="24" spans="2:18" s="2" customFormat="1" ht="3.75" customHeight="1" x14ac:dyDescent="0.2">
      <c r="E24" s="3"/>
      <c r="G24" s="3"/>
      <c r="K24" s="4"/>
      <c r="M24" s="27"/>
      <c r="O24" s="35"/>
    </row>
    <row r="25" spans="2:18" s="2" customFormat="1" ht="6.75" customHeight="1" x14ac:dyDescent="0.2">
      <c r="M25" s="28"/>
      <c r="O25" s="30"/>
    </row>
    <row r="26" spans="2:18" s="2" customFormat="1" ht="9.6" x14ac:dyDescent="0.2">
      <c r="G26" s="2" t="s">
        <v>31</v>
      </c>
      <c r="M26" s="28"/>
      <c r="O26" s="30">
        <f>SUM(O22:O23)</f>
        <v>217717</v>
      </c>
    </row>
    <row r="27" spans="2:18" s="2" customFormat="1" ht="9.6" x14ac:dyDescent="0.2">
      <c r="G27" s="2" t="s">
        <v>32</v>
      </c>
      <c r="M27" s="28"/>
      <c r="O27" s="30" t="s">
        <v>35</v>
      </c>
    </row>
    <row r="28" spans="2:18" s="2" customFormat="1" ht="3.75" customHeight="1" x14ac:dyDescent="0.2">
      <c r="E28" s="3"/>
      <c r="G28" s="3"/>
      <c r="K28" s="4"/>
      <c r="M28" s="27"/>
      <c r="O28" s="35"/>
      <c r="R28" s="6"/>
    </row>
    <row r="29" spans="2:18" s="2" customFormat="1" ht="9.6" x14ac:dyDescent="0.2">
      <c r="I29" s="2" t="s">
        <v>33</v>
      </c>
      <c r="M29" s="28"/>
      <c r="O29" s="30">
        <f>SUM(O26:O27)</f>
        <v>217717</v>
      </c>
      <c r="R29" s="2">
        <f>R27</f>
        <v>0</v>
      </c>
    </row>
    <row r="30" spans="2:18" s="2" customFormat="1" ht="9.6" x14ac:dyDescent="0.2">
      <c r="M30" s="28"/>
      <c r="O30" s="30"/>
    </row>
    <row r="31" spans="2:18" s="2" customFormat="1" ht="9.6" x14ac:dyDescent="0.2">
      <c r="B31" s="2" t="s">
        <v>34</v>
      </c>
      <c r="M31" s="28"/>
      <c r="O31" s="30"/>
    </row>
    <row r="32" spans="2:18" s="2" customFormat="1" ht="6.75" customHeight="1" x14ac:dyDescent="0.2">
      <c r="M32" s="28"/>
      <c r="O32" s="30"/>
    </row>
    <row r="33" spans="2:18" s="2" customFormat="1" ht="9.6" x14ac:dyDescent="0.2">
      <c r="B33" s="2">
        <v>200106</v>
      </c>
      <c r="E33" s="3" t="s">
        <v>27</v>
      </c>
      <c r="G33" s="3" t="s">
        <v>28</v>
      </c>
      <c r="I33" s="2" t="s">
        <v>29</v>
      </c>
      <c r="K33" s="4" t="s">
        <v>30</v>
      </c>
      <c r="M33" s="4">
        <v>2.6291907000000001</v>
      </c>
      <c r="O33" s="30">
        <v>77874</v>
      </c>
      <c r="P33" s="9" t="s">
        <v>35</v>
      </c>
    </row>
    <row r="34" spans="2:18" s="2" customFormat="1" ht="3.75" customHeight="1" x14ac:dyDescent="0.2">
      <c r="E34" s="3"/>
      <c r="G34" s="3"/>
      <c r="K34" s="4"/>
      <c r="M34" s="10"/>
      <c r="O34" s="35"/>
    </row>
    <row r="35" spans="2:18" s="2" customFormat="1" ht="9.6" x14ac:dyDescent="0.2">
      <c r="G35" s="2" t="s">
        <v>31</v>
      </c>
      <c r="O35" s="30"/>
    </row>
    <row r="36" spans="2:18" s="2" customFormat="1" ht="9.6" x14ac:dyDescent="0.2">
      <c r="G36" s="2" t="s">
        <v>32</v>
      </c>
      <c r="O36" s="30">
        <f>O33</f>
        <v>77874</v>
      </c>
    </row>
    <row r="37" spans="2:18" s="2" customFormat="1" ht="3.75" customHeight="1" x14ac:dyDescent="0.2">
      <c r="E37" s="3"/>
      <c r="G37" s="3"/>
      <c r="K37" s="4"/>
      <c r="M37" s="10"/>
      <c r="O37" s="35"/>
      <c r="R37" s="6"/>
    </row>
    <row r="38" spans="2:18" s="2" customFormat="1" ht="9.6" x14ac:dyDescent="0.2">
      <c r="I38" s="2" t="s">
        <v>36</v>
      </c>
      <c r="O38" s="30">
        <f>SUM(O35:O36)</f>
        <v>77874</v>
      </c>
      <c r="R38" s="2">
        <f>R36</f>
        <v>0</v>
      </c>
    </row>
    <row r="39" spans="2:18" s="2" customFormat="1" ht="9.6" x14ac:dyDescent="0.2">
      <c r="O39" s="30"/>
    </row>
    <row r="40" spans="2:18" s="2" customFormat="1" ht="9.6" x14ac:dyDescent="0.2">
      <c r="K40" s="3" t="s">
        <v>39</v>
      </c>
      <c r="O40" s="30">
        <f>SUM(O22:O22)</f>
        <v>176020</v>
      </c>
    </row>
    <row r="41" spans="2:18" s="2" customFormat="1" ht="9.6" x14ac:dyDescent="0.2">
      <c r="K41" s="3" t="s">
        <v>50</v>
      </c>
      <c r="O41" s="30">
        <f>SUM(O23:O23)</f>
        <v>41697</v>
      </c>
      <c r="P41" s="9"/>
    </row>
    <row r="42" spans="2:18" s="2" customFormat="1" ht="9.6" x14ac:dyDescent="0.2">
      <c r="E42" s="2" t="s">
        <v>37</v>
      </c>
      <c r="K42" s="3" t="s">
        <v>51</v>
      </c>
      <c r="O42" s="30">
        <f>-O38</f>
        <v>-77874</v>
      </c>
      <c r="P42" s="41" t="s">
        <v>25</v>
      </c>
    </row>
    <row r="43" spans="2:18" s="2" customFormat="1" ht="9.6" x14ac:dyDescent="0.2">
      <c r="O43" s="30"/>
    </row>
    <row r="44" spans="2:18" s="2" customFormat="1" ht="9.6" x14ac:dyDescent="0.2">
      <c r="E44" s="2" t="s">
        <v>38</v>
      </c>
      <c r="K44" s="3"/>
      <c r="O44" s="30">
        <f>SUM(O40:O42)</f>
        <v>139843</v>
      </c>
    </row>
    <row r="45" spans="2:18" s="2" customFormat="1" ht="9.6" x14ac:dyDescent="0.2">
      <c r="O45" s="30"/>
    </row>
    <row r="46" spans="2:18" s="2" customFormat="1" ht="9.6" x14ac:dyDescent="0.2">
      <c r="B46" s="2" t="s">
        <v>52</v>
      </c>
      <c r="I46" s="32" t="s">
        <v>53</v>
      </c>
      <c r="O46" s="30">
        <f>O18+O44</f>
        <v>333057</v>
      </c>
    </row>
    <row r="47" spans="2:18" s="2" customFormat="1" ht="9.6" x14ac:dyDescent="0.2">
      <c r="O47" s="33"/>
    </row>
    <row r="48" spans="2:18" s="2" customFormat="1" ht="3" customHeight="1" x14ac:dyDescent="0.2"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36"/>
      <c r="P48" s="12"/>
      <c r="Q48" s="13"/>
    </row>
    <row r="49" spans="2:17" s="2" customFormat="1" ht="9.6" x14ac:dyDescent="0.2">
      <c r="B49" s="31" t="s">
        <v>74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29"/>
      <c r="N49" s="29"/>
      <c r="O49" s="37"/>
      <c r="P49" s="15"/>
      <c r="Q49" s="16"/>
    </row>
    <row r="50" spans="2:17" s="2" customFormat="1" ht="9.6" x14ac:dyDescent="0.2">
      <c r="B50" s="14" t="s">
        <v>40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7"/>
      <c r="P50" s="15"/>
      <c r="Q50" s="16"/>
    </row>
    <row r="51" spans="2:17" s="2" customFormat="1" ht="3" customHeight="1" x14ac:dyDescent="0.2">
      <c r="B51" s="1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8"/>
    </row>
    <row r="52" spans="2:17" s="2" customFormat="1" ht="9.6" x14ac:dyDescent="0.2"/>
    <row r="53" spans="2:17" s="2" customFormat="1" ht="9.6" x14ac:dyDescent="0.2">
      <c r="B53" s="2" t="s">
        <v>41</v>
      </c>
    </row>
    <row r="54" spans="2:17" s="2" customFormat="1" ht="9.6" x14ac:dyDescent="0.2">
      <c r="B54" s="2" t="s">
        <v>42</v>
      </c>
    </row>
    <row r="55" spans="2:17" s="2" customFormat="1" ht="9.6" x14ac:dyDescent="0.2">
      <c r="B55" s="2" t="s">
        <v>43</v>
      </c>
    </row>
    <row r="56" spans="2:17" s="2" customFormat="1" ht="9.6" x14ac:dyDescent="0.2"/>
    <row r="57" spans="2:17" s="2" customFormat="1" ht="9.6" x14ac:dyDescent="0.2">
      <c r="B57" s="2" t="s">
        <v>44</v>
      </c>
      <c r="G57" s="2" t="s">
        <v>45</v>
      </c>
    </row>
    <row r="58" spans="2:17" s="2" customFormat="1" ht="9.6" x14ac:dyDescent="0.2"/>
    <row r="59" spans="2:17" s="2" customFormat="1" ht="9.6" x14ac:dyDescent="0.2">
      <c r="B59" s="2" t="s">
        <v>46</v>
      </c>
    </row>
    <row r="60" spans="2:17" s="2" customFormat="1" ht="9.6" x14ac:dyDescent="0.2">
      <c r="B60" s="2" t="s">
        <v>47</v>
      </c>
    </row>
    <row r="61" spans="2:17" s="1" customFormat="1" ht="10.199999999999999" x14ac:dyDescent="0.2"/>
    <row r="62" spans="2:17" s="1" customFormat="1" ht="10.199999999999999" x14ac:dyDescent="0.2"/>
  </sheetData>
  <mergeCells count="3">
    <mergeCell ref="A2:U2"/>
    <mergeCell ref="A3:U3"/>
    <mergeCell ref="A4:U4"/>
  </mergeCells>
  <phoneticPr fontId="0" type="noConversion"/>
  <pageMargins left="0.61" right="0.71" top="0.89" bottom="0.65" header="0.5" footer="0.5"/>
  <pageSetup orientation="landscape" r:id="rId1"/>
  <headerFooter alignWithMargins="0">
    <oddHeader>&amp;RPAGE    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selection activeCell="I10" sqref="I10"/>
    </sheetView>
  </sheetViews>
  <sheetFormatPr defaultRowHeight="13.2" x14ac:dyDescent="0.25"/>
  <cols>
    <col min="1" max="1" width="2.88671875" customWidth="1"/>
    <col min="2" max="2" width="4.5546875" customWidth="1"/>
    <col min="3" max="3" width="6.88671875" customWidth="1"/>
    <col min="4" max="4" width="16.109375" customWidth="1"/>
    <col min="5" max="5" width="1.88671875" customWidth="1"/>
    <col min="7" max="7" width="5.6640625" customWidth="1"/>
    <col min="8" max="8" width="2.88671875" customWidth="1"/>
    <col min="9" max="9" width="5.44140625" customWidth="1"/>
    <col min="10" max="10" width="6" customWidth="1"/>
    <col min="11" max="11" width="17" customWidth="1"/>
    <col min="12" max="12" width="1.88671875" customWidth="1"/>
    <col min="14" max="15" width="2.44140625" customWidth="1"/>
    <col min="16" max="16" width="9.5546875" customWidth="1"/>
    <col min="17" max="17" width="1.88671875" customWidth="1"/>
    <col min="18" max="18" width="10.109375" customWidth="1"/>
    <col min="19" max="19" width="2.88671875" customWidth="1"/>
  </cols>
  <sheetData>
    <row r="1" spans="1:19" s="2" customFormat="1" ht="9.6" x14ac:dyDescent="0.2">
      <c r="A1" s="2" t="s">
        <v>11</v>
      </c>
      <c r="C1" s="3" t="s">
        <v>12</v>
      </c>
    </row>
    <row r="2" spans="1:19" s="2" customFormat="1" ht="9.6" x14ac:dyDescent="0.2">
      <c r="A2" s="42" t="s">
        <v>63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19" s="2" customFormat="1" ht="9.6" x14ac:dyDescent="0.2">
      <c r="A3" s="42" t="s">
        <v>64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19" s="2" customFormat="1" ht="9.6" x14ac:dyDescent="0.2">
      <c r="A4" s="45" t="s">
        <v>72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19" s="2" customFormat="1" ht="9.6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s="2" customFormat="1" ht="9.6" x14ac:dyDescent="0.2">
      <c r="A6" s="38" t="s">
        <v>5</v>
      </c>
      <c r="B6" s="39"/>
      <c r="C6" s="27"/>
      <c r="D6" s="40" t="s">
        <v>65</v>
      </c>
      <c r="E6" s="4"/>
      <c r="F6" s="4"/>
      <c r="G6" s="4"/>
      <c r="H6" s="4"/>
      <c r="I6" s="4"/>
      <c r="J6" s="4"/>
      <c r="K6" s="22" t="s">
        <v>25</v>
      </c>
      <c r="L6" s="4" t="s">
        <v>67</v>
      </c>
      <c r="M6" s="5" t="s">
        <v>68</v>
      </c>
      <c r="N6" s="4"/>
      <c r="O6" s="4"/>
      <c r="P6" s="4"/>
      <c r="Q6" s="4"/>
      <c r="R6" s="4"/>
      <c r="S6" s="4"/>
    </row>
    <row r="7" spans="1:19" s="2" customFormat="1" ht="9.6" x14ac:dyDescent="0.2">
      <c r="A7" s="38" t="s">
        <v>6</v>
      </c>
      <c r="B7" s="39"/>
      <c r="C7" s="27"/>
      <c r="D7" s="40">
        <v>103135</v>
      </c>
      <c r="E7" s="4"/>
      <c r="F7" s="4"/>
      <c r="G7" s="4"/>
      <c r="H7" s="4"/>
      <c r="I7" s="4"/>
      <c r="J7" s="4"/>
      <c r="K7" s="22" t="s">
        <v>66</v>
      </c>
      <c r="L7" s="4" t="s">
        <v>67</v>
      </c>
      <c r="M7" s="5" t="s">
        <v>69</v>
      </c>
      <c r="N7" s="4"/>
      <c r="O7" s="4"/>
      <c r="P7" s="4"/>
      <c r="Q7" s="4"/>
      <c r="R7" s="4"/>
      <c r="S7" s="4"/>
    </row>
    <row r="8" spans="1:19" s="2" customFormat="1" ht="9.6" x14ac:dyDescent="0.2">
      <c r="A8" s="38" t="s">
        <v>1</v>
      </c>
      <c r="B8" s="33"/>
      <c r="C8" s="28"/>
      <c r="D8" s="33" t="s">
        <v>9</v>
      </c>
    </row>
    <row r="9" spans="1:19" s="2" customFormat="1" ht="9.6" x14ac:dyDescent="0.2">
      <c r="A9" s="26"/>
      <c r="B9" s="28"/>
      <c r="C9" s="28"/>
      <c r="D9" s="28"/>
    </row>
    <row r="10" spans="1:19" s="2" customFormat="1" ht="9.6" x14ac:dyDescent="0.2">
      <c r="A10" s="28"/>
      <c r="B10" s="28"/>
      <c r="C10" s="28"/>
      <c r="D10" s="28"/>
    </row>
    <row r="11" spans="1:19" s="4" customFormat="1" ht="9.6" x14ac:dyDescent="0.2">
      <c r="A11" s="43" t="s">
        <v>54</v>
      </c>
      <c r="B11" s="43"/>
      <c r="C11" s="43"/>
      <c r="D11" s="43"/>
      <c r="F11" s="7" t="s">
        <v>22</v>
      </c>
      <c r="H11" s="44" t="s">
        <v>55</v>
      </c>
      <c r="I11" s="44"/>
      <c r="J11" s="44"/>
      <c r="K11" s="44"/>
      <c r="M11" s="7" t="s">
        <v>22</v>
      </c>
      <c r="P11" s="7" t="s">
        <v>56</v>
      </c>
      <c r="R11" s="7" t="s">
        <v>62</v>
      </c>
    </row>
    <row r="12" spans="1:19" s="2" customFormat="1" ht="9.6" x14ac:dyDescent="0.2">
      <c r="A12" s="28"/>
      <c r="B12" s="28"/>
      <c r="C12" s="28"/>
      <c r="D12" s="28"/>
      <c r="R12" s="20"/>
    </row>
    <row r="13" spans="1:19" s="2" customFormat="1" ht="9.6" x14ac:dyDescent="0.2">
      <c r="A13" s="33" t="s">
        <v>57</v>
      </c>
      <c r="B13" s="33"/>
      <c r="C13" s="28"/>
      <c r="D13" s="28"/>
      <c r="F13" s="2">
        <v>0</v>
      </c>
      <c r="H13" s="2" t="s">
        <v>76</v>
      </c>
      <c r="M13" s="19">
        <v>193214</v>
      </c>
      <c r="R13" s="20">
        <v>1192857.73</v>
      </c>
    </row>
    <row r="14" spans="1:19" s="2" customFormat="1" ht="9.6" x14ac:dyDescent="0.2">
      <c r="A14" s="33"/>
      <c r="B14" s="33"/>
      <c r="C14" s="28"/>
      <c r="D14" s="28"/>
      <c r="I14" s="2" t="s">
        <v>70</v>
      </c>
      <c r="M14" s="19"/>
      <c r="R14" s="20"/>
    </row>
    <row r="15" spans="1:19" s="2" customFormat="1" ht="9.6" x14ac:dyDescent="0.2">
      <c r="A15" s="33"/>
      <c r="B15" s="33"/>
      <c r="C15" s="28"/>
      <c r="D15" s="28"/>
      <c r="M15" s="19"/>
      <c r="R15" s="20"/>
    </row>
    <row r="16" spans="1:19" s="2" customFormat="1" ht="9.6" x14ac:dyDescent="0.2">
      <c r="A16" s="33" t="s">
        <v>58</v>
      </c>
      <c r="B16" s="33"/>
      <c r="C16" s="28"/>
      <c r="D16" s="28"/>
      <c r="H16" s="2" t="s">
        <v>58</v>
      </c>
      <c r="M16" s="19"/>
      <c r="R16" s="20"/>
    </row>
    <row r="17" spans="1:19" s="2" customFormat="1" ht="9.6" x14ac:dyDescent="0.2">
      <c r="A17" s="33"/>
      <c r="B17" s="33"/>
      <c r="C17" s="28"/>
      <c r="D17" s="28"/>
      <c r="M17" s="19"/>
      <c r="R17" s="20"/>
    </row>
    <row r="18" spans="1:19" s="2" customFormat="1" ht="9.6" x14ac:dyDescent="0.2">
      <c r="A18" s="33"/>
      <c r="B18" s="33"/>
      <c r="C18" s="28"/>
      <c r="D18" s="28"/>
      <c r="M18" s="19"/>
      <c r="R18" s="20"/>
    </row>
    <row r="19" spans="1:19" s="2" customFormat="1" ht="9.6" x14ac:dyDescent="0.2">
      <c r="A19" s="33"/>
      <c r="B19" s="33" t="s">
        <v>59</v>
      </c>
      <c r="C19" s="28"/>
      <c r="D19" s="28"/>
      <c r="F19" s="2">
        <v>0</v>
      </c>
      <c r="I19" s="2" t="s">
        <v>59</v>
      </c>
      <c r="M19" s="19">
        <v>0</v>
      </c>
      <c r="R19" s="20">
        <v>0</v>
      </c>
    </row>
    <row r="20" spans="1:19" s="2" customFormat="1" ht="9.6" x14ac:dyDescent="0.2">
      <c r="A20" s="33"/>
      <c r="B20" s="33"/>
      <c r="C20" s="28"/>
      <c r="D20" s="28"/>
      <c r="M20" s="19"/>
      <c r="R20" s="20"/>
    </row>
    <row r="21" spans="1:19" s="2" customFormat="1" ht="9.6" x14ac:dyDescent="0.2">
      <c r="A21" s="33"/>
      <c r="B21" s="33" t="s">
        <v>60</v>
      </c>
      <c r="C21" s="28"/>
      <c r="D21" s="28"/>
      <c r="F21" s="2">
        <v>0</v>
      </c>
      <c r="I21" s="2" t="s">
        <v>71</v>
      </c>
      <c r="M21" s="25">
        <v>-77874</v>
      </c>
      <c r="N21" s="22" t="s">
        <v>25</v>
      </c>
      <c r="O21" s="22"/>
      <c r="P21" s="4">
        <v>3.4243000000000001</v>
      </c>
      <c r="R21" s="23">
        <f>M21*P21</f>
        <v>-266663.93820000003</v>
      </c>
      <c r="S21" s="24" t="s">
        <v>25</v>
      </c>
    </row>
    <row r="22" spans="1:19" s="2" customFormat="1" ht="9.6" x14ac:dyDescent="0.2">
      <c r="A22" s="33"/>
      <c r="B22" s="33"/>
      <c r="C22" s="28"/>
      <c r="D22" s="28"/>
      <c r="M22" s="19"/>
      <c r="P22" s="4"/>
      <c r="R22" s="20"/>
    </row>
    <row r="23" spans="1:19" s="2" customFormat="1" ht="9.6" x14ac:dyDescent="0.2">
      <c r="A23" s="33"/>
      <c r="B23" s="33" t="s">
        <v>61</v>
      </c>
      <c r="C23" s="28"/>
      <c r="D23" s="32" t="s">
        <v>39</v>
      </c>
      <c r="F23" s="2">
        <v>0</v>
      </c>
      <c r="I23" s="2" t="s">
        <v>61</v>
      </c>
      <c r="K23" s="32" t="str">
        <f>D23</f>
        <v>200104</v>
      </c>
      <c r="M23" s="19">
        <f>176020</f>
        <v>176020</v>
      </c>
      <c r="P23" s="4">
        <v>4.9474</v>
      </c>
      <c r="R23" s="20">
        <f>M23*P23</f>
        <v>870841.348</v>
      </c>
    </row>
    <row r="24" spans="1:19" s="2" customFormat="1" ht="9.6" x14ac:dyDescent="0.2">
      <c r="A24" s="33"/>
      <c r="B24" s="33" t="s">
        <v>61</v>
      </c>
      <c r="C24" s="28"/>
      <c r="D24" s="32" t="s">
        <v>50</v>
      </c>
      <c r="F24" s="2">
        <v>0</v>
      </c>
      <c r="I24" s="2" t="s">
        <v>61</v>
      </c>
      <c r="K24" s="32" t="str">
        <f>D24</f>
        <v>200105</v>
      </c>
      <c r="M24" s="19">
        <f>41697</f>
        <v>41697</v>
      </c>
      <c r="N24" s="22"/>
      <c r="O24" s="22"/>
      <c r="P24" s="4">
        <v>3.9657</v>
      </c>
      <c r="R24" s="20">
        <f>M24*P24</f>
        <v>165357.7929</v>
      </c>
      <c r="S24" s="9"/>
    </row>
    <row r="25" spans="1:19" s="2" customFormat="1" ht="3.75" customHeight="1" x14ac:dyDescent="0.2">
      <c r="F25" s="6"/>
      <c r="M25" s="6"/>
      <c r="R25" s="21"/>
    </row>
    <row r="26" spans="1:19" s="2" customFormat="1" ht="9.6" x14ac:dyDescent="0.2">
      <c r="M26" s="19">
        <f>SUM(M13:M25)</f>
        <v>333057</v>
      </c>
      <c r="R26" s="20">
        <f>SUM(R13:R25)</f>
        <v>1962392.9327</v>
      </c>
    </row>
    <row r="27" spans="1:19" s="2" customFormat="1" ht="9.6" x14ac:dyDescent="0.2">
      <c r="R27" s="20"/>
    </row>
    <row r="28" spans="1:19" s="2" customFormat="1" ht="9.6" x14ac:dyDescent="0.2">
      <c r="R28" s="20"/>
    </row>
    <row r="29" spans="1:19" s="2" customFormat="1" ht="9.6" x14ac:dyDescent="0.2">
      <c r="R29" s="20"/>
    </row>
    <row r="30" spans="1:19" s="2" customFormat="1" ht="9.6" x14ac:dyDescent="0.2">
      <c r="R30" s="20"/>
    </row>
    <row r="31" spans="1:19" s="2" customFormat="1" ht="9.6" x14ac:dyDescent="0.2">
      <c r="R31" s="20"/>
    </row>
    <row r="32" spans="1:19" s="2" customFormat="1" ht="9.6" x14ac:dyDescent="0.2"/>
    <row r="33" s="2" customFormat="1" ht="9.6" x14ac:dyDescent="0.2"/>
    <row r="34" s="2" customFormat="1" ht="9.6" x14ac:dyDescent="0.2"/>
    <row r="35" s="2" customFormat="1" ht="9.6" x14ac:dyDescent="0.2"/>
  </sheetData>
  <mergeCells count="5">
    <mergeCell ref="A11:D11"/>
    <mergeCell ref="H11:K11"/>
    <mergeCell ref="A2:S2"/>
    <mergeCell ref="A3:S3"/>
    <mergeCell ref="A4:S4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Header>&amp;RPAGE    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IMB. STMT.</vt:lpstr>
      <vt:lpstr> DOL. VAL. STMT.</vt:lpstr>
      <vt:lpstr>' DOL. VAL. STMT.'!Print_Area</vt:lpstr>
      <vt:lpstr>'IMB. STMT.'!Print_Area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Tangie Dykes</dc:creator>
  <cp:lastModifiedBy>Havlíček Jan</cp:lastModifiedBy>
  <cp:lastPrinted>2001-07-19T21:49:17Z</cp:lastPrinted>
  <dcterms:created xsi:type="dcterms:W3CDTF">2001-07-19T14:11:01Z</dcterms:created>
  <dcterms:modified xsi:type="dcterms:W3CDTF">2023-09-10T11:05:11Z</dcterms:modified>
</cp:coreProperties>
</file>