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Packets" sheetId="1" r:id="rId1"/>
    <sheet name="Sheet2" sheetId="3" r:id="rId2"/>
    <sheet name="Sheet3" sheetId="4" r:id="rId3"/>
  </sheets>
  <definedNames>
    <definedName name="_xlnm.Print_Area" localSheetId="0">Packets!$C$2:$AE$23</definedName>
  </definedNames>
  <calcPr calcId="92512"/>
</workbook>
</file>

<file path=xl/calcChain.xml><?xml version="1.0" encoding="utf-8"?>
<calcChain xmlns="http://schemas.openxmlformats.org/spreadsheetml/2006/main">
  <c r="AD1" i="1" l="1"/>
  <c r="AD2" i="1"/>
  <c r="V3" i="1"/>
  <c r="W3" i="1"/>
  <c r="Z3" i="1"/>
  <c r="AA3" i="1"/>
  <c r="AB3" i="1"/>
  <c r="V4" i="1"/>
  <c r="W4" i="1"/>
  <c r="Z4" i="1"/>
  <c r="AA4" i="1"/>
  <c r="AB4" i="1"/>
  <c r="V5" i="1"/>
  <c r="W5" i="1"/>
  <c r="Z5" i="1"/>
  <c r="AA5" i="1"/>
  <c r="AB5" i="1"/>
  <c r="V6" i="1"/>
  <c r="W6" i="1"/>
  <c r="Z6" i="1"/>
  <c r="AA6" i="1"/>
  <c r="AB6" i="1"/>
  <c r="V7" i="1"/>
  <c r="W7" i="1"/>
  <c r="Z7" i="1"/>
  <c r="AA7" i="1"/>
  <c r="AB7" i="1"/>
  <c r="V8" i="1"/>
  <c r="W8" i="1"/>
  <c r="Z8" i="1"/>
  <c r="AA8" i="1"/>
  <c r="AB8" i="1"/>
  <c r="V9" i="1"/>
  <c r="W9" i="1"/>
  <c r="Z9" i="1"/>
  <c r="AA9" i="1"/>
  <c r="AB9" i="1"/>
  <c r="V10" i="1"/>
  <c r="W10" i="1"/>
  <c r="Z10" i="1"/>
  <c r="AA10" i="1"/>
  <c r="AB10" i="1"/>
  <c r="V11" i="1"/>
  <c r="W11" i="1"/>
  <c r="Z11" i="1"/>
  <c r="AA11" i="1"/>
  <c r="AB11" i="1"/>
  <c r="V12" i="1"/>
  <c r="W12" i="1"/>
  <c r="Z12" i="1"/>
  <c r="AA12" i="1"/>
  <c r="AB12" i="1"/>
  <c r="V13" i="1"/>
  <c r="W13" i="1"/>
  <c r="Z13" i="1"/>
  <c r="AA13" i="1"/>
  <c r="AB13" i="1"/>
  <c r="V14" i="1"/>
  <c r="W14" i="1"/>
  <c r="Z14" i="1"/>
  <c r="AA14" i="1"/>
  <c r="AB14" i="1"/>
  <c r="V15" i="1"/>
  <c r="W15" i="1"/>
  <c r="Z15" i="1"/>
  <c r="AA15" i="1"/>
  <c r="AB15" i="1"/>
  <c r="V16" i="1"/>
  <c r="W16" i="1"/>
  <c r="Z16" i="1"/>
  <c r="AA16" i="1"/>
  <c r="AB16" i="1"/>
  <c r="V17" i="1"/>
  <c r="W17" i="1"/>
  <c r="Z17" i="1"/>
  <c r="AA17" i="1"/>
  <c r="AB17" i="1"/>
  <c r="V18" i="1"/>
  <c r="W18" i="1"/>
  <c r="Z18" i="1"/>
  <c r="AA18" i="1"/>
  <c r="AB18" i="1"/>
  <c r="W19" i="1"/>
  <c r="Z19" i="1"/>
  <c r="AA19" i="1"/>
  <c r="AB19" i="1"/>
  <c r="AB20" i="1"/>
  <c r="AB21" i="1"/>
  <c r="AB22" i="1"/>
  <c r="O23" i="1"/>
  <c r="T23" i="1"/>
  <c r="U23" i="1"/>
  <c r="V23" i="1"/>
  <c r="W23" i="1"/>
  <c r="X23" i="1"/>
  <c r="Y23" i="1"/>
</calcChain>
</file>

<file path=xl/sharedStrings.xml><?xml version="1.0" encoding="utf-8"?>
<sst xmlns="http://schemas.openxmlformats.org/spreadsheetml/2006/main" count="134" uniqueCount="56">
  <si>
    <t>COMMENTS</t>
  </si>
  <si>
    <t>Plan Status Code</t>
  </si>
  <si>
    <t>packet #</t>
  </si>
  <si>
    <t>CUST</t>
  </si>
  <si>
    <t>REGION</t>
  </si>
  <si>
    <t>POI</t>
  </si>
  <si>
    <t>CONTRACT #</t>
  </si>
  <si>
    <t>TRANS TYPE</t>
  </si>
  <si>
    <t>DEAL TYPE</t>
  </si>
  <si>
    <t>ACCT MGR</t>
  </si>
  <si>
    <t>DEAL MONTH</t>
  </si>
  <si>
    <t>DEAL DATE</t>
  </si>
  <si>
    <t>INJ/WD</t>
  </si>
  <si>
    <t>PROD MTH</t>
  </si>
  <si>
    <t>PROJ MTH TOTAL</t>
  </si>
  <si>
    <t>ACTUAL</t>
  </si>
  <si>
    <t>VARIANCE</t>
  </si>
  <si>
    <t>START DAY</t>
  </si>
  <si>
    <t>END DAY</t>
  </si>
  <si>
    <t>DAILY MIN</t>
  </si>
  <si>
    <t>DAILY MAX</t>
  </si>
  <si>
    <t>Month Ending</t>
  </si>
  <si>
    <t>Reliant Energy Services, Inc.</t>
  </si>
  <si>
    <t>SOUTH</t>
  </si>
  <si>
    <t>SEAS</t>
  </si>
  <si>
    <t>MI</t>
  </si>
  <si>
    <t>Branney</t>
  </si>
  <si>
    <t>i</t>
  </si>
  <si>
    <t>BACK</t>
  </si>
  <si>
    <t>MB</t>
  </si>
  <si>
    <t>Powerpak</t>
  </si>
  <si>
    <t>Neville</t>
  </si>
  <si>
    <t>StrucProds_Util FDD Rollover</t>
  </si>
  <si>
    <t>MTM_Basis_Diff</t>
  </si>
  <si>
    <t>MTM</t>
  </si>
  <si>
    <t>Williams Energy Marketing &amp; Trading Co.</t>
  </si>
  <si>
    <t>replaces deal 106870 on 4/26/01</t>
  </si>
  <si>
    <t>MTM_Incr SprgSum</t>
  </si>
  <si>
    <t>Gottsponer</t>
  </si>
  <si>
    <t>w</t>
  </si>
  <si>
    <t>Option_Put_Reservation</t>
  </si>
  <si>
    <t>Transcanada Energy Marketing USA</t>
  </si>
  <si>
    <t>Avg/Day  MIN         M-T-D</t>
  </si>
  <si>
    <t xml:space="preserve">Avg/Day MAX           M-T-D  </t>
  </si>
  <si>
    <t>Sched.   Today</t>
  </si>
  <si>
    <t>M-T-D</t>
  </si>
  <si>
    <t>DAILY EXCEPTIONS</t>
  </si>
  <si>
    <t>MTHLY EXCEPTIONS</t>
  </si>
  <si>
    <t>SCHED.  ERROR</t>
  </si>
  <si>
    <t>Tolerance =</t>
  </si>
  <si>
    <t>I</t>
  </si>
  <si>
    <t>Duke Energy Trading and Marketing, L.L.C.</t>
  </si>
  <si>
    <t>Pancanadian Energy Services L.P.</t>
  </si>
  <si>
    <t>Roobaert</t>
  </si>
  <si>
    <t>Occidental Energy Marketing, Inc.</t>
  </si>
  <si>
    <t>Sempra Energy Trading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</si>
</sst>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8" formatCode="m/d"/>
  </numFmts>
  <fonts count="8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sz val="8"/>
      <name val="Arial"/>
    </font>
    <font>
      <b/>
      <sz val="10"/>
      <name val="Arial"/>
      <family val="2"/>
    </font>
    <font>
      <b/>
      <sz val="8"/>
      <color indexed="3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1" fontId="2" fillId="0" borderId="0" xfId="0" applyNumberFormat="1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7" fontId="2" fillId="0" borderId="0" xfId="0" applyNumberFormat="1" applyFont="1" applyAlignment="1">
      <alignment horizontal="right" wrapText="1"/>
    </xf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1" quotePrefix="1" applyNumberFormat="1" applyFont="1" applyAlignment="1">
      <alignment horizontal="center" wrapText="1"/>
    </xf>
    <xf numFmtId="164" fontId="3" fillId="0" borderId="0" xfId="1" applyNumberFormat="1" applyFont="1" applyFill="1" applyAlignment="1">
      <alignment horizontal="center"/>
    </xf>
    <xf numFmtId="164" fontId="2" fillId="0" borderId="0" xfId="1" applyNumberFormat="1" applyFont="1" applyAlignment="1">
      <alignment horizontal="center"/>
    </xf>
    <xf numFmtId="14" fontId="2" fillId="2" borderId="0" xfId="0" applyNumberFormat="1" applyFont="1" applyFill="1" applyAlignment="1">
      <alignment horizontal="right" wrapText="1"/>
    </xf>
    <xf numFmtId="164" fontId="2" fillId="2" borderId="0" xfId="1" applyNumberFormat="1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17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center"/>
    </xf>
    <xf numFmtId="164" fontId="4" fillId="0" borderId="0" xfId="1" applyNumberFormat="1" applyFont="1"/>
    <xf numFmtId="14" fontId="4" fillId="0" borderId="0" xfId="0" applyNumberFormat="1" applyFont="1" applyAlignment="1">
      <alignment horizontal="right"/>
    </xf>
    <xf numFmtId="17" fontId="4" fillId="0" borderId="0" xfId="0" applyNumberFormat="1" applyFont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14" fontId="4" fillId="0" borderId="0" xfId="0" applyNumberFormat="1" applyFont="1"/>
    <xf numFmtId="164" fontId="2" fillId="0" borderId="0" xfId="1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6" fontId="3" fillId="0" borderId="0" xfId="2" applyNumberFormat="1" applyFont="1" applyFill="1"/>
    <xf numFmtId="37" fontId="5" fillId="0" borderId="0" xfId="1" applyNumberFormat="1" applyFont="1"/>
    <xf numFmtId="38" fontId="2" fillId="0" borderId="0" xfId="0" applyNumberFormat="1" applyFont="1"/>
    <xf numFmtId="9" fontId="2" fillId="0" borderId="0" xfId="3" applyFont="1"/>
    <xf numFmtId="3" fontId="6" fillId="0" borderId="0" xfId="0" applyNumberFormat="1" applyFont="1"/>
    <xf numFmtId="164" fontId="6" fillId="4" borderId="1" xfId="0" applyNumberFormat="1" applyFont="1" applyFill="1" applyBorder="1"/>
    <xf numFmtId="0" fontId="6" fillId="4" borderId="0" xfId="0" applyFont="1" applyFill="1"/>
    <xf numFmtId="164" fontId="4" fillId="0" borderId="0" xfId="1" applyNumberFormat="1" applyFont="1" applyFill="1"/>
    <xf numFmtId="17" fontId="4" fillId="0" borderId="0" xfId="0" applyNumberFormat="1" applyFont="1" applyFill="1"/>
    <xf numFmtId="14" fontId="4" fillId="0" borderId="0" xfId="0" applyNumberFormat="1" applyFont="1" applyFill="1"/>
    <xf numFmtId="17" fontId="4" fillId="0" borderId="0" xfId="0" applyNumberFormat="1" applyFont="1" applyFill="1" applyAlignment="1">
      <alignment horizontal="right"/>
    </xf>
    <xf numFmtId="164" fontId="3" fillId="0" borderId="0" xfId="1" applyNumberFormat="1" applyFont="1" applyFill="1"/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"/>
    </xf>
    <xf numFmtId="164" fontId="0" fillId="0" borderId="0" xfId="0" applyNumberFormat="1"/>
    <xf numFmtId="168" fontId="7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topLeftCell="C1" workbookViewId="0">
      <pane xSplit="4" ySplit="2" topLeftCell="G3" activePane="bottomRight" state="frozen"/>
      <selection activeCell="C1" sqref="C1"/>
      <selection pane="topRight" activeCell="G1" sqref="G1"/>
      <selection pane="bottomLeft" activeCell="C3" sqref="C3"/>
      <selection pane="bottomRight" activeCell="C3" sqref="C3"/>
    </sheetView>
  </sheetViews>
  <sheetFormatPr defaultRowHeight="13.2" x14ac:dyDescent="0.25"/>
  <cols>
    <col min="1" max="2" width="0" hidden="1" customWidth="1"/>
    <col min="3" max="3" width="7.5546875" bestFit="1" customWidth="1"/>
    <col min="4" max="4" width="8.88671875" customWidth="1"/>
    <col min="5" max="5" width="6.5546875" hidden="1" customWidth="1"/>
    <col min="6" max="6" width="9.109375" style="41" customWidth="1"/>
    <col min="7" max="7" width="8.5546875" bestFit="1" customWidth="1"/>
    <col min="8" max="8" width="6.109375" bestFit="1" customWidth="1"/>
    <col min="15" max="15" width="10.33203125" bestFit="1" customWidth="1"/>
    <col min="16" max="17" width="0" hidden="1" customWidth="1"/>
    <col min="21" max="21" width="10.88671875" bestFit="1" customWidth="1"/>
    <col min="22" max="22" width="9.5546875" customWidth="1"/>
    <col min="23" max="23" width="10.88671875" bestFit="1" customWidth="1"/>
    <col min="24" max="30" width="9.5546875" customWidth="1"/>
  </cols>
  <sheetData>
    <row r="1" spans="1:31" x14ac:dyDescent="0.25">
      <c r="Y1" s="31" t="s">
        <v>49</v>
      </c>
      <c r="Z1" s="32">
        <v>0</v>
      </c>
      <c r="AA1" s="32">
        <v>0</v>
      </c>
      <c r="AD1" s="33">
        <f>AD2</f>
        <v>0</v>
      </c>
    </row>
    <row r="2" spans="1:31" s="1" customFormat="1" ht="30.6" x14ac:dyDescent="0.2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4" t="s">
        <v>7</v>
      </c>
      <c r="I2" s="1" t="s">
        <v>8</v>
      </c>
      <c r="J2" s="1" t="s">
        <v>9</v>
      </c>
      <c r="K2" s="5" t="s">
        <v>10</v>
      </c>
      <c r="L2" s="6" t="s">
        <v>11</v>
      </c>
      <c r="M2" s="7" t="s">
        <v>12</v>
      </c>
      <c r="N2" s="5" t="s">
        <v>13</v>
      </c>
      <c r="O2" s="8" t="s">
        <v>14</v>
      </c>
      <c r="P2" s="9" t="s">
        <v>15</v>
      </c>
      <c r="Q2" s="10" t="s">
        <v>16</v>
      </c>
      <c r="R2" s="11" t="s">
        <v>17</v>
      </c>
      <c r="S2" s="11" t="s">
        <v>18</v>
      </c>
      <c r="T2" s="12" t="s">
        <v>19</v>
      </c>
      <c r="U2" s="12" t="s">
        <v>20</v>
      </c>
      <c r="V2" s="12" t="s">
        <v>42</v>
      </c>
      <c r="W2" s="12" t="s">
        <v>43</v>
      </c>
      <c r="X2" s="26" t="s">
        <v>44</v>
      </c>
      <c r="Y2" s="26" t="s">
        <v>45</v>
      </c>
      <c r="Z2" s="27" t="s">
        <v>46</v>
      </c>
      <c r="AA2" s="27" t="s">
        <v>47</v>
      </c>
      <c r="AB2" s="1" t="s">
        <v>48</v>
      </c>
      <c r="AC2" s="28"/>
      <c r="AD2" s="28">
        <f>COUNTA(AD3:AD21)</f>
        <v>0</v>
      </c>
      <c r="AE2" s="13" t="s">
        <v>21</v>
      </c>
    </row>
    <row r="3" spans="1:31" s="14" customFormat="1" ht="10.199999999999999" x14ac:dyDescent="0.2">
      <c r="A3" s="14" t="s">
        <v>36</v>
      </c>
      <c r="B3" s="14" t="s">
        <v>37</v>
      </c>
      <c r="C3" s="14">
        <v>108143</v>
      </c>
      <c r="D3" s="14" t="s">
        <v>51</v>
      </c>
      <c r="E3" s="14" t="s">
        <v>23</v>
      </c>
      <c r="F3" s="14">
        <v>62389</v>
      </c>
      <c r="G3" s="14">
        <v>106069</v>
      </c>
      <c r="H3" s="14" t="s">
        <v>24</v>
      </c>
      <c r="I3" s="16" t="s">
        <v>50</v>
      </c>
      <c r="J3" s="14" t="s">
        <v>53</v>
      </c>
      <c r="K3" s="22">
        <v>37073</v>
      </c>
      <c r="L3" s="25">
        <v>37084</v>
      </c>
      <c r="M3" s="16" t="s">
        <v>39</v>
      </c>
      <c r="N3" s="18">
        <v>37196</v>
      </c>
      <c r="O3" s="20">
        <v>-300000</v>
      </c>
      <c r="P3" s="20"/>
      <c r="Q3" s="20">
        <v>300000</v>
      </c>
      <c r="R3" s="25">
        <v>37196</v>
      </c>
      <c r="S3" s="25">
        <v>37225</v>
      </c>
      <c r="T3" s="20">
        <v>-10000</v>
      </c>
      <c r="U3" s="20">
        <v>-10000</v>
      </c>
      <c r="V3" s="40">
        <f>T3*$AD$2</f>
        <v>0</v>
      </c>
      <c r="W3" s="40">
        <f>U3*$AD$2</f>
        <v>0</v>
      </c>
      <c r="X3" s="20"/>
      <c r="Y3" s="20"/>
      <c r="Z3" s="29" t="str">
        <f>IF(OR(ABS(X3)&gt;(1+Z$1)*ABS(U3),ABS(X3)&lt;(1-Z$1)*ABS(T3)),"X","")</f>
        <v>X</v>
      </c>
      <c r="AA3" s="29" t="str">
        <f>IF(OR(ABS(Y3)&gt;(1+AA$1)*ABS(V3),ABS(Y3)&lt;(1-AA$1)*ABS(U3)),"X","")</f>
        <v>X</v>
      </c>
      <c r="AB3" s="30" t="str">
        <f t="shared" ref="AB3:AB13" si="0">IF(OR(IF(AND(M3="I",X3&lt;0),"ERROR"," ")="ERROR",IF(AND(M3="W",X3&gt;0),"ERROR"," ")="ERROR"), "ERROR"," ")</f>
        <v xml:space="preserve"> </v>
      </c>
      <c r="AC3" s="20"/>
      <c r="AD3" s="20"/>
      <c r="AE3" s="22">
        <v>37196</v>
      </c>
    </row>
    <row r="4" spans="1:31" s="14" customFormat="1" ht="10.199999999999999" x14ac:dyDescent="0.2">
      <c r="B4" s="14" t="s">
        <v>37</v>
      </c>
      <c r="C4" s="23">
        <v>108034</v>
      </c>
      <c r="D4" s="23" t="s">
        <v>54</v>
      </c>
      <c r="E4" s="23" t="s">
        <v>23</v>
      </c>
      <c r="F4" s="23">
        <v>62389</v>
      </c>
      <c r="G4" s="23">
        <v>104872</v>
      </c>
      <c r="H4" s="23" t="s">
        <v>24</v>
      </c>
      <c r="I4" s="24" t="s">
        <v>25</v>
      </c>
      <c r="J4" s="23" t="s">
        <v>26</v>
      </c>
      <c r="K4" s="37">
        <v>37043</v>
      </c>
      <c r="L4" s="38">
        <v>37055</v>
      </c>
      <c r="M4" s="24" t="s">
        <v>27</v>
      </c>
      <c r="N4" s="39">
        <v>37196</v>
      </c>
      <c r="O4" s="36">
        <v>500000</v>
      </c>
      <c r="P4" s="20"/>
      <c r="Q4" s="36">
        <v>-500000</v>
      </c>
      <c r="R4" s="38">
        <v>37196</v>
      </c>
      <c r="S4" s="38">
        <v>37225</v>
      </c>
      <c r="T4" s="36">
        <v>16666</v>
      </c>
      <c r="U4" s="36">
        <v>16667</v>
      </c>
      <c r="V4" s="40">
        <f>T4*$AD$2</f>
        <v>0</v>
      </c>
      <c r="W4" s="40">
        <f>U4*$AD$2</f>
        <v>0</v>
      </c>
      <c r="X4" s="20"/>
      <c r="Y4" s="20"/>
      <c r="Z4" s="29" t="str">
        <f>IF(OR(ABS(X4)&gt;(1+Z$1)*ABS(U4),ABS(X4)&lt;(1-Z$1)*ABS(T4)),"X","")</f>
        <v>X</v>
      </c>
      <c r="AA4" s="29" t="str">
        <f>IF(OR(ABS(Y4)&gt;(1+AA$1)*ABS(V4),ABS(Y4)&lt;(1-AA$1)*ABS(U4)),"X","")</f>
        <v>X</v>
      </c>
      <c r="AB4" s="30" t="str">
        <f>IF(OR(IF(AND(M4="I",X4&lt;0),"ERROR"," ")="ERROR",IF(AND(M4="W",X4&gt;0),"ERROR"," ")="ERROR"), "ERROR"," ")</f>
        <v xml:space="preserve"> </v>
      </c>
      <c r="AC4" s="20"/>
      <c r="AD4" s="20"/>
      <c r="AE4" s="37">
        <v>37226</v>
      </c>
    </row>
    <row r="5" spans="1:31" s="14" customFormat="1" ht="10.199999999999999" x14ac:dyDescent="0.2">
      <c r="B5" s="14" t="s">
        <v>30</v>
      </c>
      <c r="C5" s="14">
        <v>108129</v>
      </c>
      <c r="D5" s="14" t="s">
        <v>52</v>
      </c>
      <c r="E5" s="14" t="s">
        <v>23</v>
      </c>
      <c r="F5" s="14">
        <v>71460</v>
      </c>
      <c r="G5" s="14">
        <v>101918</v>
      </c>
      <c r="H5" s="14" t="s">
        <v>24</v>
      </c>
      <c r="I5" s="16" t="s">
        <v>50</v>
      </c>
      <c r="J5" s="14" t="s">
        <v>26</v>
      </c>
      <c r="K5" s="22">
        <v>37073</v>
      </c>
      <c r="L5" s="25">
        <v>37083</v>
      </c>
      <c r="M5" s="16" t="s">
        <v>39</v>
      </c>
      <c r="N5" s="18">
        <v>37196</v>
      </c>
      <c r="O5" s="20">
        <v>-700011</v>
      </c>
      <c r="P5" s="20"/>
      <c r="Q5" s="20">
        <v>700011</v>
      </c>
      <c r="R5" s="25">
        <v>37196</v>
      </c>
      <c r="S5" s="25">
        <v>37225</v>
      </c>
      <c r="T5" s="20">
        <v>-23333</v>
      </c>
      <c r="U5" s="20">
        <v>-23334</v>
      </c>
      <c r="V5" s="40">
        <f>T5*$AD$2</f>
        <v>0</v>
      </c>
      <c r="W5" s="40">
        <f t="shared" ref="W5:W14" si="1">U5*$AD$2</f>
        <v>0</v>
      </c>
      <c r="X5" s="20"/>
      <c r="Y5" s="20"/>
      <c r="Z5" s="29" t="str">
        <f t="shared" ref="Z5:Z19" si="2">IF(OR(ABS(X5)&gt;(1+Z$1)*ABS(U5),ABS(X5)&lt;(1-Z$1)*ABS(T5)),"X","")</f>
        <v>X</v>
      </c>
      <c r="AA5" s="29" t="str">
        <f t="shared" ref="AA5:AA19" si="3">IF(OR(ABS(Y5)&gt;(1+AA$1)*ABS(V5),ABS(Y5)&lt;(1-AA$1)*ABS(U5)),"X","")</f>
        <v>X</v>
      </c>
      <c r="AB5" s="30" t="str">
        <f>IF(OR(IF(AND(M5="I",X5&lt;0),"ERROR"," ")="ERROR",IF(AND(M5="W",X5&gt;0),"ERROR"," ")="ERROR"), "ERROR"," ")</f>
        <v xml:space="preserve"> </v>
      </c>
      <c r="AC5" s="20"/>
      <c r="AD5" s="20"/>
      <c r="AE5" s="22">
        <v>37196</v>
      </c>
    </row>
    <row r="6" spans="1:31" s="14" customFormat="1" ht="10.199999999999999" x14ac:dyDescent="0.2">
      <c r="B6" s="14" t="s">
        <v>30</v>
      </c>
      <c r="C6" s="14">
        <v>108065</v>
      </c>
      <c r="D6" s="14" t="s">
        <v>22</v>
      </c>
      <c r="E6" s="14" t="s">
        <v>23</v>
      </c>
      <c r="F6" s="14">
        <v>62389</v>
      </c>
      <c r="G6" s="14">
        <v>22359</v>
      </c>
      <c r="H6" s="14" t="s">
        <v>24</v>
      </c>
      <c r="I6" s="16" t="s">
        <v>25</v>
      </c>
      <c r="J6" s="14" t="s">
        <v>26</v>
      </c>
      <c r="K6" s="22">
        <v>37043</v>
      </c>
      <c r="L6" s="25">
        <v>37067</v>
      </c>
      <c r="M6" s="16" t="s">
        <v>27</v>
      </c>
      <c r="N6" s="18">
        <v>37196</v>
      </c>
      <c r="O6" s="20">
        <v>500000</v>
      </c>
      <c r="P6" s="20"/>
      <c r="Q6" s="20">
        <v>-500000</v>
      </c>
      <c r="R6" s="25">
        <v>37196</v>
      </c>
      <c r="S6" s="25">
        <v>37225</v>
      </c>
      <c r="T6" s="20">
        <v>16666</v>
      </c>
      <c r="U6" s="20">
        <v>16667</v>
      </c>
      <c r="V6" s="40">
        <f t="shared" ref="V6:V13" si="4">T6*$AD$2</f>
        <v>0</v>
      </c>
      <c r="W6" s="40">
        <f t="shared" si="1"/>
        <v>0</v>
      </c>
      <c r="X6" s="20"/>
      <c r="Y6" s="20"/>
      <c r="Z6" s="29" t="str">
        <f t="shared" si="2"/>
        <v>X</v>
      </c>
      <c r="AA6" s="29" t="str">
        <f t="shared" si="3"/>
        <v>X</v>
      </c>
      <c r="AB6" s="30" t="str">
        <f t="shared" si="0"/>
        <v xml:space="preserve"> </v>
      </c>
      <c r="AC6" s="20"/>
      <c r="AD6" s="20"/>
      <c r="AE6" s="22">
        <v>37226</v>
      </c>
    </row>
    <row r="7" spans="1:31" s="14" customFormat="1" ht="10.199999999999999" x14ac:dyDescent="0.2">
      <c r="B7" s="14" t="s">
        <v>30</v>
      </c>
      <c r="C7" s="14">
        <v>108066</v>
      </c>
      <c r="D7" s="14" t="s">
        <v>22</v>
      </c>
      <c r="E7" s="14" t="s">
        <v>23</v>
      </c>
      <c r="F7" s="14">
        <v>62389</v>
      </c>
      <c r="G7" s="14">
        <v>22359</v>
      </c>
      <c r="H7" s="14" t="s">
        <v>24</v>
      </c>
      <c r="I7" s="16" t="s">
        <v>25</v>
      </c>
      <c r="J7" s="14" t="s">
        <v>26</v>
      </c>
      <c r="K7" s="22">
        <v>37043</v>
      </c>
      <c r="L7" s="25">
        <v>37067</v>
      </c>
      <c r="M7" s="16" t="s">
        <v>27</v>
      </c>
      <c r="N7" s="18">
        <v>37196</v>
      </c>
      <c r="O7" s="20">
        <v>500000</v>
      </c>
      <c r="P7" s="20"/>
      <c r="Q7" s="20">
        <v>-500000</v>
      </c>
      <c r="R7" s="25">
        <v>37196</v>
      </c>
      <c r="S7" s="25">
        <v>37225</v>
      </c>
      <c r="T7" s="20">
        <v>16666</v>
      </c>
      <c r="U7" s="20">
        <v>16667</v>
      </c>
      <c r="V7" s="40">
        <f t="shared" si="4"/>
        <v>0</v>
      </c>
      <c r="W7" s="40">
        <f t="shared" si="1"/>
        <v>0</v>
      </c>
      <c r="X7" s="20"/>
      <c r="Y7" s="20"/>
      <c r="Z7" s="29" t="str">
        <f t="shared" si="2"/>
        <v>X</v>
      </c>
      <c r="AA7" s="29" t="str">
        <f t="shared" si="3"/>
        <v>X</v>
      </c>
      <c r="AB7" s="30" t="str">
        <f t="shared" si="0"/>
        <v xml:space="preserve"> </v>
      </c>
      <c r="AC7" s="20"/>
      <c r="AD7" s="20"/>
      <c r="AE7" s="22">
        <v>37226</v>
      </c>
    </row>
    <row r="8" spans="1:31" s="14" customFormat="1" ht="10.199999999999999" x14ac:dyDescent="0.2">
      <c r="B8" s="14" t="s">
        <v>32</v>
      </c>
      <c r="C8" s="14">
        <v>108067</v>
      </c>
      <c r="D8" s="14" t="s">
        <v>22</v>
      </c>
      <c r="E8" s="14" t="s">
        <v>23</v>
      </c>
      <c r="F8" s="14">
        <v>62389</v>
      </c>
      <c r="G8" s="14">
        <v>22359</v>
      </c>
      <c r="H8" s="14" t="s">
        <v>28</v>
      </c>
      <c r="I8" s="16" t="s">
        <v>29</v>
      </c>
      <c r="J8" s="14" t="s">
        <v>26</v>
      </c>
      <c r="K8" s="22">
        <v>37043</v>
      </c>
      <c r="L8" s="25">
        <v>37067</v>
      </c>
      <c r="M8" s="16" t="s">
        <v>39</v>
      </c>
      <c r="N8" s="18">
        <v>37196</v>
      </c>
      <c r="O8" s="20">
        <v>-500000</v>
      </c>
      <c r="P8" s="20"/>
      <c r="Q8" s="20">
        <v>500000</v>
      </c>
      <c r="R8" s="25">
        <v>37196</v>
      </c>
      <c r="S8" s="25">
        <v>37225</v>
      </c>
      <c r="T8" s="20">
        <v>-16666</v>
      </c>
      <c r="U8" s="20">
        <v>-16666</v>
      </c>
      <c r="V8" s="40">
        <f t="shared" si="4"/>
        <v>0</v>
      </c>
      <c r="W8" s="40">
        <f t="shared" si="1"/>
        <v>0</v>
      </c>
      <c r="X8" s="20"/>
      <c r="Y8" s="20"/>
      <c r="Z8" s="29" t="str">
        <f t="shared" si="2"/>
        <v>X</v>
      </c>
      <c r="AA8" s="29" t="str">
        <f t="shared" si="3"/>
        <v>X</v>
      </c>
      <c r="AB8" s="30" t="str">
        <f t="shared" si="0"/>
        <v xml:space="preserve"> </v>
      </c>
      <c r="AC8" s="20"/>
      <c r="AD8" s="20"/>
      <c r="AE8" s="22">
        <v>37226</v>
      </c>
    </row>
    <row r="9" spans="1:31" s="14" customFormat="1" ht="10.199999999999999" x14ac:dyDescent="0.2">
      <c r="B9" s="14" t="s">
        <v>32</v>
      </c>
      <c r="C9" s="14">
        <v>108089</v>
      </c>
      <c r="D9" s="14" t="s">
        <v>22</v>
      </c>
      <c r="E9" s="14" t="s">
        <v>23</v>
      </c>
      <c r="F9" s="14">
        <v>62389</v>
      </c>
      <c r="G9" s="14">
        <v>22359</v>
      </c>
      <c r="H9" s="14" t="s">
        <v>24</v>
      </c>
      <c r="I9" s="16" t="s">
        <v>25</v>
      </c>
      <c r="J9" s="14" t="s">
        <v>26</v>
      </c>
      <c r="K9" s="22">
        <v>37043</v>
      </c>
      <c r="L9" s="25">
        <v>37070</v>
      </c>
      <c r="M9" s="16" t="s">
        <v>39</v>
      </c>
      <c r="N9" s="18">
        <v>37196</v>
      </c>
      <c r="O9" s="20">
        <v>-499999</v>
      </c>
      <c r="P9" s="20"/>
      <c r="Q9" s="20">
        <v>499999</v>
      </c>
      <c r="R9" s="25">
        <v>37196</v>
      </c>
      <c r="S9" s="25">
        <v>37225</v>
      </c>
      <c r="T9" s="20">
        <v>-16666</v>
      </c>
      <c r="U9" s="20">
        <v>-16667</v>
      </c>
      <c r="V9" s="40">
        <f t="shared" si="4"/>
        <v>0</v>
      </c>
      <c r="W9" s="40">
        <f t="shared" si="1"/>
        <v>0</v>
      </c>
      <c r="X9" s="20"/>
      <c r="Y9" s="20"/>
      <c r="Z9" s="29" t="str">
        <f t="shared" si="2"/>
        <v>X</v>
      </c>
      <c r="AA9" s="29" t="str">
        <f t="shared" si="3"/>
        <v>X</v>
      </c>
      <c r="AB9" s="30" t="str">
        <f t="shared" si="0"/>
        <v xml:space="preserve"> </v>
      </c>
      <c r="AC9" s="20"/>
      <c r="AD9" s="20"/>
      <c r="AE9" s="22">
        <v>37196</v>
      </c>
    </row>
    <row r="10" spans="1:31" s="14" customFormat="1" ht="10.199999999999999" x14ac:dyDescent="0.2">
      <c r="B10" s="14" t="s">
        <v>40</v>
      </c>
      <c r="C10" s="14">
        <v>108091</v>
      </c>
      <c r="D10" s="14" t="s">
        <v>22</v>
      </c>
      <c r="E10" s="14" t="s">
        <v>23</v>
      </c>
      <c r="F10" s="14">
        <v>62996</v>
      </c>
      <c r="G10" s="14">
        <v>22359</v>
      </c>
      <c r="H10" s="14" t="s">
        <v>28</v>
      </c>
      <c r="I10" s="16" t="s">
        <v>29</v>
      </c>
      <c r="J10" s="14" t="s">
        <v>26</v>
      </c>
      <c r="K10" s="22">
        <v>37043</v>
      </c>
      <c r="L10" s="25">
        <v>37070</v>
      </c>
      <c r="M10" s="16" t="s">
        <v>27</v>
      </c>
      <c r="N10" s="18">
        <v>37196</v>
      </c>
      <c r="O10" s="20">
        <v>499995</v>
      </c>
      <c r="P10" s="20"/>
      <c r="Q10" s="20">
        <v>-499995</v>
      </c>
      <c r="R10" s="25">
        <v>37196</v>
      </c>
      <c r="S10" s="25">
        <v>37225</v>
      </c>
      <c r="T10" s="20">
        <v>16666</v>
      </c>
      <c r="U10" s="20">
        <v>16667</v>
      </c>
      <c r="V10" s="40">
        <f t="shared" si="4"/>
        <v>0</v>
      </c>
      <c r="W10" s="40">
        <f t="shared" si="1"/>
        <v>0</v>
      </c>
      <c r="X10" s="20"/>
      <c r="Y10" s="20"/>
      <c r="Z10" s="29" t="str">
        <f t="shared" si="2"/>
        <v>X</v>
      </c>
      <c r="AA10" s="29" t="str">
        <f t="shared" si="3"/>
        <v>X</v>
      </c>
      <c r="AB10" s="30" t="str">
        <f t="shared" si="0"/>
        <v xml:space="preserve"> </v>
      </c>
      <c r="AC10" s="20"/>
      <c r="AD10" s="20"/>
      <c r="AE10" s="22">
        <v>37196</v>
      </c>
    </row>
    <row r="11" spans="1:31" s="14" customFormat="1" ht="10.199999999999999" x14ac:dyDescent="0.2">
      <c r="B11" s="14" t="s">
        <v>30</v>
      </c>
      <c r="C11" s="14">
        <v>108118</v>
      </c>
      <c r="D11" s="14" t="s">
        <v>22</v>
      </c>
      <c r="E11" s="14" t="s">
        <v>23</v>
      </c>
      <c r="F11" s="14">
        <v>62389</v>
      </c>
      <c r="G11" s="14">
        <v>22359</v>
      </c>
      <c r="H11" s="14" t="s">
        <v>24</v>
      </c>
      <c r="I11" s="16" t="s">
        <v>50</v>
      </c>
      <c r="J11" s="14" t="s">
        <v>31</v>
      </c>
      <c r="K11" s="22">
        <v>37073</v>
      </c>
      <c r="L11" s="25">
        <v>37082</v>
      </c>
      <c r="M11" s="16" t="s">
        <v>39</v>
      </c>
      <c r="N11" s="18">
        <v>37196</v>
      </c>
      <c r="O11" s="20">
        <v>-1000000</v>
      </c>
      <c r="P11" s="20"/>
      <c r="Q11" s="20">
        <v>1000000</v>
      </c>
      <c r="R11" s="25">
        <v>37196</v>
      </c>
      <c r="S11" s="25">
        <v>37225</v>
      </c>
      <c r="T11" s="20">
        <v>-33333</v>
      </c>
      <c r="U11" s="20">
        <v>-33333</v>
      </c>
      <c r="V11" s="40">
        <f>T11*$AD$2</f>
        <v>0</v>
      </c>
      <c r="W11" s="40">
        <f t="shared" si="1"/>
        <v>0</v>
      </c>
      <c r="X11" s="20"/>
      <c r="Y11" s="20"/>
      <c r="Z11" s="29" t="str">
        <f t="shared" si="2"/>
        <v>X</v>
      </c>
      <c r="AA11" s="29" t="str">
        <f t="shared" si="3"/>
        <v>X</v>
      </c>
      <c r="AB11" s="30" t="str">
        <f t="shared" si="0"/>
        <v xml:space="preserve"> </v>
      </c>
      <c r="AC11" s="20"/>
      <c r="AD11" s="20"/>
      <c r="AE11" s="22">
        <v>37196</v>
      </c>
    </row>
    <row r="12" spans="1:31" s="14" customFormat="1" ht="10.199999999999999" x14ac:dyDescent="0.2">
      <c r="B12" s="14" t="s">
        <v>33</v>
      </c>
      <c r="C12" s="14">
        <v>108361</v>
      </c>
      <c r="D12" s="14" t="s">
        <v>22</v>
      </c>
      <c r="E12" s="14" t="s">
        <v>23</v>
      </c>
      <c r="F12" s="16">
        <v>62389</v>
      </c>
      <c r="G12" s="14">
        <v>22359</v>
      </c>
      <c r="H12" s="14" t="s">
        <v>24</v>
      </c>
      <c r="I12" s="16" t="s">
        <v>25</v>
      </c>
      <c r="J12" s="14" t="s">
        <v>26</v>
      </c>
      <c r="K12" s="22">
        <v>37135</v>
      </c>
      <c r="L12" s="25">
        <v>37160</v>
      </c>
      <c r="M12" s="16" t="s">
        <v>27</v>
      </c>
      <c r="N12" s="18">
        <v>37196</v>
      </c>
      <c r="O12" s="20">
        <v>750000</v>
      </c>
      <c r="P12" s="20"/>
      <c r="Q12" s="20">
        <v>-750000</v>
      </c>
      <c r="R12" s="25">
        <v>37211</v>
      </c>
      <c r="S12" s="25">
        <v>37225</v>
      </c>
      <c r="T12" s="20">
        <v>50000</v>
      </c>
      <c r="U12" s="20">
        <v>50000</v>
      </c>
      <c r="V12" s="40">
        <f t="shared" si="4"/>
        <v>0</v>
      </c>
      <c r="W12" s="40">
        <f t="shared" si="1"/>
        <v>0</v>
      </c>
      <c r="X12" s="20"/>
      <c r="Y12" s="20"/>
      <c r="Z12" s="29" t="str">
        <f t="shared" si="2"/>
        <v>X</v>
      </c>
      <c r="AA12" s="29" t="str">
        <f t="shared" si="3"/>
        <v>X</v>
      </c>
      <c r="AB12" s="30" t="str">
        <f t="shared" si="0"/>
        <v xml:space="preserve"> </v>
      </c>
      <c r="AC12" s="20"/>
      <c r="AD12" s="20"/>
      <c r="AE12" s="22">
        <v>37377</v>
      </c>
    </row>
    <row r="13" spans="1:31" s="14" customFormat="1" ht="10.199999999999999" x14ac:dyDescent="0.2">
      <c r="B13" s="14" t="s">
        <v>34</v>
      </c>
      <c r="C13" s="23">
        <v>108025</v>
      </c>
      <c r="D13" s="23" t="s">
        <v>55</v>
      </c>
      <c r="E13" s="23" t="s">
        <v>23</v>
      </c>
      <c r="F13" s="23">
        <v>62389</v>
      </c>
      <c r="G13" s="23">
        <v>100492</v>
      </c>
      <c r="H13" s="23" t="s">
        <v>24</v>
      </c>
      <c r="I13" s="24" t="s">
        <v>50</v>
      </c>
      <c r="J13" s="23" t="s">
        <v>26</v>
      </c>
      <c r="K13" s="37">
        <v>37043</v>
      </c>
      <c r="L13" s="38">
        <v>37053</v>
      </c>
      <c r="M13" s="24" t="s">
        <v>39</v>
      </c>
      <c r="N13" s="39">
        <v>37196</v>
      </c>
      <c r="O13" s="36">
        <v>-310000</v>
      </c>
      <c r="P13" s="20"/>
      <c r="Q13" s="36">
        <v>310000</v>
      </c>
      <c r="R13" s="38">
        <v>37196</v>
      </c>
      <c r="S13" s="38">
        <v>37225</v>
      </c>
      <c r="T13" s="36">
        <v>-10333</v>
      </c>
      <c r="U13" s="36">
        <v>-10334</v>
      </c>
      <c r="V13" s="40">
        <f t="shared" si="4"/>
        <v>0</v>
      </c>
      <c r="W13" s="40">
        <f t="shared" si="1"/>
        <v>0</v>
      </c>
      <c r="X13" s="20"/>
      <c r="Y13" s="20"/>
      <c r="Z13" s="29" t="str">
        <f t="shared" ref="Z13:AA17" si="5">IF(OR(ABS(X13)&gt;(1+Z$1)*ABS(U13),ABS(X13)&lt;(1-Z$1)*ABS(T13)),"X","")</f>
        <v>X</v>
      </c>
      <c r="AA13" s="29" t="str">
        <f t="shared" si="5"/>
        <v>X</v>
      </c>
      <c r="AB13" s="30" t="str">
        <f t="shared" si="0"/>
        <v xml:space="preserve"> </v>
      </c>
      <c r="AC13" s="20"/>
      <c r="AD13" s="20"/>
      <c r="AE13" s="37">
        <v>37196</v>
      </c>
    </row>
    <row r="14" spans="1:31" s="14" customFormat="1" ht="10.199999999999999" x14ac:dyDescent="0.2">
      <c r="B14" s="14" t="s">
        <v>34</v>
      </c>
      <c r="C14" s="15">
        <v>106788</v>
      </c>
      <c r="D14" s="14" t="s">
        <v>41</v>
      </c>
      <c r="E14" s="14" t="s">
        <v>23</v>
      </c>
      <c r="F14" s="16">
        <v>62389</v>
      </c>
      <c r="G14" s="17">
        <v>21228</v>
      </c>
      <c r="H14" s="14" t="s">
        <v>24</v>
      </c>
      <c r="I14" s="16" t="s">
        <v>25</v>
      </c>
      <c r="J14" s="14" t="s">
        <v>38</v>
      </c>
      <c r="K14" s="18">
        <v>36708</v>
      </c>
      <c r="L14" s="19">
        <v>36712</v>
      </c>
      <c r="M14" s="16" t="s">
        <v>39</v>
      </c>
      <c r="N14" s="18">
        <v>37196</v>
      </c>
      <c r="O14" s="20">
        <v>-948000</v>
      </c>
      <c r="P14" s="20"/>
      <c r="Q14" s="20">
        <v>948000</v>
      </c>
      <c r="R14" s="21">
        <v>37196</v>
      </c>
      <c r="S14" s="21">
        <v>37225</v>
      </c>
      <c r="T14" s="20">
        <v>-31600</v>
      </c>
      <c r="U14" s="20">
        <v>-31600</v>
      </c>
      <c r="V14" s="40">
        <f>T14*$AD$2</f>
        <v>0</v>
      </c>
      <c r="W14" s="40">
        <f t="shared" si="1"/>
        <v>0</v>
      </c>
      <c r="X14" s="20"/>
      <c r="Y14" s="20"/>
      <c r="Z14" s="29" t="str">
        <f t="shared" si="5"/>
        <v>X</v>
      </c>
      <c r="AA14" s="29" t="str">
        <f t="shared" si="5"/>
        <v>X</v>
      </c>
      <c r="AB14" s="30" t="str">
        <f t="shared" ref="AB14:AB22" si="6">IF(OR(IF(AND(M14="I",X14&lt;0),"ERROR"," ")="ERROR",IF(AND(M14="W",X14&gt;0),"ERROR"," ")="ERROR"), "ERROR"," ")</f>
        <v xml:space="preserve"> </v>
      </c>
      <c r="AC14" s="20"/>
      <c r="AD14" s="44"/>
      <c r="AE14" s="22">
        <v>37196</v>
      </c>
    </row>
    <row r="15" spans="1:31" s="14" customFormat="1" ht="10.199999999999999" x14ac:dyDescent="0.2">
      <c r="B15" s="14" t="s">
        <v>40</v>
      </c>
      <c r="C15" s="15">
        <v>106789</v>
      </c>
      <c r="D15" s="14" t="s">
        <v>41</v>
      </c>
      <c r="E15" s="14" t="s">
        <v>23</v>
      </c>
      <c r="F15" s="16">
        <v>62389</v>
      </c>
      <c r="G15" s="17">
        <v>21228</v>
      </c>
      <c r="H15" s="23" t="s">
        <v>28</v>
      </c>
      <c r="I15" s="24" t="s">
        <v>29</v>
      </c>
      <c r="J15" s="14" t="s">
        <v>38</v>
      </c>
      <c r="K15" s="18">
        <v>36708</v>
      </c>
      <c r="L15" s="19">
        <v>36712</v>
      </c>
      <c r="M15" s="16" t="s">
        <v>27</v>
      </c>
      <c r="N15" s="18">
        <v>37196</v>
      </c>
      <c r="O15" s="20">
        <v>948000</v>
      </c>
      <c r="P15" s="20"/>
      <c r="Q15" s="20">
        <v>-948000</v>
      </c>
      <c r="R15" s="21">
        <v>37196</v>
      </c>
      <c r="S15" s="21">
        <v>37225</v>
      </c>
      <c r="T15" s="20">
        <v>30580</v>
      </c>
      <c r="U15" s="20">
        <v>30580</v>
      </c>
      <c r="V15" s="40">
        <f>T15*$AD$2</f>
        <v>0</v>
      </c>
      <c r="W15" s="40">
        <f>U15*$AD$2</f>
        <v>0</v>
      </c>
      <c r="X15" s="20"/>
      <c r="Y15" s="20"/>
      <c r="Z15" s="29" t="str">
        <f t="shared" si="5"/>
        <v>X</v>
      </c>
      <c r="AA15" s="29" t="str">
        <f t="shared" si="5"/>
        <v>X</v>
      </c>
      <c r="AB15" s="30" t="str">
        <f t="shared" si="6"/>
        <v xml:space="preserve"> </v>
      </c>
      <c r="AC15" s="20"/>
      <c r="AD15" s="44"/>
      <c r="AE15" s="22">
        <v>37196</v>
      </c>
    </row>
    <row r="16" spans="1:31" s="14" customFormat="1" ht="10.199999999999999" x14ac:dyDescent="0.2">
      <c r="B16" s="14" t="s">
        <v>30</v>
      </c>
      <c r="C16" s="14">
        <v>107916</v>
      </c>
      <c r="D16" s="14" t="s">
        <v>35</v>
      </c>
      <c r="E16" s="14" t="s">
        <v>23</v>
      </c>
      <c r="F16" s="14">
        <v>62389</v>
      </c>
      <c r="G16" s="14">
        <v>100648</v>
      </c>
      <c r="H16" s="14" t="s">
        <v>24</v>
      </c>
      <c r="I16" s="16" t="s">
        <v>25</v>
      </c>
      <c r="J16" s="14" t="s">
        <v>26</v>
      </c>
      <c r="K16" s="22">
        <v>37012</v>
      </c>
      <c r="L16" s="25">
        <v>37012</v>
      </c>
      <c r="M16" s="16" t="s">
        <v>27</v>
      </c>
      <c r="N16" s="18">
        <v>37196</v>
      </c>
      <c r="O16" s="20">
        <v>500000</v>
      </c>
      <c r="P16" s="20"/>
      <c r="Q16" s="20">
        <v>-500000</v>
      </c>
      <c r="R16" s="25">
        <v>37196</v>
      </c>
      <c r="S16" s="25">
        <v>37225</v>
      </c>
      <c r="T16" s="20">
        <v>16666</v>
      </c>
      <c r="U16" s="20">
        <v>16667</v>
      </c>
      <c r="V16" s="40">
        <f>T16*$AD$2</f>
        <v>0</v>
      </c>
      <c r="W16" s="40">
        <f>U16*$AD$2</f>
        <v>0</v>
      </c>
      <c r="X16" s="20"/>
      <c r="Y16" s="20"/>
      <c r="Z16" s="29" t="str">
        <f t="shared" si="5"/>
        <v>X</v>
      </c>
      <c r="AA16" s="29" t="str">
        <f t="shared" si="5"/>
        <v>X</v>
      </c>
      <c r="AB16" s="30" t="str">
        <f t="shared" si="6"/>
        <v xml:space="preserve"> </v>
      </c>
      <c r="AC16" s="20"/>
      <c r="AD16" s="20"/>
      <c r="AE16" s="22">
        <v>37226</v>
      </c>
    </row>
    <row r="17" spans="2:31" s="14" customFormat="1" ht="10.199999999999999" x14ac:dyDescent="0.2">
      <c r="B17" s="14" t="s">
        <v>33</v>
      </c>
      <c r="F17" s="16"/>
      <c r="I17" s="16"/>
      <c r="K17" s="22"/>
      <c r="L17" s="25"/>
      <c r="M17" s="16"/>
      <c r="N17" s="18"/>
      <c r="O17" s="20"/>
      <c r="P17" s="20"/>
      <c r="Q17" s="20"/>
      <c r="R17" s="25"/>
      <c r="S17" s="25"/>
      <c r="T17" s="20"/>
      <c r="U17" s="20"/>
      <c r="V17" s="40">
        <f>T17*$AD$2</f>
        <v>0</v>
      </c>
      <c r="W17" s="40">
        <f>U17*$AD$2</f>
        <v>0</v>
      </c>
      <c r="X17" s="20"/>
      <c r="Y17" s="20"/>
      <c r="Z17" s="29" t="str">
        <f t="shared" si="5"/>
        <v/>
      </c>
      <c r="AA17" s="29" t="str">
        <f t="shared" si="5"/>
        <v/>
      </c>
      <c r="AB17" s="30" t="str">
        <f t="shared" si="6"/>
        <v xml:space="preserve"> </v>
      </c>
      <c r="AC17" s="20"/>
      <c r="AD17" s="20"/>
      <c r="AE17" s="22"/>
    </row>
    <row r="18" spans="2:31" s="14" customFormat="1" ht="10.199999999999999" x14ac:dyDescent="0.2">
      <c r="B18" s="14" t="s">
        <v>34</v>
      </c>
      <c r="F18" s="16"/>
      <c r="I18" s="16"/>
      <c r="K18" s="22"/>
      <c r="L18" s="25"/>
      <c r="M18" s="16"/>
      <c r="N18" s="18"/>
      <c r="O18" s="20"/>
      <c r="P18" s="20"/>
      <c r="Q18" s="20"/>
      <c r="R18" s="25"/>
      <c r="S18" s="25"/>
      <c r="T18" s="20"/>
      <c r="U18" s="20"/>
      <c r="V18" s="40">
        <f>T18*$AD$2</f>
        <v>0</v>
      </c>
      <c r="W18" s="40">
        <f>U18*$AD$2</f>
        <v>0</v>
      </c>
      <c r="X18" s="20"/>
      <c r="Y18" s="20"/>
      <c r="Z18" s="29" t="str">
        <f t="shared" si="2"/>
        <v/>
      </c>
      <c r="AA18" s="29" t="str">
        <f t="shared" si="3"/>
        <v/>
      </c>
      <c r="AB18" s="30" t="str">
        <f t="shared" si="6"/>
        <v xml:space="preserve"> </v>
      </c>
      <c r="AC18" s="20"/>
      <c r="AD18" s="20"/>
      <c r="AE18" s="22"/>
    </row>
    <row r="19" spans="2:31" x14ac:dyDescent="0.25">
      <c r="C19" s="14"/>
      <c r="D19" s="14"/>
      <c r="E19" s="14"/>
      <c r="F19" s="16"/>
      <c r="G19" s="14"/>
      <c r="H19" s="14"/>
      <c r="I19" s="16"/>
      <c r="J19" s="14"/>
      <c r="K19" s="22"/>
      <c r="L19" s="25"/>
      <c r="M19" s="16"/>
      <c r="N19" s="18"/>
      <c r="O19" s="20"/>
      <c r="P19" s="20"/>
      <c r="Q19" s="20"/>
      <c r="R19" s="25"/>
      <c r="S19" s="25"/>
      <c r="T19" s="20"/>
      <c r="U19" s="20"/>
      <c r="W19" s="40">
        <f>U19*$AD$2</f>
        <v>0</v>
      </c>
      <c r="X19" s="20"/>
      <c r="Y19" s="20"/>
      <c r="Z19" s="29" t="str">
        <f t="shared" si="2"/>
        <v/>
      </c>
      <c r="AA19" s="29" t="str">
        <f t="shared" si="3"/>
        <v/>
      </c>
      <c r="AB19" s="30" t="str">
        <f t="shared" si="6"/>
        <v xml:space="preserve"> </v>
      </c>
      <c r="AE19" s="22"/>
    </row>
    <row r="20" spans="2:31" s="14" customFormat="1" ht="10.199999999999999" x14ac:dyDescent="0.2">
      <c r="B20" s="14" t="s">
        <v>34</v>
      </c>
      <c r="C20" s="15"/>
      <c r="F20" s="16"/>
      <c r="G20" s="17"/>
      <c r="H20" s="23"/>
      <c r="I20" s="24"/>
      <c r="K20" s="18"/>
      <c r="L20" s="19"/>
      <c r="M20" s="16"/>
      <c r="N20" s="18"/>
      <c r="O20" s="20"/>
      <c r="P20" s="20"/>
      <c r="Q20" s="20">
        <v>-500000</v>
      </c>
      <c r="R20" s="21"/>
      <c r="S20" s="21"/>
      <c r="T20" s="20"/>
      <c r="U20" s="20"/>
      <c r="V20" s="40"/>
      <c r="W20" s="40"/>
      <c r="X20" s="20"/>
      <c r="Y20" s="20"/>
      <c r="Z20" s="29"/>
      <c r="AA20" s="29"/>
      <c r="AB20" s="30" t="str">
        <f t="shared" si="6"/>
        <v xml:space="preserve"> </v>
      </c>
      <c r="AC20" s="20"/>
      <c r="AD20" s="20"/>
      <c r="AE20" s="22"/>
    </row>
    <row r="21" spans="2:31" s="14" customFormat="1" ht="10.199999999999999" x14ac:dyDescent="0.2">
      <c r="B21" s="14" t="s">
        <v>34</v>
      </c>
      <c r="F21" s="16"/>
      <c r="I21" s="16"/>
      <c r="K21" s="22"/>
      <c r="L21" s="25"/>
      <c r="M21" s="16"/>
      <c r="N21" s="22"/>
      <c r="O21" s="20"/>
      <c r="Q21" s="20"/>
      <c r="R21" s="25"/>
      <c r="S21" s="25"/>
      <c r="T21" s="20"/>
      <c r="U21" s="20"/>
      <c r="V21" s="20"/>
      <c r="W21" s="40"/>
      <c r="X21" s="20"/>
      <c r="Y21" s="20"/>
      <c r="Z21" s="29"/>
      <c r="AA21" s="29"/>
      <c r="AB21" s="30" t="str">
        <f t="shared" si="6"/>
        <v xml:space="preserve"> </v>
      </c>
      <c r="AC21" s="20"/>
      <c r="AD21" s="20"/>
      <c r="AE21" s="22"/>
    </row>
    <row r="22" spans="2:31" s="14" customFormat="1" ht="10.199999999999999" x14ac:dyDescent="0.2">
      <c r="B22" s="14" t="s">
        <v>34</v>
      </c>
      <c r="F22" s="16"/>
      <c r="I22" s="16"/>
      <c r="K22" s="22"/>
      <c r="L22" s="25"/>
      <c r="M22" s="16"/>
      <c r="N22" s="22"/>
      <c r="O22" s="20"/>
      <c r="Q22" s="20"/>
      <c r="R22" s="25"/>
      <c r="S22" s="25"/>
      <c r="T22" s="20"/>
      <c r="U22" s="20"/>
      <c r="V22" s="20"/>
      <c r="W22" s="20"/>
      <c r="X22" s="20"/>
      <c r="Y22" s="20"/>
      <c r="Z22" s="29"/>
      <c r="AA22" s="29"/>
      <c r="AB22" s="30" t="str">
        <f t="shared" si="6"/>
        <v xml:space="preserve"> </v>
      </c>
      <c r="AC22" s="20"/>
      <c r="AD22" s="20"/>
      <c r="AE22" s="22"/>
    </row>
    <row r="23" spans="2:31" x14ac:dyDescent="0.25">
      <c r="C23" s="35"/>
      <c r="D23" s="35"/>
      <c r="E23" s="35"/>
      <c r="F23" s="42"/>
      <c r="G23" s="35"/>
      <c r="H23" s="35"/>
      <c r="I23" s="35"/>
      <c r="J23" s="35"/>
      <c r="K23" s="35"/>
      <c r="L23" s="35"/>
      <c r="M23" s="35"/>
      <c r="N23" s="35"/>
      <c r="O23" s="34">
        <f>SUM(O3:O22)</f>
        <v>-60015</v>
      </c>
      <c r="P23" s="35"/>
      <c r="Q23" s="35"/>
      <c r="R23" s="35"/>
      <c r="S23" s="35"/>
      <c r="T23" s="34">
        <f t="shared" ref="T23:Y23" si="7">SUM(T3:T22)</f>
        <v>21979</v>
      </c>
      <c r="U23" s="34">
        <f t="shared" si="7"/>
        <v>21981</v>
      </c>
      <c r="V23" s="34">
        <f t="shared" si="7"/>
        <v>0</v>
      </c>
      <c r="W23" s="34">
        <f t="shared" si="7"/>
        <v>0</v>
      </c>
      <c r="X23" s="34">
        <f t="shared" si="7"/>
        <v>0</v>
      </c>
      <c r="Y23" s="34">
        <f t="shared" si="7"/>
        <v>0</v>
      </c>
    </row>
    <row r="26" spans="2:31" x14ac:dyDescent="0.25">
      <c r="X26" s="43"/>
      <c r="Y26" s="43"/>
    </row>
  </sheetData>
  <phoneticPr fontId="5" type="noConversion"/>
  <printOptions gridLines="1"/>
  <pageMargins left="0" right="0" top="0.5" bottom="0.5" header="0.25" footer="0.25"/>
  <pageSetup paperSize="5" scale="8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Packets</vt:lpstr>
      <vt:lpstr>Sheet2</vt:lpstr>
      <vt:lpstr>Sheet3</vt:lpstr>
      <vt:lpstr>Packets!Print_Area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kthreet</dc:creator>
  <cp:lastModifiedBy>Havlíček Jan</cp:lastModifiedBy>
  <cp:lastPrinted>2001-09-04T18:53:42Z</cp:lastPrinted>
  <dcterms:created xsi:type="dcterms:W3CDTF">2001-04-30T19:12:59Z</dcterms:created>
  <dcterms:modified xsi:type="dcterms:W3CDTF">2023-09-10T11:05:21Z</dcterms:modified>
</cp:coreProperties>
</file>