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952" yWindow="-12" windowWidth="6000" windowHeight="7020" firstSheet="4" activeTab="10"/>
  </bookViews>
  <sheets>
    <sheet name="Jan01" sheetId="1" r:id="rId1"/>
    <sheet name="Feb01" sheetId="2" r:id="rId2"/>
    <sheet name="Mar01" sheetId="3" r:id="rId3"/>
    <sheet name="Apr 01" sheetId="4" r:id="rId4"/>
    <sheet name="May 01" sheetId="5" r:id="rId5"/>
    <sheet name="Jun01" sheetId="6" r:id="rId6"/>
    <sheet name="Jul01" sheetId="7" r:id="rId7"/>
    <sheet name="Aug01" sheetId="8" r:id="rId8"/>
    <sheet name="Sept01" sheetId="9" r:id="rId9"/>
    <sheet name="Oct01" sheetId="10" r:id="rId10"/>
    <sheet name="Nov01" sheetId="11" r:id="rId11"/>
    <sheet name="Sheet2" sheetId="12" r:id="rId12"/>
    <sheet name="Sheet1" sheetId="13" r:id="rId13"/>
  </sheets>
  <definedNames>
    <definedName name="_xlnm.Print_Area" localSheetId="3">'Apr 01'!$1:$1048576</definedName>
    <definedName name="_xlnm.Print_Area" localSheetId="7">'Aug01'!$1:$1048576</definedName>
    <definedName name="_xlnm.Print_Area" localSheetId="1">'Feb01'!$1:$1048576</definedName>
    <definedName name="_xlnm.Print_Area" localSheetId="0">'Jan01'!$1:$1048576</definedName>
    <definedName name="_xlnm.Print_Area" localSheetId="6">'Jul01'!$1:$1048576</definedName>
    <definedName name="_xlnm.Print_Area" localSheetId="5">'Jun01'!$1:$1048576</definedName>
    <definedName name="_xlnm.Print_Area" localSheetId="2">'Mar01'!$1:$1048576</definedName>
    <definedName name="_xlnm.Print_Area" localSheetId="4">'May 01'!$1:$1048576</definedName>
    <definedName name="_xlnm.Print_Area" localSheetId="10">'Nov01'!$1:$1048576</definedName>
    <definedName name="_xlnm.Print_Area" localSheetId="9">'Oct01'!$1:$1048576</definedName>
    <definedName name="_xlnm.Print_Area" localSheetId="8">Sept01!$1:$1048576</definedName>
  </definedNames>
  <calcPr calcId="92512" fullCalcOnLoad="1"/>
</workbook>
</file>

<file path=xl/calcChain.xml><?xml version="1.0" encoding="utf-8"?>
<calcChain xmlns="http://schemas.openxmlformats.org/spreadsheetml/2006/main">
  <c r="P2" i="4" l="1"/>
  <c r="Q2" i="4"/>
  <c r="O4" i="4"/>
  <c r="P4" i="4"/>
  <c r="P6" i="4"/>
  <c r="O8" i="4"/>
  <c r="P8" i="4"/>
  <c r="P9" i="4"/>
  <c r="O11" i="4"/>
  <c r="P11" i="4"/>
  <c r="P12" i="4"/>
  <c r="O14" i="4"/>
  <c r="P14" i="4"/>
  <c r="P15" i="4"/>
  <c r="O17" i="4"/>
  <c r="P17" i="4"/>
  <c r="P18" i="4"/>
  <c r="O20" i="4"/>
  <c r="P20" i="4"/>
  <c r="P21" i="4"/>
  <c r="O23" i="4"/>
  <c r="P23" i="4"/>
  <c r="P24" i="4"/>
  <c r="O26" i="4"/>
  <c r="P26" i="4"/>
  <c r="R26" i="4"/>
  <c r="P27" i="4"/>
  <c r="O29" i="4"/>
  <c r="P29" i="4"/>
  <c r="P30" i="4"/>
  <c r="O32" i="4"/>
  <c r="P32" i="4"/>
  <c r="O35" i="4"/>
  <c r="P35" i="4"/>
  <c r="R35" i="4"/>
  <c r="O38" i="4"/>
  <c r="P38" i="4"/>
  <c r="R38" i="4"/>
  <c r="P39" i="4"/>
  <c r="O41" i="4"/>
  <c r="P41" i="4"/>
  <c r="R41" i="4"/>
  <c r="P42" i="4"/>
  <c r="O44" i="4"/>
  <c r="P44" i="4"/>
  <c r="R44" i="4"/>
  <c r="P45" i="4"/>
  <c r="O47" i="4"/>
  <c r="P47" i="4"/>
  <c r="P48" i="4"/>
  <c r="O50" i="4"/>
  <c r="P50" i="4"/>
  <c r="P51" i="4"/>
  <c r="O53" i="4"/>
  <c r="P53" i="4"/>
  <c r="O54" i="4"/>
  <c r="Q2" i="8"/>
  <c r="P4" i="8"/>
  <c r="R4" i="8"/>
  <c r="P7" i="8"/>
  <c r="R7" i="8"/>
  <c r="P10" i="8"/>
  <c r="R10" i="8"/>
  <c r="P11" i="8"/>
  <c r="P13" i="8"/>
  <c r="R13" i="8"/>
  <c r="P14" i="8"/>
  <c r="P16" i="8"/>
  <c r="R16" i="8"/>
  <c r="P17" i="8"/>
  <c r="P19" i="8"/>
  <c r="R19" i="8"/>
  <c r="P20" i="8"/>
  <c r="P22" i="8"/>
  <c r="R22" i="8"/>
  <c r="P23" i="8"/>
  <c r="P25" i="8"/>
  <c r="R25" i="8"/>
  <c r="P26" i="8"/>
  <c r="P28" i="8"/>
  <c r="R28" i="8"/>
  <c r="P31" i="8"/>
  <c r="R31" i="8"/>
  <c r="P34" i="8"/>
  <c r="R34" i="8"/>
  <c r="P35" i="8"/>
  <c r="P37" i="8"/>
  <c r="R37" i="8"/>
  <c r="P38" i="8"/>
  <c r="P40" i="8"/>
  <c r="R40" i="8"/>
  <c r="P41" i="8"/>
  <c r="P43" i="8"/>
  <c r="R43" i="8"/>
  <c r="P44" i="8"/>
  <c r="P46" i="8"/>
  <c r="R46" i="8"/>
  <c r="P47" i="8"/>
  <c r="R48" i="8"/>
  <c r="P49" i="8"/>
  <c r="R50" i="8"/>
  <c r="P51" i="8"/>
  <c r="P52" i="8"/>
  <c r="P54" i="8"/>
  <c r="R54" i="8"/>
  <c r="P55" i="8"/>
  <c r="R56" i="8"/>
  <c r="P57" i="8"/>
  <c r="R58" i="8"/>
  <c r="P59" i="8"/>
  <c r="R60" i="8"/>
  <c r="P61" i="8"/>
  <c r="P64" i="8"/>
  <c r="R64" i="8"/>
  <c r="P67" i="8"/>
  <c r="R67" i="8"/>
  <c r="P68" i="8"/>
  <c r="P70" i="8"/>
  <c r="R70" i="8"/>
  <c r="P71" i="8"/>
  <c r="P73" i="8"/>
  <c r="R73" i="8"/>
  <c r="P74" i="8"/>
  <c r="P76" i="8"/>
  <c r="R76" i="8"/>
  <c r="P77" i="8"/>
  <c r="P79" i="8"/>
  <c r="R79" i="8"/>
  <c r="P80" i="8"/>
  <c r="P82" i="8"/>
  <c r="R82" i="8"/>
  <c r="P83" i="8"/>
  <c r="P85" i="8"/>
  <c r="R85" i="8"/>
  <c r="P86" i="8"/>
  <c r="P88" i="8"/>
  <c r="R88" i="8"/>
  <c r="P89" i="8"/>
  <c r="P91" i="8"/>
  <c r="R91" i="8"/>
  <c r="P94" i="8"/>
  <c r="R94" i="8"/>
  <c r="P95" i="8"/>
  <c r="P97" i="8"/>
  <c r="R97" i="8"/>
  <c r="P98" i="8"/>
  <c r="P100" i="8"/>
  <c r="R100" i="8"/>
  <c r="P2" i="2"/>
  <c r="Q2" i="2"/>
  <c r="P4" i="2"/>
  <c r="R4" i="2"/>
  <c r="P5" i="2"/>
  <c r="P7" i="2"/>
  <c r="R7" i="2"/>
  <c r="P8" i="2"/>
  <c r="P10" i="2"/>
  <c r="R10" i="2"/>
  <c r="P11" i="2"/>
  <c r="P13" i="2"/>
  <c r="R13" i="2"/>
  <c r="P16" i="2"/>
  <c r="R16" i="2"/>
  <c r="P17" i="2"/>
  <c r="P19" i="2"/>
  <c r="R19" i="2"/>
  <c r="P20" i="2"/>
  <c r="P22" i="2"/>
  <c r="R22" i="2"/>
  <c r="P23" i="2"/>
  <c r="P25" i="2"/>
  <c r="R25" i="2"/>
  <c r="P26" i="2"/>
  <c r="P28" i="2"/>
  <c r="R28" i="2"/>
  <c r="P29" i="2"/>
  <c r="P31" i="2"/>
  <c r="R31" i="2"/>
  <c r="P32" i="2"/>
  <c r="P34" i="2"/>
  <c r="R34" i="2"/>
  <c r="P35" i="2"/>
  <c r="P37" i="2"/>
  <c r="R37" i="2"/>
  <c r="P38" i="2"/>
  <c r="P40" i="2"/>
  <c r="R40" i="2"/>
  <c r="P41" i="2"/>
  <c r="P43" i="2"/>
  <c r="R43" i="2"/>
  <c r="P44" i="2"/>
  <c r="P46" i="2"/>
  <c r="R46" i="2"/>
  <c r="P47" i="2"/>
  <c r="P49" i="2"/>
  <c r="R49" i="2"/>
  <c r="P50" i="2"/>
  <c r="P52" i="2"/>
  <c r="R52" i="2"/>
  <c r="P53" i="2"/>
  <c r="P55" i="2"/>
  <c r="R55" i="2"/>
  <c r="P56" i="2"/>
  <c r="P58" i="2"/>
  <c r="R58" i="2"/>
  <c r="P59" i="2"/>
  <c r="P61" i="2"/>
  <c r="R61" i="2"/>
  <c r="P62" i="2"/>
  <c r="P64" i="2"/>
  <c r="R64" i="2"/>
  <c r="P65" i="2"/>
  <c r="P67" i="2"/>
  <c r="R67" i="2"/>
  <c r="P68" i="2"/>
  <c r="P70" i="2"/>
  <c r="R70" i="2"/>
  <c r="P71" i="2"/>
  <c r="P73" i="2"/>
  <c r="R73" i="2"/>
  <c r="P74" i="2"/>
  <c r="P76" i="2"/>
  <c r="R76" i="2"/>
  <c r="P77" i="2"/>
  <c r="P79" i="2"/>
  <c r="R79" i="2"/>
  <c r="P80" i="2"/>
  <c r="P82" i="2"/>
  <c r="R82" i="2"/>
  <c r="P83" i="2"/>
  <c r="P85" i="2"/>
  <c r="R85" i="2"/>
  <c r="P86" i="2"/>
  <c r="P88" i="2"/>
  <c r="R88" i="2"/>
  <c r="P89" i="2"/>
  <c r="P91" i="2"/>
  <c r="R91" i="2"/>
  <c r="P92" i="2"/>
  <c r="P94" i="2"/>
  <c r="R94" i="2"/>
  <c r="P95" i="2"/>
  <c r="Q2" i="1"/>
  <c r="P4" i="1"/>
  <c r="R4" i="1"/>
  <c r="P7" i="1"/>
  <c r="R7" i="1"/>
  <c r="P10" i="1"/>
  <c r="R10" i="1"/>
  <c r="P13" i="1"/>
  <c r="R13" i="1"/>
  <c r="P152" i="1"/>
  <c r="Q2" i="7"/>
  <c r="P4" i="7"/>
  <c r="R4" i="7"/>
  <c r="P5" i="7"/>
  <c r="P7" i="7"/>
  <c r="R7" i="7"/>
  <c r="P10" i="7"/>
  <c r="R10" i="7"/>
  <c r="P13" i="7"/>
  <c r="R13" i="7"/>
  <c r="P16" i="7"/>
  <c r="R16" i="7"/>
  <c r="P17" i="7"/>
  <c r="P19" i="7"/>
  <c r="R19" i="7"/>
  <c r="P20" i="7"/>
  <c r="R21" i="7"/>
  <c r="P22" i="7"/>
  <c r="R23" i="7"/>
  <c r="P24" i="7"/>
  <c r="R25" i="7"/>
  <c r="P26" i="7"/>
  <c r="P27" i="7"/>
  <c r="P29" i="7"/>
  <c r="R29" i="7"/>
  <c r="P30" i="7"/>
  <c r="P32" i="7"/>
  <c r="R32" i="7"/>
  <c r="P33" i="7"/>
  <c r="P35" i="7"/>
  <c r="R35" i="7"/>
  <c r="P36" i="7"/>
  <c r="P38" i="7"/>
  <c r="R38" i="7"/>
  <c r="P39" i="7"/>
  <c r="P41" i="7"/>
  <c r="R41" i="7"/>
  <c r="P44" i="7"/>
  <c r="R44" i="7"/>
  <c r="P45" i="7"/>
  <c r="P47" i="7"/>
  <c r="R47" i="7"/>
  <c r="P48" i="7"/>
  <c r="P50" i="7"/>
  <c r="R50" i="7"/>
  <c r="P71" i="7"/>
  <c r="Q2" i="6"/>
  <c r="P4" i="6"/>
  <c r="R4" i="6"/>
  <c r="P7" i="6"/>
  <c r="R7" i="6"/>
  <c r="Q8" i="6"/>
  <c r="P10" i="6"/>
  <c r="R10" i="6"/>
  <c r="P13" i="6"/>
  <c r="R13" i="6"/>
  <c r="P14" i="6"/>
  <c r="P16" i="6"/>
  <c r="R16" i="6"/>
  <c r="P17" i="6"/>
  <c r="P19" i="6"/>
  <c r="R19" i="6"/>
  <c r="P20" i="6"/>
  <c r="P22" i="6"/>
  <c r="R22" i="6"/>
  <c r="P23" i="6"/>
  <c r="P25" i="6"/>
  <c r="R25" i="6"/>
  <c r="P28" i="6"/>
  <c r="R28" i="6"/>
  <c r="P31" i="6"/>
  <c r="R31" i="6"/>
  <c r="P32" i="6"/>
  <c r="P34" i="6"/>
  <c r="R34" i="6"/>
  <c r="P36" i="6"/>
  <c r="P37" i="6"/>
  <c r="R37" i="6"/>
  <c r="P38" i="6"/>
  <c r="P40" i="6"/>
  <c r="R40" i="6"/>
  <c r="P41" i="6"/>
  <c r="P43" i="6"/>
  <c r="R43" i="6"/>
  <c r="P44" i="6"/>
  <c r="P46" i="6"/>
  <c r="P47" i="6"/>
  <c r="P2" i="3"/>
  <c r="Q2" i="3"/>
  <c r="P4" i="3"/>
  <c r="R4" i="3"/>
  <c r="P5" i="3"/>
  <c r="P6" i="3"/>
  <c r="P8" i="3"/>
  <c r="R8" i="3"/>
  <c r="P9" i="3"/>
  <c r="P11" i="3"/>
  <c r="R11" i="3"/>
  <c r="P12" i="3"/>
  <c r="P14" i="3"/>
  <c r="R14" i="3"/>
  <c r="P15" i="3"/>
  <c r="P2" i="5"/>
  <c r="Q2" i="5"/>
  <c r="P4" i="5"/>
  <c r="P7" i="5"/>
  <c r="P10" i="5"/>
  <c r="R10" i="5"/>
  <c r="P13" i="5"/>
  <c r="P14" i="5"/>
  <c r="P16" i="5"/>
  <c r="R16" i="5"/>
  <c r="P17" i="5"/>
  <c r="P19" i="5"/>
  <c r="R19" i="5"/>
  <c r="P22" i="5"/>
  <c r="R22" i="5"/>
  <c r="P23" i="5"/>
  <c r="P25" i="5"/>
  <c r="R25" i="5"/>
  <c r="P26" i="5"/>
  <c r="P28" i="5"/>
  <c r="R28" i="5"/>
  <c r="P32" i="5"/>
  <c r="P2" i="11"/>
  <c r="Q2" i="11"/>
  <c r="P4" i="11"/>
  <c r="R4" i="11"/>
  <c r="P7" i="11"/>
  <c r="R7" i="11"/>
  <c r="P10" i="11"/>
  <c r="R10" i="11"/>
  <c r="P13" i="11"/>
  <c r="R13" i="11"/>
  <c r="P14" i="11"/>
  <c r="P16" i="11"/>
  <c r="R16" i="11"/>
  <c r="P17" i="11"/>
  <c r="P19" i="11"/>
  <c r="R19" i="11"/>
  <c r="P20" i="11"/>
  <c r="P22" i="11"/>
  <c r="R22" i="11"/>
  <c r="P23" i="11"/>
  <c r="P25" i="11"/>
  <c r="R25" i="11"/>
  <c r="P28" i="11"/>
  <c r="P2" i="10"/>
  <c r="Q2" i="10"/>
  <c r="P4" i="10"/>
  <c r="R4" i="10"/>
  <c r="P5" i="10"/>
  <c r="P8" i="10"/>
  <c r="R8" i="10"/>
  <c r="P9" i="10"/>
  <c r="P12" i="10"/>
  <c r="R12" i="10"/>
  <c r="P15" i="10"/>
  <c r="R15" i="10"/>
  <c r="P18" i="10"/>
  <c r="R18" i="10"/>
  <c r="P19" i="10"/>
  <c r="P21" i="10"/>
  <c r="R21" i="10"/>
  <c r="P25" i="10"/>
  <c r="R25" i="10"/>
  <c r="P26" i="10"/>
  <c r="P28" i="10"/>
  <c r="R28" i="10"/>
  <c r="P29" i="10"/>
  <c r="P31" i="10"/>
  <c r="R31" i="10"/>
  <c r="P32" i="10"/>
  <c r="P34" i="10"/>
  <c r="R34" i="10"/>
  <c r="P37" i="10"/>
  <c r="R37" i="10"/>
  <c r="P38" i="10"/>
  <c r="P41" i="10"/>
  <c r="R41" i="10"/>
  <c r="P44" i="10"/>
  <c r="R44" i="10"/>
  <c r="P45" i="10"/>
  <c r="P47" i="10"/>
  <c r="R47" i="10"/>
  <c r="P52" i="10"/>
  <c r="R52" i="10"/>
  <c r="P53" i="10"/>
  <c r="P54" i="10"/>
  <c r="P56" i="10"/>
  <c r="R56" i="10"/>
  <c r="P57" i="10"/>
  <c r="P58" i="10"/>
  <c r="P60" i="10"/>
  <c r="R60" i="10"/>
  <c r="P61" i="10"/>
  <c r="R62" i="10"/>
  <c r="P63" i="10"/>
  <c r="R64" i="10"/>
  <c r="P65" i="10"/>
  <c r="P68" i="10"/>
  <c r="R68" i="10"/>
  <c r="P69" i="10"/>
  <c r="P71" i="10"/>
  <c r="R71" i="10"/>
  <c r="P72" i="10"/>
  <c r="P74" i="10"/>
  <c r="R74" i="10"/>
  <c r="P77" i="10"/>
  <c r="R77" i="10"/>
  <c r="P80" i="10"/>
  <c r="R80" i="10"/>
  <c r="P81" i="10"/>
  <c r="P83" i="10"/>
  <c r="R83" i="10"/>
  <c r="P84" i="10"/>
  <c r="P85" i="10"/>
  <c r="R86" i="10"/>
  <c r="P87" i="10"/>
  <c r="P88" i="10"/>
  <c r="P89" i="10"/>
  <c r="P90" i="10"/>
  <c r="P92" i="10"/>
  <c r="R92" i="10"/>
  <c r="P93" i="10"/>
  <c r="P95" i="10"/>
  <c r="R95" i="10"/>
  <c r="P96" i="10"/>
  <c r="P98" i="10"/>
  <c r="R98" i="10"/>
  <c r="P99" i="10"/>
  <c r="P101" i="10"/>
  <c r="P102" i="10"/>
  <c r="P104" i="10"/>
  <c r="R104" i="10"/>
  <c r="P107" i="10"/>
  <c r="R107" i="10"/>
  <c r="P108" i="10"/>
  <c r="P110" i="10"/>
  <c r="R110" i="10"/>
  <c r="P111" i="10"/>
  <c r="P113" i="10"/>
  <c r="R113" i="10"/>
  <c r="P114" i="10"/>
  <c r="P116" i="10"/>
  <c r="R116" i="10"/>
  <c r="P117" i="10"/>
  <c r="P119" i="10"/>
  <c r="R119" i="10"/>
  <c r="P120" i="10"/>
  <c r="P122" i="10"/>
  <c r="R122" i="10"/>
  <c r="P123" i="10"/>
  <c r="P125" i="10"/>
  <c r="R125" i="10"/>
  <c r="P126" i="10"/>
  <c r="P128" i="10"/>
  <c r="R128" i="10"/>
  <c r="P129" i="10"/>
  <c r="P131" i="10"/>
  <c r="R131" i="10"/>
  <c r="P132" i="10"/>
  <c r="P134" i="10"/>
  <c r="R134" i="10"/>
  <c r="P137" i="10"/>
  <c r="R137" i="10"/>
  <c r="P140" i="10"/>
  <c r="R140" i="10"/>
  <c r="P143" i="10"/>
  <c r="R143" i="10"/>
  <c r="P144" i="10"/>
  <c r="P146" i="10"/>
  <c r="R146" i="10"/>
  <c r="P147" i="10"/>
  <c r="P149" i="10"/>
  <c r="R149" i="10"/>
  <c r="P152" i="10"/>
  <c r="R152" i="10"/>
  <c r="P153" i="10"/>
  <c r="P155" i="10"/>
  <c r="R155" i="10"/>
  <c r="P156" i="10"/>
  <c r="P159" i="10"/>
  <c r="R159" i="10"/>
  <c r="P160" i="10"/>
  <c r="P162" i="10"/>
  <c r="R162" i="10"/>
  <c r="P165" i="10"/>
  <c r="R165" i="10"/>
  <c r="P166" i="10"/>
  <c r="P168" i="10"/>
  <c r="R168" i="10"/>
  <c r="P169" i="10"/>
  <c r="R170" i="10"/>
  <c r="P171" i="10"/>
  <c r="R172" i="10"/>
  <c r="P173" i="10"/>
  <c r="R174" i="10"/>
  <c r="P175" i="10"/>
  <c r="P176" i="10"/>
  <c r="P178" i="10"/>
  <c r="R178" i="10"/>
  <c r="P179" i="10"/>
  <c r="P180" i="10"/>
  <c r="R181" i="10"/>
  <c r="P182" i="10"/>
  <c r="R183" i="10"/>
  <c r="P184" i="10"/>
  <c r="P185" i="10"/>
  <c r="P186" i="10"/>
  <c r="P187" i="10"/>
  <c r="R188" i="10"/>
  <c r="P189" i="10"/>
  <c r="P190" i="10"/>
  <c r="R191" i="10"/>
  <c r="P192" i="10"/>
  <c r="R193" i="10"/>
  <c r="P194" i="10"/>
  <c r="P195" i="10"/>
  <c r="P197" i="10"/>
  <c r="R197" i="10"/>
  <c r="P198" i="10"/>
  <c r="P200" i="10"/>
  <c r="R200" i="10"/>
  <c r="P201" i="10"/>
  <c r="R203" i="10"/>
  <c r="P204" i="10"/>
  <c r="P205" i="10"/>
  <c r="P206" i="10"/>
  <c r="R209" i="10"/>
  <c r="P210" i="10"/>
  <c r="P211" i="10"/>
  <c r="R212" i="10"/>
  <c r="P213" i="10"/>
  <c r="R214" i="10"/>
  <c r="P215" i="10"/>
  <c r="P216" i="10"/>
  <c r="P218" i="10"/>
  <c r="R218" i="10"/>
  <c r="P219" i="10"/>
  <c r="P221" i="10"/>
  <c r="R221" i="10"/>
  <c r="P222" i="10"/>
  <c r="P2" i="9"/>
  <c r="P4" i="9"/>
  <c r="R4" i="9"/>
  <c r="P5" i="9"/>
  <c r="P7" i="9"/>
  <c r="R7" i="9"/>
  <c r="P8" i="9"/>
  <c r="P10" i="9"/>
  <c r="R10" i="9"/>
  <c r="P11" i="9"/>
  <c r="P13" i="9"/>
  <c r="R13" i="9"/>
  <c r="P14" i="9"/>
  <c r="R15" i="9"/>
  <c r="P16" i="9"/>
  <c r="R17" i="9"/>
  <c r="P18" i="9"/>
  <c r="P19" i="9"/>
  <c r="P21" i="9"/>
  <c r="R21" i="9"/>
  <c r="R23" i="9"/>
  <c r="P24" i="9"/>
  <c r="R25" i="9"/>
  <c r="P26" i="9"/>
  <c r="P27" i="9"/>
  <c r="P29" i="9"/>
  <c r="R29" i="9"/>
  <c r="P30" i="9"/>
  <c r="P32" i="9"/>
  <c r="R32" i="9"/>
  <c r="P35" i="9"/>
  <c r="R35" i="9"/>
  <c r="P36" i="9"/>
  <c r="P38" i="9"/>
  <c r="R38" i="9"/>
  <c r="P41" i="9"/>
  <c r="R41" i="9"/>
  <c r="P42" i="9"/>
  <c r="P44" i="9"/>
  <c r="R44" i="9"/>
  <c r="P47" i="9"/>
  <c r="P48" i="9"/>
  <c r="P50" i="9"/>
  <c r="R50" i="9"/>
  <c r="P51" i="9"/>
  <c r="P53" i="9"/>
  <c r="R53" i="9"/>
  <c r="P54" i="9"/>
  <c r="P56" i="9"/>
  <c r="R56" i="9"/>
  <c r="P57" i="9"/>
  <c r="P59" i="9"/>
  <c r="R59" i="9"/>
  <c r="P60" i="9"/>
  <c r="P62" i="9"/>
  <c r="R62" i="9"/>
  <c r="P63" i="9"/>
  <c r="P65" i="9"/>
  <c r="R65" i="9"/>
  <c r="P66" i="9"/>
  <c r="R67" i="9"/>
  <c r="P68" i="9"/>
  <c r="R69" i="9"/>
  <c r="P70" i="9"/>
  <c r="P71" i="9"/>
  <c r="R72" i="9"/>
  <c r="P73" i="9"/>
  <c r="R74" i="9"/>
  <c r="P75" i="9"/>
  <c r="P76" i="9"/>
  <c r="P78" i="9"/>
  <c r="R78" i="9"/>
  <c r="P80" i="9"/>
  <c r="P82" i="9"/>
  <c r="R82" i="9"/>
  <c r="P85" i="9"/>
  <c r="R85" i="9"/>
  <c r="P88" i="9"/>
  <c r="R88" i="9"/>
  <c r="P91" i="9"/>
  <c r="R91" i="9"/>
  <c r="P94" i="9"/>
  <c r="R94" i="9"/>
  <c r="P97" i="9"/>
  <c r="R97" i="9"/>
  <c r="P98" i="9"/>
  <c r="R99" i="9"/>
  <c r="P100" i="9"/>
  <c r="R101" i="9"/>
  <c r="P102" i="9"/>
  <c r="P103" i="9"/>
  <c r="P105" i="9"/>
  <c r="R105" i="9"/>
  <c r="P106" i="9"/>
  <c r="R107" i="9"/>
  <c r="P108" i="9"/>
  <c r="R109" i="9"/>
  <c r="P110" i="9"/>
  <c r="P111" i="9"/>
  <c r="P113" i="9"/>
  <c r="R113" i="9"/>
  <c r="R115" i="9"/>
  <c r="R117" i="9"/>
  <c r="P118" i="9"/>
  <c r="P119" i="9"/>
  <c r="P121" i="9"/>
  <c r="R121" i="9"/>
  <c r="P122" i="9"/>
  <c r="R123" i="9"/>
  <c r="P124" i="9"/>
  <c r="R125" i="9"/>
  <c r="P126" i="9"/>
  <c r="P127" i="9"/>
  <c r="P129" i="9"/>
  <c r="R129" i="9"/>
  <c r="P130" i="9"/>
  <c r="P132" i="9"/>
  <c r="R132" i="9"/>
  <c r="P133" i="9"/>
</calcChain>
</file>

<file path=xl/comments1.xml><?xml version="1.0" encoding="utf-8"?>
<comments xmlns="http://schemas.openxmlformats.org/spreadsheetml/2006/main">
  <authors>
    <author>rcabrer</author>
  </authors>
  <commentList>
    <comment ref="O7" authorId="0" shapeId="0">
      <text>
        <r>
          <rPr>
            <b/>
            <sz val="8"/>
            <color indexed="81"/>
            <rFont val="Tahoma"/>
          </rPr>
          <t>rcabrer:</t>
        </r>
        <r>
          <rPr>
            <sz val="8"/>
            <color indexed="81"/>
            <rFont val="Tahoma"/>
          </rPr>
          <t xml:space="preserve">
aquila will attempt to w/d the additional 8 they left in Sept.</t>
        </r>
      </text>
    </comment>
    <comment ref="O11" authorId="0" shapeId="0">
      <text>
        <r>
          <rPr>
            <b/>
            <sz val="8"/>
            <color indexed="81"/>
            <rFont val="Tahoma"/>
          </rPr>
          <t>rcabrer:</t>
        </r>
        <r>
          <rPr>
            <sz val="8"/>
            <color indexed="81"/>
            <rFont val="Tahoma"/>
          </rPr>
          <t xml:space="preserve">
w/d too much in sept, adj in oct</t>
        </r>
      </text>
    </comment>
    <comment ref="O35" authorId="0" shapeId="0">
      <text>
        <r>
          <rPr>
            <b/>
            <sz val="8"/>
            <color indexed="81"/>
            <rFont val="Tahoma"/>
          </rPr>
          <t>rcabrer:</t>
        </r>
        <r>
          <rPr>
            <sz val="8"/>
            <color indexed="81"/>
            <rFont val="Tahoma"/>
          </rPr>
          <t xml:space="preserve">
revised 4/25
</t>
        </r>
      </text>
    </comment>
    <comment ref="P105" authorId="0" shapeId="0">
      <text>
        <r>
          <rPr>
            <b/>
            <sz val="8"/>
            <color indexed="81"/>
            <rFont val="Tahoma"/>
          </rPr>
          <t>rcabrer:</t>
        </r>
        <r>
          <rPr>
            <sz val="8"/>
            <color indexed="81"/>
            <rFont val="Tahoma"/>
          </rPr>
          <t xml:space="preserve">
This is their net cummulative balance as of 10/17.  They need to wi/d all of it by the end of the month</t>
        </r>
      </text>
    </comment>
    <comment ref="N144" authorId="0" shapeId="0">
      <text>
        <r>
          <rPr>
            <b/>
            <sz val="8"/>
            <color indexed="81"/>
            <rFont val="Tahoma"/>
          </rPr>
          <t>rcabrer:</t>
        </r>
        <r>
          <rPr>
            <sz val="8"/>
            <color indexed="81"/>
            <rFont val="Tahoma"/>
          </rPr>
          <t xml:space="preserve">
revised 4/23</t>
        </r>
      </text>
    </comment>
    <comment ref="C150" authorId="0" shapeId="0">
      <text>
        <r>
          <rPr>
            <b/>
            <sz val="8"/>
            <color indexed="81"/>
            <rFont val="Tahoma"/>
          </rPr>
          <t>rcabrer:</t>
        </r>
        <r>
          <rPr>
            <sz val="8"/>
            <color indexed="81"/>
            <rFont val="Tahoma"/>
          </rPr>
          <t xml:space="preserve">
replaces deal 106870 done as seasonal vs backdraft on 4/26/01</t>
        </r>
      </text>
    </comment>
  </commentList>
</comments>
</file>

<file path=xl/sharedStrings.xml><?xml version="1.0" encoding="utf-8"?>
<sst xmlns="http://schemas.openxmlformats.org/spreadsheetml/2006/main" count="3901" uniqueCount="358">
  <si>
    <t>Days Remaining</t>
  </si>
  <si>
    <t>MTM</t>
  </si>
  <si>
    <t>BACK</t>
  </si>
  <si>
    <t>w</t>
  </si>
  <si>
    <t>i</t>
  </si>
  <si>
    <t>SEAS</t>
  </si>
  <si>
    <t>Grand Total</t>
  </si>
  <si>
    <t>Traditional</t>
  </si>
  <si>
    <t>Gottsponer</t>
  </si>
  <si>
    <t>Neville</t>
  </si>
  <si>
    <t>Tenaska Marketing Ventures</t>
  </si>
  <si>
    <t>Williams Energy Marketing &amp; Trading Co.</t>
  </si>
  <si>
    <t>packet #</t>
  </si>
  <si>
    <t>CUST</t>
  </si>
  <si>
    <t>POI</t>
  </si>
  <si>
    <t>CONTRACT #</t>
  </si>
  <si>
    <t>TRANS TYPE</t>
  </si>
  <si>
    <t>ACCT MGR</t>
  </si>
  <si>
    <t>DEAL MONTH</t>
  </si>
  <si>
    <t>DEAL DATE</t>
  </si>
  <si>
    <t>INJ/WD</t>
  </si>
  <si>
    <t>PROD MTH</t>
  </si>
  <si>
    <t>PROJ MTH TOTAL</t>
  </si>
  <si>
    <t>COMMENTS</t>
  </si>
  <si>
    <t>Plan Status Code</t>
  </si>
  <si>
    <t>REGION</t>
  </si>
  <si>
    <t>DEAL TYPE</t>
  </si>
  <si>
    <t>Incremental Seasonal Pkg</t>
  </si>
  <si>
    <t>Customer has option to change withdrawal month from dec to nov 2000 if they notify us no later than 10/27/00</t>
  </si>
  <si>
    <t>Customer has option to change withdrawal month from dec to nov 2000 if they notify us no later than 10/27/03</t>
  </si>
  <si>
    <t>Approx Daily Volume Required to Balance Contract (may require rounding adj)</t>
  </si>
  <si>
    <t>PACKET BALANCE AS OF 1/26/01</t>
  </si>
  <si>
    <t>Cibola Energy Services</t>
  </si>
  <si>
    <t>106548 Total</t>
  </si>
  <si>
    <t>106549 Total</t>
  </si>
  <si>
    <t>106662 Total</t>
  </si>
  <si>
    <t>106676 Total</t>
  </si>
  <si>
    <t>Dynegy Gas Transportation</t>
  </si>
  <si>
    <t>SOUTH</t>
  </si>
  <si>
    <t>MB</t>
  </si>
  <si>
    <t>OGE Energy Resources, Inc.</t>
  </si>
  <si>
    <t>MI</t>
  </si>
  <si>
    <t>Transcanada Energy Marketing USA</t>
  </si>
  <si>
    <t>Branney</t>
  </si>
  <si>
    <t>Sempra Energy Trading Corp</t>
  </si>
  <si>
    <t>Aquila Energy Marketing Corporation</t>
  </si>
  <si>
    <t>Transcanada</t>
  </si>
  <si>
    <t>Reliant Energy Services, Inc.</t>
  </si>
  <si>
    <t>Tenaska Gas Storage, LLC</t>
  </si>
  <si>
    <t>Enron North America Corp.</t>
  </si>
  <si>
    <t>107049 Total</t>
  </si>
  <si>
    <t>107050 Total</t>
  </si>
  <si>
    <t>107052 Total</t>
  </si>
  <si>
    <t>107053 Total</t>
  </si>
  <si>
    <t>106432 Total</t>
  </si>
  <si>
    <t>107502 Total</t>
  </si>
  <si>
    <t>106818 Total</t>
  </si>
  <si>
    <t>106819 Total</t>
  </si>
  <si>
    <t>106924 Total</t>
  </si>
  <si>
    <t>106925 Total</t>
  </si>
  <si>
    <t>107346 Total</t>
  </si>
  <si>
    <t>107347 Total</t>
  </si>
  <si>
    <t>106915 Total</t>
  </si>
  <si>
    <t>106916 Total</t>
  </si>
  <si>
    <t>107479 Total</t>
  </si>
  <si>
    <t>107480 Total</t>
  </si>
  <si>
    <t>107481 Total</t>
  </si>
  <si>
    <t>107484 Total</t>
  </si>
  <si>
    <t>107494 Total</t>
  </si>
  <si>
    <t>107495 Total</t>
  </si>
  <si>
    <t>107496 Total</t>
  </si>
  <si>
    <t>107197 Total</t>
  </si>
  <si>
    <t>107199 Total</t>
  </si>
  <si>
    <t>107203 Total</t>
  </si>
  <si>
    <t>107204 Total</t>
  </si>
  <si>
    <t>106825 Total</t>
  </si>
  <si>
    <t>106826 Total</t>
  </si>
  <si>
    <t>106904 Total</t>
  </si>
  <si>
    <t>106905 Total</t>
  </si>
  <si>
    <t>106923 Total</t>
  </si>
  <si>
    <t>106926 Total</t>
  </si>
  <si>
    <t>PACKET BALANCE AS OF 2/26/01</t>
  </si>
  <si>
    <t>PACKET BALANCE AS OF 3/22/01</t>
  </si>
  <si>
    <t>107525 Total</t>
  </si>
  <si>
    <t>107529 Total</t>
  </si>
  <si>
    <t>107530 Total</t>
  </si>
  <si>
    <t>Back_Value</t>
  </si>
  <si>
    <t>Cinergy Marketing &amp; Trading, LLC</t>
  </si>
  <si>
    <t>Seas_Value</t>
  </si>
  <si>
    <t>Duke Energy Trading and Marketing, L.L.C.</t>
  </si>
  <si>
    <t>Stretch_Value</t>
  </si>
  <si>
    <t>Stretch</t>
  </si>
  <si>
    <t>Dynegy Gas Transportation, Inc.</t>
  </si>
  <si>
    <t>107498 Total</t>
  </si>
  <si>
    <t>107500 Total</t>
  </si>
  <si>
    <t>107501 Total</t>
  </si>
  <si>
    <t>107235 Total</t>
  </si>
  <si>
    <t>107241 Total</t>
  </si>
  <si>
    <t>107249 Total</t>
  </si>
  <si>
    <t>107250 Total</t>
  </si>
  <si>
    <t>107640 Total</t>
  </si>
  <si>
    <t>107236 Total</t>
  </si>
  <si>
    <t>107238 Total</t>
  </si>
  <si>
    <t>107255 Total</t>
  </si>
  <si>
    <t>107256 Total</t>
  </si>
  <si>
    <t>107348 Total</t>
  </si>
  <si>
    <t>107350 Total</t>
  </si>
  <si>
    <t>107388 Total</t>
  </si>
  <si>
    <t>107243 Total</t>
  </si>
  <si>
    <t>107244 Total</t>
  </si>
  <si>
    <t>PACKET BALANCE AS OF 4/25/01</t>
  </si>
  <si>
    <t>OTHER</t>
  </si>
  <si>
    <t>Utilicorp United, Inc.</t>
  </si>
  <si>
    <t>NORTH</t>
  </si>
  <si>
    <t>MidAmerican Energy Company</t>
  </si>
  <si>
    <t>City of Duluth, MN</t>
  </si>
  <si>
    <t>Stevens</t>
  </si>
  <si>
    <t>ACTUAL</t>
  </si>
  <si>
    <t>VARIANCE</t>
  </si>
  <si>
    <t>START DAY</t>
  </si>
  <si>
    <t>END DAY</t>
  </si>
  <si>
    <t>DAILY MIN</t>
  </si>
  <si>
    <t>DAILY MAX</t>
  </si>
  <si>
    <t>TOTAL RATE</t>
  </si>
  <si>
    <t>INJ RATE</t>
  </si>
  <si>
    <t>WD RATE</t>
  </si>
  <si>
    <t>MIC RATE</t>
  </si>
  <si>
    <t>PROJ TOTAL STORAGE REVENUE</t>
  </si>
  <si>
    <t>ACTUAL TOTAL STORAGE REVENUE</t>
  </si>
  <si>
    <t>ACT INJ FEE</t>
  </si>
  <si>
    <t>ACT WD FEE</t>
  </si>
  <si>
    <t>ACT MIC FEE</t>
  </si>
  <si>
    <t>Month Ending</t>
  </si>
  <si>
    <t>ADJUSTED FEE</t>
  </si>
  <si>
    <t>Detail Description</t>
  </si>
  <si>
    <t>107539 Total</t>
  </si>
  <si>
    <t>107543 Total</t>
  </si>
  <si>
    <t>107901 Total</t>
  </si>
  <si>
    <t>107805 Total</t>
  </si>
  <si>
    <t>107389 Total</t>
  </si>
  <si>
    <t>107390 Total</t>
  </si>
  <si>
    <t>107533 Total</t>
  </si>
  <si>
    <t>107540 Total</t>
  </si>
  <si>
    <t>107803 Total</t>
  </si>
  <si>
    <t>PACKET BALANCE AS OF 5/31/01</t>
  </si>
  <si>
    <t>107545 Total</t>
  </si>
  <si>
    <t>107546 Total</t>
  </si>
  <si>
    <t>106992 Total</t>
  </si>
  <si>
    <t>106993 Total</t>
  </si>
  <si>
    <t>107351 Total</t>
  </si>
  <si>
    <t>107353 Total</t>
  </si>
  <si>
    <t>107391 Total</t>
  </si>
  <si>
    <t>107392 Total</t>
  </si>
  <si>
    <t>107534 Total</t>
  </si>
  <si>
    <t>107535 Total</t>
  </si>
  <si>
    <t>107468 Total</t>
  </si>
  <si>
    <t>107651 Total</t>
  </si>
  <si>
    <t>107807 Total</t>
  </si>
  <si>
    <t>107808 Total</t>
  </si>
  <si>
    <t>107538 Total</t>
  </si>
  <si>
    <t>PACKET BALANCE AS OF 6/29/01</t>
  </si>
  <si>
    <t>B</t>
  </si>
  <si>
    <t>Traditional_Feb01</t>
  </si>
  <si>
    <t>MTM_Incr SprgSum</t>
  </si>
  <si>
    <t>MTM_Basis_Diff</t>
  </si>
  <si>
    <t>106499 Total</t>
  </si>
  <si>
    <t>106869 Total</t>
  </si>
  <si>
    <t>106954 Total</t>
  </si>
  <si>
    <t>106955 Total</t>
  </si>
  <si>
    <t>107039 Total</t>
  </si>
  <si>
    <t>107040 Total</t>
  </si>
  <si>
    <t>107588 Total</t>
  </si>
  <si>
    <t>107604 Total</t>
  </si>
  <si>
    <t>107608 Total</t>
  </si>
  <si>
    <t>107619 Total</t>
  </si>
  <si>
    <t>107622 Total</t>
  </si>
  <si>
    <t>107624 Total</t>
  </si>
  <si>
    <t>107760 Total</t>
  </si>
  <si>
    <t>108041 Total</t>
  </si>
  <si>
    <t>108075 Total</t>
  </si>
  <si>
    <t>PACKET BALANCE AS OF 7/31/01</t>
  </si>
  <si>
    <t>All Daily Pivot</t>
  </si>
  <si>
    <t>Total</t>
  </si>
  <si>
    <t>AQUILA ENERGY MARKETING CORPORATION</t>
  </si>
  <si>
    <t>INJ</t>
  </si>
  <si>
    <t>WTH</t>
  </si>
  <si>
    <t>DENVER CITY ENERGY ASSOCIATES, L.P.</t>
  </si>
  <si>
    <t>DUKE ENERGY TRADING AND MARKETING,L.L.C.</t>
  </si>
  <si>
    <t>DYNEGY GAS TRANSPORTATION, INC.</t>
  </si>
  <si>
    <t>GREAT RIVER ENERGY</t>
  </si>
  <si>
    <t>NORTHERN STATES POWER - GENERATION</t>
  </si>
  <si>
    <t>PANCANADIAN ENERGY SERVICES L.P.</t>
  </si>
  <si>
    <t>RELIANT ENERGY SERVICES, INC.</t>
  </si>
  <si>
    <t>TENASKA GAS STORAGE, LLC</t>
  </si>
  <si>
    <t>TRANSCANADA ENERGY MARKETING USA INC.</t>
  </si>
  <si>
    <t>U S Gas Transportation</t>
  </si>
  <si>
    <t>Enron North America</t>
  </si>
  <si>
    <t>Roobaert</t>
  </si>
  <si>
    <t>Virginia Power Energy Marketing, Inc.</t>
  </si>
  <si>
    <t>106498 Total</t>
  </si>
  <si>
    <t>106544 Total</t>
  </si>
  <si>
    <t>106659 Total</t>
  </si>
  <si>
    <t>106876 Total</t>
  </si>
  <si>
    <t>108061 Total</t>
  </si>
  <si>
    <t>108151 Total</t>
  </si>
  <si>
    <t>107623 Total</t>
  </si>
  <si>
    <t>107625 Total</t>
  </si>
  <si>
    <t>107656 Total</t>
  </si>
  <si>
    <t>107701 Total</t>
  </si>
  <si>
    <t>108156 Total</t>
  </si>
  <si>
    <t>107653 Total</t>
  </si>
  <si>
    <t>108160 Total</t>
  </si>
  <si>
    <t>108167 Total</t>
  </si>
  <si>
    <t>107654 Total</t>
  </si>
  <si>
    <t>107672 Total</t>
  </si>
  <si>
    <t>107700 Total</t>
  </si>
  <si>
    <t>107759 Total</t>
  </si>
  <si>
    <t>107798 Total</t>
  </si>
  <si>
    <t>107799 Total</t>
  </si>
  <si>
    <t>108159 Total</t>
  </si>
  <si>
    <t>108181 Total</t>
  </si>
  <si>
    <t>106454 Total</t>
  </si>
  <si>
    <t>106878 Total</t>
  </si>
  <si>
    <t>107801 Total</t>
  </si>
  <si>
    <t>108182 Total</t>
  </si>
  <si>
    <t>108184 Total</t>
  </si>
  <si>
    <t>107655 Total</t>
  </si>
  <si>
    <t>107617 Total</t>
  </si>
  <si>
    <t>107783 Total</t>
  </si>
  <si>
    <t>108168 Total</t>
  </si>
  <si>
    <t>PACKET BALANCE AS OF 8/21/01</t>
  </si>
  <si>
    <t>WILLIAMS ENERGY MARKETING &amp; TRADING CO.</t>
  </si>
  <si>
    <t>El Paso</t>
  </si>
  <si>
    <t>PP</t>
  </si>
  <si>
    <t>Great River Energy</t>
  </si>
  <si>
    <t>Coral Energy Resources, LP</t>
  </si>
  <si>
    <t>Pancanadian Energy Services L.P.</t>
  </si>
  <si>
    <t>Western Gas Resources Inc</t>
  </si>
  <si>
    <t>Mirant Americas Energy Marketing, LP</t>
  </si>
  <si>
    <t>Nicor Enerchange LLC</t>
  </si>
  <si>
    <t>106881 Total</t>
  </si>
  <si>
    <t>106500 Total</t>
  </si>
  <si>
    <t>107831 Total</t>
  </si>
  <si>
    <t>106550 Total</t>
  </si>
  <si>
    <t>108249 Total</t>
  </si>
  <si>
    <t>106851 Total</t>
  </si>
  <si>
    <t>107896 Total</t>
  </si>
  <si>
    <t>107933 Total</t>
  </si>
  <si>
    <t>106987 Total</t>
  </si>
  <si>
    <t>106988 Total</t>
  </si>
  <si>
    <t>107991 Total</t>
  </si>
  <si>
    <t>106989 Total</t>
  </si>
  <si>
    <t>107450 Total</t>
  </si>
  <si>
    <t>108171 Total</t>
  </si>
  <si>
    <t>107817 Total</t>
  </si>
  <si>
    <t>108232 Total</t>
  </si>
  <si>
    <t>107833 Total</t>
  </si>
  <si>
    <t>107825 Total</t>
  </si>
  <si>
    <t>108231 Total</t>
  </si>
  <si>
    <t>107832 Total</t>
  </si>
  <si>
    <t>107837 Total</t>
  </si>
  <si>
    <t>107867 Total</t>
  </si>
  <si>
    <t>107980 Total</t>
  </si>
  <si>
    <t>107885 Total</t>
  </si>
  <si>
    <t>108017 Total</t>
  </si>
  <si>
    <t>107894 Total</t>
  </si>
  <si>
    <t>108207 Total</t>
  </si>
  <si>
    <t>107929 Total</t>
  </si>
  <si>
    <t>108221 Total</t>
  </si>
  <si>
    <t>108229 Total</t>
  </si>
  <si>
    <t>107976 Total</t>
  </si>
  <si>
    <t>107940 Total</t>
  </si>
  <si>
    <t>108037 Total</t>
  </si>
  <si>
    <t>108248 Total</t>
  </si>
  <si>
    <t>107990 Total</t>
  </si>
  <si>
    <t>108230 Total</t>
  </si>
  <si>
    <t>108114 Total</t>
  </si>
  <si>
    <t>108228 Total</t>
  </si>
  <si>
    <t>PACKET BALANCE AS OF 9/28/01</t>
  </si>
  <si>
    <t>Customer will balance in Oct</t>
  </si>
  <si>
    <t>OCCIDENTAL ENERGY MARKETING, INC.</t>
  </si>
  <si>
    <t>Occidental Energy Marketing, Inc.</t>
  </si>
  <si>
    <t>NSP</t>
  </si>
  <si>
    <t>Johanson</t>
  </si>
  <si>
    <t>106666 Total</t>
  </si>
  <si>
    <t>107907 Total</t>
  </si>
  <si>
    <t>108016 Total</t>
  </si>
  <si>
    <t>108027 Total</t>
  </si>
  <si>
    <t>108028 Total</t>
  </si>
  <si>
    <t>108104 Total</t>
  </si>
  <si>
    <t>108197 Total</t>
  </si>
  <si>
    <t>108306 Total</t>
  </si>
  <si>
    <t>108333 Total</t>
  </si>
  <si>
    <t>107873 Total</t>
  </si>
  <si>
    <t>107836 Total</t>
  </si>
  <si>
    <t>107946 Total</t>
  </si>
  <si>
    <t>106877 Total</t>
  </si>
  <si>
    <t>107835 Total</t>
  </si>
  <si>
    <t>107911 Total</t>
  </si>
  <si>
    <t>108015 Total</t>
  </si>
  <si>
    <t>108204 Total</t>
  </si>
  <si>
    <t>108313 Total</t>
  </si>
  <si>
    <t>108364 Total</t>
  </si>
  <si>
    <t>106875 Total</t>
  </si>
  <si>
    <t>107822 Total</t>
  </si>
  <si>
    <t>107820 Total</t>
  </si>
  <si>
    <t>107838 Total</t>
  </si>
  <si>
    <t>107948 Total</t>
  </si>
  <si>
    <t>108206 Total</t>
  </si>
  <si>
    <t>108356 Total</t>
  </si>
  <si>
    <t>108103 Total</t>
  </si>
  <si>
    <t>108100 Total</t>
  </si>
  <si>
    <t>108256 Total</t>
  </si>
  <si>
    <t>108310 Total</t>
  </si>
  <si>
    <t>107664 Total</t>
  </si>
  <si>
    <t>106850 Total</t>
  </si>
  <si>
    <t>107862 Total</t>
  </si>
  <si>
    <t>107927 Total</t>
  </si>
  <si>
    <t>108098 Total</t>
  </si>
  <si>
    <t>108325 Total</t>
  </si>
  <si>
    <t>108332 Total</t>
  </si>
  <si>
    <t>108336 Total</t>
  </si>
  <si>
    <t>107884 Total</t>
  </si>
  <si>
    <t>108312 Total</t>
  </si>
  <si>
    <t>107030 Total</t>
  </si>
  <si>
    <t>107031 Total</t>
  </si>
  <si>
    <t>107032 Total</t>
  </si>
  <si>
    <t>107828 Total</t>
  </si>
  <si>
    <t>107866 Total</t>
  </si>
  <si>
    <t>107874 Total</t>
  </si>
  <si>
    <t>107879 Total</t>
  </si>
  <si>
    <t>107925 Total</t>
  </si>
  <si>
    <t>108096 Total</t>
  </si>
  <si>
    <t>108311 Total</t>
  </si>
  <si>
    <t>108330 Total</t>
  </si>
  <si>
    <t>107947 Total</t>
  </si>
  <si>
    <t>108038 Total</t>
  </si>
  <si>
    <t>108205 Total</t>
  </si>
  <si>
    <t>108305 Total</t>
  </si>
  <si>
    <t>108334 Total</t>
  </si>
  <si>
    <t>107821 Total</t>
  </si>
  <si>
    <t>107923 Total</t>
  </si>
  <si>
    <t>108045 Total</t>
  </si>
  <si>
    <t>108314 Total</t>
  </si>
  <si>
    <t>108255 Total</t>
  </si>
  <si>
    <t>107910 Total</t>
  </si>
  <si>
    <t>PACKET BALANCE AS OF 10/29/01</t>
  </si>
  <si>
    <t>I</t>
  </si>
  <si>
    <t>108143 Total</t>
  </si>
  <si>
    <t>108129 Total</t>
  </si>
  <si>
    <t>108089 Total</t>
  </si>
  <si>
    <t>108091 Total</t>
  </si>
  <si>
    <t>108118 Total</t>
  </si>
  <si>
    <t>108025 Total</t>
  </si>
  <si>
    <t>106788 Total</t>
  </si>
  <si>
    <t>106789 Total</t>
  </si>
  <si>
    <t>BP CANADA ENERGY MARKETING CORP.</t>
  </si>
  <si>
    <t>SEMPRA ENERGY TRADING CORP.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</si>
</sst>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0_);_(&quot;$&quot;* \(#,##0.0000\);_(&quot;$&quot;* &quot;-&quot;????_);_(@_)"/>
    <numFmt numFmtId="166" formatCode="_(* #,##0_);_(* \(#,##0\);_(* &quot;-&quot;??_);_(@_)"/>
    <numFmt numFmtId="167" formatCode="0_);[Red]\(0\)"/>
    <numFmt numFmtId="168" formatCode="0.0000"/>
    <numFmt numFmtId="169" formatCode="_(&quot;$&quot;* #,##0.0000_);_(&quot;$&quot;* \(#,##0.0000\);_(&quot;$&quot;* &quot;-&quot;??_);_(@_)"/>
    <numFmt numFmtId="170" formatCode="_(&quot;$&quot;* #,##0_);_(&quot;$&quot;* \(#,##0\);_(&quot;$&quot;* &quot;-&quot;??_);_(@_)"/>
  </numFmts>
  <fonts count="12" x14ac:knownFonts="1"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8"/>
      <name val="Arial"/>
      <family val="2"/>
    </font>
    <font>
      <b/>
      <sz val="8"/>
      <name val="Arial"/>
    </font>
    <font>
      <b/>
      <sz val="8"/>
      <color indexed="12"/>
      <name val="Arial"/>
      <family val="2"/>
    </font>
    <font>
      <sz val="10"/>
      <name val="Arial"/>
    </font>
    <font>
      <b/>
      <sz val="8"/>
      <color indexed="81"/>
      <name val="Tahoma"/>
    </font>
    <font>
      <sz val="8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9" fillId="0" borderId="0" applyNumberForma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NumberFormat="0" applyFill="0" applyBorder="0" applyAlignment="0" applyProtection="0"/>
  </cellStyleXfs>
  <cellXfs count="8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38" fontId="0" fillId="0" borderId="0" xfId="0" applyNumberFormat="1"/>
    <xf numFmtId="38" fontId="0" fillId="2" borderId="0" xfId="0" applyNumberFormat="1" applyFill="1"/>
    <xf numFmtId="38" fontId="0" fillId="0" borderId="0" xfId="0" applyNumberFormat="1" applyFill="1"/>
    <xf numFmtId="0" fontId="5" fillId="0" borderId="0" xfId="0" applyFont="1" applyAlignment="1">
      <alignment horizontal="center"/>
    </xf>
    <xf numFmtId="0" fontId="5" fillId="0" borderId="0" xfId="0" applyFont="1"/>
    <xf numFmtId="17" fontId="5" fillId="0" borderId="0" xfId="0" applyNumberFormat="1" applyFont="1" applyAlignment="1">
      <alignment horizontal="right"/>
    </xf>
    <xf numFmtId="14" fontId="5" fillId="0" borderId="0" xfId="0" applyNumberFormat="1" applyFont="1" applyAlignment="1">
      <alignment horizontal="center"/>
    </xf>
    <xf numFmtId="37" fontId="5" fillId="0" borderId="0" xfId="1" applyNumberFormat="1" applyFont="1"/>
    <xf numFmtId="1" fontId="4" fillId="0" borderId="0" xfId="0" applyNumberFormat="1" applyFont="1"/>
    <xf numFmtId="0" fontId="7" fillId="0" borderId="0" xfId="0" applyFont="1" applyAlignment="1">
      <alignment horizontal="center" wrapText="1"/>
    </xf>
    <xf numFmtId="1" fontId="7" fillId="0" borderId="0" xfId="0" applyNumberFormat="1" applyFont="1" applyAlignment="1">
      <alignment horizontal="center" wrapText="1"/>
    </xf>
    <xf numFmtId="17" fontId="7" fillId="0" borderId="0" xfId="0" applyNumberFormat="1" applyFont="1" applyAlignment="1">
      <alignment horizontal="right" wrapText="1"/>
    </xf>
    <xf numFmtId="14" fontId="7" fillId="0" borderId="0" xfId="0" applyNumberFormat="1" applyFont="1" applyAlignment="1">
      <alignment horizontal="center" wrapText="1"/>
    </xf>
    <xf numFmtId="37" fontId="7" fillId="0" borderId="0" xfId="1" quotePrefix="1" applyNumberFormat="1" applyFont="1" applyAlignment="1">
      <alignment horizontal="center" wrapText="1"/>
    </xf>
    <xf numFmtId="38" fontId="2" fillId="2" borderId="1" xfId="0" applyNumberFormat="1" applyFont="1" applyFill="1" applyBorder="1" applyAlignment="1">
      <alignment horizontal="center" wrapText="1"/>
    </xf>
    <xf numFmtId="38" fontId="4" fillId="2" borderId="0" xfId="1" applyNumberFormat="1" applyFont="1" applyFill="1"/>
    <xf numFmtId="38" fontId="2" fillId="3" borderId="1" xfId="0" applyNumberFormat="1" applyFont="1" applyFill="1" applyBorder="1" applyAlignment="1">
      <alignment horizontal="center" wrapText="1"/>
    </xf>
    <xf numFmtId="38" fontId="2" fillId="3" borderId="0" xfId="0" applyNumberFormat="1" applyFont="1" applyFill="1"/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38" fontId="0" fillId="3" borderId="0" xfId="0" applyNumberFormat="1" applyFill="1"/>
    <xf numFmtId="0" fontId="5" fillId="0" borderId="0" xfId="0" applyFont="1" applyFill="1"/>
    <xf numFmtId="0" fontId="5" fillId="0" borderId="0" xfId="0" applyFont="1" applyFill="1" applyAlignment="1">
      <alignment horizontal="center"/>
    </xf>
    <xf numFmtId="17" fontId="5" fillId="0" borderId="0" xfId="0" applyNumberFormat="1" applyFont="1" applyFill="1" applyAlignment="1">
      <alignment horizontal="right"/>
    </xf>
    <xf numFmtId="38" fontId="7" fillId="0" borderId="0" xfId="1" quotePrefix="1" applyNumberFormat="1" applyFont="1" applyAlignment="1">
      <alignment horizontal="center" wrapText="1"/>
    </xf>
    <xf numFmtId="38" fontId="5" fillId="0" borderId="0" xfId="1" applyNumberFormat="1" applyFont="1"/>
    <xf numFmtId="14" fontId="4" fillId="0" borderId="0" xfId="0" applyNumberFormat="1" applyFont="1" applyAlignment="1">
      <alignment horizontal="right"/>
    </xf>
    <xf numFmtId="168" fontId="5" fillId="0" borderId="0" xfId="0" applyNumberFormat="1" applyFont="1"/>
    <xf numFmtId="169" fontId="5" fillId="0" borderId="0" xfId="3" applyNumberFormat="1" applyFont="1"/>
    <xf numFmtId="170" fontId="5" fillId="0" borderId="0" xfId="3" applyNumberFormat="1" applyFont="1"/>
    <xf numFmtId="17" fontId="5" fillId="0" borderId="0" xfId="0" applyNumberFormat="1" applyFont="1"/>
    <xf numFmtId="167" fontId="5" fillId="0" borderId="0" xfId="0" applyNumberFormat="1" applyFont="1"/>
    <xf numFmtId="164" fontId="5" fillId="0" borderId="0" xfId="0" applyNumberFormat="1" applyFont="1"/>
    <xf numFmtId="38" fontId="5" fillId="0" borderId="0" xfId="0" applyNumberFormat="1" applyFont="1"/>
    <xf numFmtId="166" fontId="5" fillId="0" borderId="0" xfId="1" applyNumberFormat="1" applyFont="1"/>
    <xf numFmtId="42" fontId="5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17" fontId="4" fillId="0" borderId="0" xfId="0" applyNumberFormat="1" applyFont="1" applyAlignment="1">
      <alignment horizontal="right"/>
    </xf>
    <xf numFmtId="14" fontId="4" fillId="0" borderId="0" xfId="0" applyNumberFormat="1" applyFont="1" applyAlignment="1">
      <alignment horizontal="center"/>
    </xf>
    <xf numFmtId="166" fontId="4" fillId="0" borderId="0" xfId="1" applyNumberFormat="1" applyFont="1"/>
    <xf numFmtId="169" fontId="4" fillId="0" borderId="0" xfId="3" applyNumberFormat="1" applyFont="1"/>
    <xf numFmtId="170" fontId="4" fillId="0" borderId="0" xfId="3" applyNumberFormat="1" applyFont="1"/>
    <xf numFmtId="17" fontId="4" fillId="0" borderId="0" xfId="0" applyNumberFormat="1" applyFont="1"/>
    <xf numFmtId="0" fontId="4" fillId="3" borderId="0" xfId="0" applyFont="1" applyFill="1"/>
    <xf numFmtId="14" fontId="4" fillId="3" borderId="0" xfId="0" applyNumberFormat="1" applyFont="1" applyFill="1" applyAlignment="1">
      <alignment horizontal="right"/>
    </xf>
    <xf numFmtId="14" fontId="4" fillId="0" borderId="0" xfId="0" applyNumberFormat="1" applyFont="1"/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right" wrapText="1"/>
    </xf>
    <xf numFmtId="1" fontId="6" fillId="0" borderId="0" xfId="0" applyNumberFormat="1" applyFont="1" applyAlignment="1">
      <alignment horizontal="center" wrapText="1"/>
    </xf>
    <xf numFmtId="0" fontId="6" fillId="0" borderId="0" xfId="0" applyFont="1" applyFill="1" applyAlignment="1">
      <alignment horizontal="center" wrapText="1"/>
    </xf>
    <xf numFmtId="17" fontId="6" fillId="0" borderId="0" xfId="0" applyNumberFormat="1" applyFont="1" applyAlignment="1">
      <alignment horizontal="right" wrapText="1"/>
    </xf>
    <xf numFmtId="14" fontId="6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center"/>
    </xf>
    <xf numFmtId="166" fontId="6" fillId="0" borderId="0" xfId="1" quotePrefix="1" applyNumberFormat="1" applyFont="1" applyAlignment="1">
      <alignment horizontal="center" wrapText="1"/>
    </xf>
    <xf numFmtId="166" fontId="8" fillId="0" borderId="0" xfId="1" applyNumberFormat="1" applyFont="1" applyFill="1" applyAlignment="1">
      <alignment horizontal="center"/>
    </xf>
    <xf numFmtId="166" fontId="6" fillId="0" borderId="0" xfId="1" applyNumberFormat="1" applyFont="1" applyAlignment="1">
      <alignment horizontal="center"/>
    </xf>
    <xf numFmtId="14" fontId="6" fillId="4" borderId="0" xfId="0" applyNumberFormat="1" applyFont="1" applyFill="1" applyAlignment="1">
      <alignment horizontal="right" wrapText="1"/>
    </xf>
    <xf numFmtId="166" fontId="6" fillId="4" borderId="0" xfId="1" applyNumberFormat="1" applyFont="1" applyFill="1" applyAlignment="1">
      <alignment horizontal="center" wrapText="1"/>
    </xf>
    <xf numFmtId="169" fontId="6" fillId="0" borderId="0" xfId="3" applyNumberFormat="1" applyFont="1" applyAlignment="1">
      <alignment horizontal="center" wrapText="1"/>
    </xf>
    <xf numFmtId="170" fontId="6" fillId="0" borderId="0" xfId="3" quotePrefix="1" applyNumberFormat="1" applyFont="1" applyAlignment="1">
      <alignment horizontal="center" wrapText="1"/>
    </xf>
    <xf numFmtId="170" fontId="8" fillId="0" borderId="0" xfId="3" quotePrefix="1" applyNumberFormat="1" applyFont="1" applyAlignment="1">
      <alignment horizontal="center" wrapText="1"/>
    </xf>
    <xf numFmtId="0" fontId="6" fillId="5" borderId="0" xfId="0" applyFont="1" applyFill="1" applyAlignment="1">
      <alignment horizontal="center" wrapText="1"/>
    </xf>
    <xf numFmtId="0" fontId="6" fillId="0" borderId="0" xfId="0" applyFont="1"/>
    <xf numFmtId="38" fontId="2" fillId="0" borderId="0" xfId="0" applyNumberFormat="1" applyFont="1" applyFill="1"/>
    <xf numFmtId="164" fontId="5" fillId="0" borderId="0" xfId="3" applyNumberFormat="1" applyFont="1"/>
    <xf numFmtId="169" fontId="4" fillId="0" borderId="0" xfId="3" applyNumberFormat="1" applyFont="1" applyFill="1"/>
    <xf numFmtId="38" fontId="4" fillId="0" borderId="0" xfId="1" applyNumberFormat="1" applyFont="1"/>
    <xf numFmtId="38" fontId="4" fillId="0" borderId="0" xfId="0" applyNumberFormat="1" applyFont="1"/>
    <xf numFmtId="38" fontId="4" fillId="0" borderId="0" xfId="0" applyNumberFormat="1" applyFont="1" applyAlignment="1">
      <alignment horizontal="right"/>
    </xf>
    <xf numFmtId="14" fontId="0" fillId="0" borderId="0" xfId="0" applyNumberFormat="1"/>
    <xf numFmtId="3" fontId="0" fillId="0" borderId="0" xfId="0" applyNumberFormat="1"/>
    <xf numFmtId="166" fontId="4" fillId="0" borderId="0" xfId="2" applyNumberFormat="1" applyFont="1"/>
    <xf numFmtId="17" fontId="4" fillId="0" borderId="0" xfId="0" applyNumberFormat="1" applyFont="1" applyFill="1"/>
    <xf numFmtId="14" fontId="4" fillId="0" borderId="0" xfId="0" applyNumberFormat="1" applyFont="1" applyFill="1"/>
    <xf numFmtId="17" fontId="4" fillId="0" borderId="0" xfId="0" applyNumberFormat="1" applyFont="1" applyFill="1" applyAlignment="1">
      <alignment horizontal="right"/>
    </xf>
    <xf numFmtId="166" fontId="4" fillId="0" borderId="0" xfId="1" applyNumberFormat="1" applyFont="1" applyFill="1"/>
    <xf numFmtId="0" fontId="6" fillId="0" borderId="0" xfId="0" applyFont="1" applyFill="1"/>
    <xf numFmtId="14" fontId="4" fillId="0" borderId="0" xfId="0" applyNumberFormat="1" applyFont="1" applyFill="1" applyAlignment="1">
      <alignment horizontal="right"/>
    </xf>
    <xf numFmtId="0" fontId="6" fillId="0" borderId="0" xfId="0" applyNumberFormat="1" applyFont="1"/>
  </cellXfs>
  <cellStyles count="4">
    <cellStyle name="Comma" xfId="1" builtinId="3"/>
    <cellStyle name="Comma_Sept01" xfId="2"/>
    <cellStyle name="Currency" xfId="3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52"/>
  <sheetViews>
    <sheetView workbookViewId="0">
      <pane xSplit="7" ySplit="1" topLeftCell="M2" activePane="bottomRight" state="frozen"/>
      <selection activeCell="C1" sqref="C1"/>
      <selection pane="topRight" activeCell="H1" sqref="H1"/>
      <selection pane="bottomLeft" activeCell="C2" sqref="C2"/>
      <selection pane="bottomRight" activeCell="P4" sqref="P4"/>
    </sheetView>
  </sheetViews>
  <sheetFormatPr defaultRowHeight="13.2" outlineLevelRow="2" x14ac:dyDescent="0.25"/>
  <cols>
    <col min="1" max="2" width="0" hidden="1" customWidth="1"/>
    <col min="3" max="3" width="11.6640625" bestFit="1" customWidth="1"/>
    <col min="5" max="5" width="0" hidden="1" customWidth="1"/>
    <col min="9" max="9" width="0" hidden="1" customWidth="1"/>
    <col min="16" max="16" width="8.88671875" style="5" customWidth="1"/>
    <col min="17" max="17" width="6.33203125" customWidth="1"/>
    <col min="18" max="18" width="16.33203125" style="4" customWidth="1"/>
  </cols>
  <sheetData>
    <row r="1" spans="1:18" s="13" customFormat="1" ht="79.8" thickBot="1" x14ac:dyDescent="0.3">
      <c r="A1" s="13" t="s">
        <v>23</v>
      </c>
      <c r="B1" s="13" t="s">
        <v>24</v>
      </c>
      <c r="C1" s="22" t="s">
        <v>12</v>
      </c>
      <c r="D1" s="13" t="s">
        <v>13</v>
      </c>
      <c r="E1" s="13" t="s">
        <v>25</v>
      </c>
      <c r="F1" s="13" t="s">
        <v>14</v>
      </c>
      <c r="G1" s="14" t="s">
        <v>15</v>
      </c>
      <c r="H1" s="13" t="s">
        <v>16</v>
      </c>
      <c r="I1" s="13" t="s">
        <v>26</v>
      </c>
      <c r="J1" s="13" t="s">
        <v>17</v>
      </c>
      <c r="K1" s="15" t="s">
        <v>18</v>
      </c>
      <c r="L1" s="16" t="s">
        <v>19</v>
      </c>
      <c r="M1" s="23" t="s">
        <v>20</v>
      </c>
      <c r="N1" s="15" t="s">
        <v>21</v>
      </c>
      <c r="O1" s="17" t="s">
        <v>22</v>
      </c>
      <c r="P1" s="18" t="s">
        <v>31</v>
      </c>
      <c r="Q1" s="2" t="s">
        <v>0</v>
      </c>
      <c r="R1" s="20" t="s">
        <v>30</v>
      </c>
    </row>
    <row r="2" spans="1:18" s="8" customFormat="1" outlineLevel="2" x14ac:dyDescent="0.25">
      <c r="B2" s="8" t="s">
        <v>1</v>
      </c>
      <c r="C2" s="24">
        <v>106548</v>
      </c>
      <c r="D2" s="8" t="s">
        <v>10</v>
      </c>
      <c r="E2" s="7"/>
      <c r="F2" s="7">
        <v>62389</v>
      </c>
      <c r="G2" s="12">
        <v>21229</v>
      </c>
      <c r="H2" s="8" t="s">
        <v>5</v>
      </c>
      <c r="I2" s="7"/>
      <c r="J2" s="8" t="s">
        <v>9</v>
      </c>
      <c r="K2" s="9">
        <v>36617</v>
      </c>
      <c r="L2" s="10">
        <v>36629</v>
      </c>
      <c r="M2" s="7" t="s">
        <v>4</v>
      </c>
      <c r="N2" s="9">
        <v>36861</v>
      </c>
      <c r="O2" s="11">
        <v>229499</v>
      </c>
      <c r="P2" s="19">
        <v>229499</v>
      </c>
      <c r="Q2">
        <f>31-31</f>
        <v>0</v>
      </c>
      <c r="R2" s="21"/>
    </row>
    <row r="3" spans="1:18" s="8" customFormat="1" outlineLevel="2" x14ac:dyDescent="0.25">
      <c r="B3" s="8" t="s">
        <v>1</v>
      </c>
      <c r="C3" s="24">
        <v>106548</v>
      </c>
      <c r="D3" s="8" t="s">
        <v>10</v>
      </c>
      <c r="E3" s="7"/>
      <c r="F3" s="7">
        <v>62389</v>
      </c>
      <c r="G3" s="12">
        <v>21229</v>
      </c>
      <c r="H3" s="8" t="s">
        <v>5</v>
      </c>
      <c r="I3" s="7"/>
      <c r="J3" s="8" t="s">
        <v>9</v>
      </c>
      <c r="K3" s="9">
        <v>36617</v>
      </c>
      <c r="L3" s="10">
        <v>36629</v>
      </c>
      <c r="M3" s="7" t="s">
        <v>3</v>
      </c>
      <c r="N3" s="9">
        <v>36892</v>
      </c>
      <c r="O3" s="11">
        <v>-229499</v>
      </c>
      <c r="P3" s="19">
        <v>-229499</v>
      </c>
      <c r="R3" s="21"/>
    </row>
    <row r="4" spans="1:18" s="8" customFormat="1" outlineLevel="1" x14ac:dyDescent="0.25">
      <c r="C4" s="25" t="s">
        <v>33</v>
      </c>
      <c r="E4" s="7"/>
      <c r="F4" s="7"/>
      <c r="G4" s="12"/>
      <c r="I4" s="7"/>
      <c r="K4" s="9"/>
      <c r="L4" s="10"/>
      <c r="M4" s="7"/>
      <c r="N4" s="9"/>
      <c r="O4" s="11"/>
      <c r="P4" s="19">
        <f>SUBTOTAL(9,P2:P3)</f>
        <v>0</v>
      </c>
      <c r="R4" s="21" t="e">
        <f>P4/$Q$2</f>
        <v>#DIV/0!</v>
      </c>
    </row>
    <row r="5" spans="1:18" s="8" customFormat="1" outlineLevel="2" x14ac:dyDescent="0.25">
      <c r="B5" s="8" t="s">
        <v>1</v>
      </c>
      <c r="C5" s="24">
        <v>106549</v>
      </c>
      <c r="D5" s="8" t="s">
        <v>10</v>
      </c>
      <c r="E5" s="7"/>
      <c r="F5" s="7">
        <v>62389</v>
      </c>
      <c r="G5" s="12">
        <v>21229</v>
      </c>
      <c r="H5" s="8" t="s">
        <v>2</v>
      </c>
      <c r="I5" s="7"/>
      <c r="J5" s="8" t="s">
        <v>9</v>
      </c>
      <c r="K5" s="9">
        <v>36617</v>
      </c>
      <c r="L5" s="10">
        <v>36629</v>
      </c>
      <c r="M5" s="7" t="s">
        <v>3</v>
      </c>
      <c r="N5" s="9">
        <v>36861</v>
      </c>
      <c r="O5" s="11">
        <v>-229499</v>
      </c>
      <c r="P5" s="19">
        <v>-229499</v>
      </c>
      <c r="Q5"/>
      <c r="R5" s="21"/>
    </row>
    <row r="6" spans="1:18" s="8" customFormat="1" outlineLevel="2" x14ac:dyDescent="0.25">
      <c r="B6" s="8" t="s">
        <v>1</v>
      </c>
      <c r="C6" s="24">
        <v>106549</v>
      </c>
      <c r="D6" s="8" t="s">
        <v>10</v>
      </c>
      <c r="E6" s="7"/>
      <c r="F6" s="7">
        <v>62389</v>
      </c>
      <c r="G6" s="12">
        <v>21229</v>
      </c>
      <c r="H6" s="8" t="s">
        <v>2</v>
      </c>
      <c r="I6" s="7"/>
      <c r="J6" s="8" t="s">
        <v>9</v>
      </c>
      <c r="K6" s="9">
        <v>36617</v>
      </c>
      <c r="L6" s="10">
        <v>36629</v>
      </c>
      <c r="M6" s="7" t="s">
        <v>4</v>
      </c>
      <c r="N6" s="9">
        <v>36892</v>
      </c>
      <c r="O6" s="11">
        <v>229499</v>
      </c>
      <c r="P6" s="19">
        <v>229499</v>
      </c>
      <c r="Q6"/>
      <c r="R6" s="21"/>
    </row>
    <row r="7" spans="1:18" s="8" customFormat="1" outlineLevel="1" x14ac:dyDescent="0.25">
      <c r="C7" s="26" t="s">
        <v>34</v>
      </c>
      <c r="E7" s="7"/>
      <c r="F7" s="7"/>
      <c r="G7" s="12"/>
      <c r="I7" s="7"/>
      <c r="K7" s="9"/>
      <c r="L7" s="10"/>
      <c r="M7" s="7"/>
      <c r="N7" s="9"/>
      <c r="O7" s="11"/>
      <c r="P7" s="19">
        <f>SUBTOTAL(9,P5:P6)</f>
        <v>0</v>
      </c>
      <c r="Q7"/>
      <c r="R7" s="21" t="e">
        <f>P7/$Q$2</f>
        <v>#DIV/0!</v>
      </c>
    </row>
    <row r="8" spans="1:18" s="8" customFormat="1" outlineLevel="2" x14ac:dyDescent="0.25">
      <c r="B8" s="8" t="s">
        <v>7</v>
      </c>
      <c r="C8" s="24">
        <v>106662</v>
      </c>
      <c r="D8" s="8" t="s">
        <v>32</v>
      </c>
      <c r="F8" s="7">
        <v>71460</v>
      </c>
      <c r="G8" s="12">
        <v>21228</v>
      </c>
      <c r="H8" s="8" t="s">
        <v>5</v>
      </c>
      <c r="I8" s="7"/>
      <c r="J8" s="8" t="s">
        <v>9</v>
      </c>
      <c r="K8" s="9">
        <v>36647</v>
      </c>
      <c r="L8" s="10">
        <v>36662</v>
      </c>
      <c r="M8" s="7" t="s">
        <v>4</v>
      </c>
      <c r="N8" s="9">
        <v>36708</v>
      </c>
      <c r="O8" s="11">
        <v>500000</v>
      </c>
      <c r="P8" s="19">
        <v>500000</v>
      </c>
      <c r="R8" s="21"/>
    </row>
    <row r="9" spans="1:18" s="8" customFormat="1" outlineLevel="2" x14ac:dyDescent="0.25">
      <c r="B9" s="8" t="s">
        <v>1</v>
      </c>
      <c r="C9" s="24">
        <v>106662</v>
      </c>
      <c r="D9" s="8" t="s">
        <v>32</v>
      </c>
      <c r="F9" s="7">
        <v>71460</v>
      </c>
      <c r="G9" s="12">
        <v>21228</v>
      </c>
      <c r="H9" s="8" t="s">
        <v>5</v>
      </c>
      <c r="I9" s="7"/>
      <c r="J9" s="8" t="s">
        <v>9</v>
      </c>
      <c r="K9" s="9">
        <v>36647</v>
      </c>
      <c r="L9" s="10">
        <v>36662</v>
      </c>
      <c r="M9" s="7" t="s">
        <v>3</v>
      </c>
      <c r="N9" s="9">
        <v>36892</v>
      </c>
      <c r="O9" s="11">
        <v>-500000</v>
      </c>
      <c r="P9" s="19">
        <v>-500000</v>
      </c>
      <c r="R9" s="21"/>
    </row>
    <row r="10" spans="1:18" s="8" customFormat="1" outlineLevel="1" x14ac:dyDescent="0.25">
      <c r="C10" s="26" t="s">
        <v>35</v>
      </c>
      <c r="F10" s="7"/>
      <c r="G10" s="12"/>
      <c r="I10" s="7"/>
      <c r="K10" s="9"/>
      <c r="L10" s="10"/>
      <c r="M10" s="7"/>
      <c r="N10" s="9"/>
      <c r="O10" s="11"/>
      <c r="P10" s="19">
        <f>SUBTOTAL(9,P8:P9)</f>
        <v>0</v>
      </c>
      <c r="R10" s="21" t="e">
        <f>P10/$Q$2</f>
        <v>#DIV/0!</v>
      </c>
    </row>
    <row r="11" spans="1:18" s="8" customFormat="1" outlineLevel="2" x14ac:dyDescent="0.25">
      <c r="B11" s="8" t="s">
        <v>1</v>
      </c>
      <c r="C11" s="24">
        <v>106676</v>
      </c>
      <c r="D11" s="8" t="s">
        <v>11</v>
      </c>
      <c r="F11" s="7">
        <v>71460</v>
      </c>
      <c r="G11" s="12">
        <v>100648</v>
      </c>
      <c r="H11" s="8" t="s">
        <v>5</v>
      </c>
      <c r="I11" s="7"/>
      <c r="J11" s="8" t="s">
        <v>8</v>
      </c>
      <c r="K11" s="9">
        <v>36647</v>
      </c>
      <c r="L11" s="10">
        <v>36668</v>
      </c>
      <c r="M11" s="7" t="s">
        <v>4</v>
      </c>
      <c r="N11" s="9">
        <v>36800</v>
      </c>
      <c r="O11" s="11">
        <v>620000</v>
      </c>
      <c r="P11" s="19">
        <v>620000</v>
      </c>
      <c r="R11" s="21"/>
    </row>
    <row r="12" spans="1:18" s="8" customFormat="1" outlineLevel="2" x14ac:dyDescent="0.25">
      <c r="B12" s="8" t="s">
        <v>1</v>
      </c>
      <c r="C12" s="24">
        <v>106676</v>
      </c>
      <c r="D12" s="8" t="s">
        <v>11</v>
      </c>
      <c r="F12" s="7">
        <v>71460</v>
      </c>
      <c r="G12" s="12">
        <v>100648</v>
      </c>
      <c r="H12" s="8" t="s">
        <v>5</v>
      </c>
      <c r="I12" s="7"/>
      <c r="J12" s="8" t="s">
        <v>8</v>
      </c>
      <c r="K12" s="9">
        <v>36647</v>
      </c>
      <c r="L12" s="10">
        <v>36668</v>
      </c>
      <c r="M12" s="7" t="s">
        <v>3</v>
      </c>
      <c r="N12" s="9">
        <v>36892</v>
      </c>
      <c r="O12" s="11">
        <v>-620000</v>
      </c>
      <c r="P12" s="19">
        <v>-620000</v>
      </c>
      <c r="Q12" s="3"/>
      <c r="R12" s="21"/>
    </row>
    <row r="13" spans="1:18" s="8" customFormat="1" outlineLevel="1" x14ac:dyDescent="0.25">
      <c r="C13" s="26" t="s">
        <v>36</v>
      </c>
      <c r="F13" s="7"/>
      <c r="G13" s="12"/>
      <c r="I13" s="7"/>
      <c r="K13" s="9"/>
      <c r="L13" s="10"/>
      <c r="M13" s="7"/>
      <c r="N13" s="9"/>
      <c r="O13" s="11"/>
      <c r="P13" s="19">
        <f>SUBTOTAL(9,P11:P12)</f>
        <v>0</v>
      </c>
      <c r="Q13" s="3"/>
      <c r="R13" s="21" t="e">
        <f>P13/$Q$2</f>
        <v>#DIV/0!</v>
      </c>
    </row>
    <row r="14" spans="1:18" s="8" customFormat="1" outlineLevel="1" x14ac:dyDescent="0.25">
      <c r="B14" s="8" t="s">
        <v>1</v>
      </c>
      <c r="C14" s="24"/>
      <c r="F14" s="7"/>
      <c r="G14" s="12"/>
      <c r="I14" s="7"/>
      <c r="K14" s="9"/>
      <c r="L14" s="10"/>
      <c r="M14" s="7"/>
      <c r="N14" s="9"/>
      <c r="O14" s="11"/>
      <c r="P14" s="19"/>
      <c r="R14" s="21"/>
    </row>
    <row r="15" spans="1:18" s="8" customFormat="1" outlineLevel="1" x14ac:dyDescent="0.25">
      <c r="B15" s="8" t="s">
        <v>1</v>
      </c>
      <c r="C15" s="24"/>
      <c r="F15" s="7"/>
      <c r="G15" s="12"/>
      <c r="I15" s="7"/>
      <c r="K15" s="9"/>
      <c r="L15" s="10"/>
      <c r="M15" s="7"/>
      <c r="N15" s="9"/>
      <c r="O15" s="11"/>
      <c r="P15" s="19"/>
      <c r="R15" s="21"/>
    </row>
    <row r="16" spans="1:18" s="8" customFormat="1" outlineLevel="1" x14ac:dyDescent="0.25">
      <c r="B16" s="8" t="s">
        <v>1</v>
      </c>
      <c r="C16" s="24"/>
      <c r="F16" s="7"/>
      <c r="G16" s="12"/>
      <c r="I16" s="7"/>
      <c r="K16" s="9"/>
      <c r="L16" s="10"/>
      <c r="M16" s="7"/>
      <c r="N16" s="9"/>
      <c r="O16" s="11"/>
      <c r="P16" s="19"/>
      <c r="R16" s="21"/>
    </row>
    <row r="17" spans="1:18" s="8" customFormat="1" outlineLevel="1" x14ac:dyDescent="0.25">
      <c r="B17" s="8" t="s">
        <v>1</v>
      </c>
      <c r="C17" s="24"/>
      <c r="F17" s="7"/>
      <c r="G17" s="12"/>
      <c r="I17" s="7"/>
      <c r="K17" s="9"/>
      <c r="L17" s="10"/>
      <c r="M17" s="7"/>
      <c r="N17" s="9"/>
      <c r="O17" s="11"/>
      <c r="P17" s="19"/>
      <c r="R17" s="21"/>
    </row>
    <row r="18" spans="1:18" s="8" customFormat="1" outlineLevel="1" x14ac:dyDescent="0.25">
      <c r="B18" s="8" t="s">
        <v>1</v>
      </c>
      <c r="C18" s="24"/>
      <c r="F18" s="7"/>
      <c r="G18" s="12"/>
      <c r="I18" s="7"/>
      <c r="K18" s="9"/>
      <c r="L18" s="10"/>
      <c r="M18" s="7"/>
      <c r="N18" s="9"/>
      <c r="O18" s="11"/>
      <c r="P18" s="19"/>
      <c r="R18" s="21"/>
    </row>
    <row r="19" spans="1:18" s="8" customFormat="1" outlineLevel="1" x14ac:dyDescent="0.25">
      <c r="B19" s="8" t="s">
        <v>7</v>
      </c>
      <c r="C19" s="24"/>
      <c r="F19" s="7"/>
      <c r="G19" s="12"/>
      <c r="I19" s="7"/>
      <c r="K19" s="9"/>
      <c r="L19" s="10"/>
      <c r="M19" s="7"/>
      <c r="N19" s="9"/>
      <c r="O19" s="11"/>
      <c r="P19" s="19"/>
      <c r="R19" s="21"/>
    </row>
    <row r="20" spans="1:18" s="8" customFormat="1" outlineLevel="1" x14ac:dyDescent="0.25">
      <c r="B20" s="8" t="s">
        <v>7</v>
      </c>
      <c r="C20" s="24"/>
      <c r="F20" s="7"/>
      <c r="G20" s="12"/>
      <c r="I20" s="7"/>
      <c r="K20" s="9"/>
      <c r="L20" s="10"/>
      <c r="M20" s="7"/>
      <c r="N20" s="9"/>
      <c r="O20" s="11"/>
      <c r="P20" s="19"/>
      <c r="R20" s="21"/>
    </row>
    <row r="21" spans="1:18" s="8" customFormat="1" outlineLevel="1" x14ac:dyDescent="0.25">
      <c r="B21" s="8" t="s">
        <v>7</v>
      </c>
      <c r="C21" s="24"/>
      <c r="F21" s="7"/>
      <c r="G21" s="12"/>
      <c r="I21" s="7"/>
      <c r="K21" s="9"/>
      <c r="L21" s="10"/>
      <c r="M21" s="7"/>
      <c r="N21" s="9"/>
      <c r="O21" s="11"/>
      <c r="P21" s="19"/>
      <c r="R21" s="21"/>
    </row>
    <row r="22" spans="1:18" s="8" customFormat="1" outlineLevel="1" x14ac:dyDescent="0.25">
      <c r="B22" s="8" t="s">
        <v>7</v>
      </c>
      <c r="C22" s="24"/>
      <c r="F22" s="7"/>
      <c r="G22" s="12"/>
      <c r="I22" s="7"/>
      <c r="K22" s="9"/>
      <c r="L22" s="10"/>
      <c r="M22" s="7"/>
      <c r="N22" s="9"/>
      <c r="O22" s="11"/>
      <c r="P22" s="19"/>
      <c r="R22" s="21"/>
    </row>
    <row r="23" spans="1:18" s="8" customFormat="1" outlineLevel="1" x14ac:dyDescent="0.25">
      <c r="A23" s="8" t="s">
        <v>28</v>
      </c>
      <c r="B23" s="8" t="s">
        <v>7</v>
      </c>
      <c r="C23" s="24"/>
      <c r="F23" s="7"/>
      <c r="G23" s="12"/>
      <c r="I23" s="7"/>
      <c r="K23" s="9"/>
      <c r="L23" s="10"/>
      <c r="M23" s="7"/>
      <c r="N23" s="9"/>
      <c r="O23" s="11"/>
      <c r="P23" s="19"/>
      <c r="R23" s="21"/>
    </row>
    <row r="24" spans="1:18" s="8" customFormat="1" outlineLevel="1" x14ac:dyDescent="0.25">
      <c r="A24" s="8" t="s">
        <v>29</v>
      </c>
      <c r="B24" s="8" t="s">
        <v>7</v>
      </c>
      <c r="C24" s="24"/>
      <c r="F24" s="7"/>
      <c r="G24" s="12"/>
      <c r="I24" s="7"/>
      <c r="K24" s="9"/>
      <c r="L24" s="10"/>
      <c r="M24" s="7"/>
      <c r="N24" s="9"/>
      <c r="O24" s="11"/>
      <c r="P24" s="19"/>
      <c r="R24" s="21"/>
    </row>
    <row r="25" spans="1:18" s="8" customFormat="1" outlineLevel="1" x14ac:dyDescent="0.25">
      <c r="B25" s="8" t="s">
        <v>7</v>
      </c>
      <c r="C25" s="24"/>
      <c r="F25" s="7"/>
      <c r="G25" s="12"/>
      <c r="I25" s="7"/>
      <c r="K25" s="9"/>
      <c r="L25" s="10"/>
      <c r="M25" s="7"/>
      <c r="N25" s="9"/>
      <c r="O25" s="11"/>
      <c r="P25" s="19"/>
      <c r="R25" s="21"/>
    </row>
    <row r="26" spans="1:18" s="8" customFormat="1" outlineLevel="1" x14ac:dyDescent="0.25">
      <c r="B26" s="8" t="s">
        <v>7</v>
      </c>
      <c r="C26" s="24"/>
      <c r="F26" s="7"/>
      <c r="G26" s="12"/>
      <c r="I26" s="7"/>
      <c r="K26" s="9"/>
      <c r="L26" s="10"/>
      <c r="M26" s="7"/>
      <c r="N26" s="9"/>
      <c r="O26" s="11"/>
      <c r="P26" s="19"/>
      <c r="R26" s="21"/>
    </row>
    <row r="27" spans="1:18" s="8" customFormat="1" outlineLevel="1" x14ac:dyDescent="0.25">
      <c r="B27" s="8" t="s">
        <v>1</v>
      </c>
      <c r="C27" s="24"/>
      <c r="F27" s="7"/>
      <c r="G27" s="12"/>
      <c r="I27" s="7"/>
      <c r="K27" s="9"/>
      <c r="L27" s="10"/>
      <c r="M27" s="7"/>
      <c r="N27" s="9"/>
      <c r="O27" s="11"/>
      <c r="P27" s="19"/>
      <c r="R27" s="21"/>
    </row>
    <row r="28" spans="1:18" s="8" customFormat="1" outlineLevel="1" x14ac:dyDescent="0.25">
      <c r="B28" s="8" t="s">
        <v>1</v>
      </c>
      <c r="C28" s="24"/>
      <c r="F28" s="7"/>
      <c r="G28" s="12"/>
      <c r="I28" s="7"/>
      <c r="K28" s="9"/>
      <c r="L28" s="10"/>
      <c r="M28" s="7"/>
      <c r="N28" s="9"/>
      <c r="O28" s="11"/>
      <c r="P28" s="19"/>
      <c r="R28" s="21"/>
    </row>
    <row r="29" spans="1:18" s="8" customFormat="1" outlineLevel="1" x14ac:dyDescent="0.25">
      <c r="B29" s="8" t="s">
        <v>1</v>
      </c>
      <c r="C29" s="24"/>
      <c r="F29" s="7"/>
      <c r="G29" s="12"/>
      <c r="I29" s="7"/>
      <c r="K29" s="9"/>
      <c r="L29" s="10"/>
      <c r="M29" s="7"/>
      <c r="N29" s="9"/>
      <c r="O29" s="11"/>
      <c r="P29" s="19"/>
      <c r="R29" s="21"/>
    </row>
    <row r="30" spans="1:18" s="8" customFormat="1" outlineLevel="1" x14ac:dyDescent="0.25">
      <c r="B30" s="8" t="s">
        <v>1</v>
      </c>
      <c r="C30" s="24"/>
      <c r="F30" s="7"/>
      <c r="G30" s="12"/>
      <c r="I30" s="7"/>
      <c r="K30" s="9"/>
      <c r="L30" s="10"/>
      <c r="M30" s="7"/>
      <c r="N30" s="9"/>
      <c r="O30" s="11"/>
      <c r="P30" s="19"/>
      <c r="R30" s="21"/>
    </row>
    <row r="31" spans="1:18" s="8" customFormat="1" outlineLevel="1" x14ac:dyDescent="0.25">
      <c r="B31" s="8" t="s">
        <v>1</v>
      </c>
      <c r="C31" s="24"/>
      <c r="F31" s="7"/>
      <c r="G31" s="12"/>
      <c r="I31" s="7"/>
      <c r="K31" s="9"/>
      <c r="L31" s="10"/>
      <c r="M31" s="7"/>
      <c r="N31" s="9"/>
      <c r="O31" s="11"/>
      <c r="P31" s="19"/>
      <c r="R31" s="21"/>
    </row>
    <row r="32" spans="1:18" s="8" customFormat="1" outlineLevel="1" x14ac:dyDescent="0.25">
      <c r="B32" s="8" t="s">
        <v>1</v>
      </c>
      <c r="C32" s="24"/>
      <c r="F32" s="7"/>
      <c r="G32" s="12"/>
      <c r="I32" s="7"/>
      <c r="K32" s="9"/>
      <c r="L32" s="10"/>
      <c r="M32" s="7"/>
      <c r="N32" s="9"/>
      <c r="O32" s="11"/>
      <c r="P32" s="19"/>
      <c r="R32" s="21"/>
    </row>
    <row r="33" spans="2:18" s="8" customFormat="1" outlineLevel="1" x14ac:dyDescent="0.25">
      <c r="B33" s="8" t="s">
        <v>1</v>
      </c>
      <c r="C33" s="24"/>
      <c r="F33" s="7"/>
      <c r="G33" s="12"/>
      <c r="I33" s="7"/>
      <c r="K33" s="9"/>
      <c r="L33" s="10"/>
      <c r="M33" s="7"/>
      <c r="N33" s="9"/>
      <c r="O33" s="11"/>
      <c r="P33" s="19"/>
      <c r="R33" s="21"/>
    </row>
    <row r="34" spans="2:18" s="8" customFormat="1" outlineLevel="1" x14ac:dyDescent="0.25">
      <c r="B34" s="8" t="s">
        <v>1</v>
      </c>
      <c r="C34" s="24"/>
      <c r="F34" s="7"/>
      <c r="G34" s="12"/>
      <c r="I34" s="7"/>
      <c r="K34" s="9"/>
      <c r="L34" s="10"/>
      <c r="M34" s="7"/>
      <c r="N34" s="9"/>
      <c r="O34" s="11"/>
      <c r="P34" s="19"/>
      <c r="R34" s="21"/>
    </row>
    <row r="35" spans="2:18" s="8" customFormat="1" outlineLevel="1" x14ac:dyDescent="0.25">
      <c r="B35" s="8" t="s">
        <v>1</v>
      </c>
      <c r="C35" s="24"/>
      <c r="F35" s="7"/>
      <c r="G35" s="12"/>
      <c r="I35" s="7"/>
      <c r="K35" s="9"/>
      <c r="L35" s="10"/>
      <c r="M35" s="7"/>
      <c r="N35" s="9"/>
      <c r="O35" s="11"/>
      <c r="P35" s="19"/>
      <c r="Q35"/>
      <c r="R35" s="27"/>
    </row>
    <row r="36" spans="2:18" s="8" customFormat="1" outlineLevel="1" x14ac:dyDescent="0.25">
      <c r="B36" s="8" t="s">
        <v>1</v>
      </c>
      <c r="C36" s="24"/>
      <c r="F36" s="7"/>
      <c r="G36" s="12"/>
      <c r="I36" s="7"/>
      <c r="K36" s="9"/>
      <c r="L36" s="10"/>
      <c r="M36" s="7"/>
      <c r="N36" s="9"/>
      <c r="O36" s="11"/>
      <c r="P36" s="19"/>
      <c r="Q36"/>
      <c r="R36" s="27"/>
    </row>
    <row r="37" spans="2:18" s="8" customFormat="1" outlineLevel="1" x14ac:dyDescent="0.25">
      <c r="B37" s="8" t="s">
        <v>27</v>
      </c>
      <c r="C37" s="24"/>
      <c r="F37" s="7"/>
      <c r="G37" s="12"/>
      <c r="I37" s="7"/>
      <c r="K37" s="9"/>
      <c r="L37" s="10"/>
      <c r="M37" s="7"/>
      <c r="N37" s="9"/>
      <c r="O37" s="11"/>
      <c r="P37" s="19"/>
      <c r="Q37"/>
      <c r="R37" s="27"/>
    </row>
    <row r="38" spans="2:18" s="8" customFormat="1" outlineLevel="1" x14ac:dyDescent="0.25">
      <c r="B38" s="8" t="s">
        <v>27</v>
      </c>
      <c r="C38" s="24"/>
      <c r="F38" s="7"/>
      <c r="G38" s="12"/>
      <c r="I38" s="7"/>
      <c r="K38" s="9"/>
      <c r="L38" s="10"/>
      <c r="M38" s="7"/>
      <c r="N38" s="9"/>
      <c r="O38" s="11"/>
      <c r="P38" s="19"/>
      <c r="Q38"/>
      <c r="R38" s="27"/>
    </row>
    <row r="39" spans="2:18" s="8" customFormat="1" outlineLevel="1" x14ac:dyDescent="0.25">
      <c r="B39" s="8" t="s">
        <v>27</v>
      </c>
      <c r="C39" s="24"/>
      <c r="F39" s="7"/>
      <c r="G39" s="12"/>
      <c r="I39" s="7"/>
      <c r="K39" s="9"/>
      <c r="L39" s="10"/>
      <c r="M39" s="7"/>
      <c r="N39" s="9"/>
      <c r="O39" s="11"/>
      <c r="P39" s="19"/>
      <c r="Q39"/>
      <c r="R39" s="21"/>
    </row>
    <row r="40" spans="2:18" s="8" customFormat="1" outlineLevel="1" x14ac:dyDescent="0.25">
      <c r="B40" s="8" t="s">
        <v>7</v>
      </c>
      <c r="C40" s="24"/>
      <c r="F40" s="7"/>
      <c r="G40" s="12"/>
      <c r="I40" s="7"/>
      <c r="K40" s="9"/>
      <c r="L40" s="10"/>
      <c r="M40" s="7"/>
      <c r="N40" s="9"/>
      <c r="O40" s="11"/>
      <c r="P40" s="19"/>
      <c r="Q40"/>
      <c r="R40" s="21"/>
    </row>
    <row r="41" spans="2:18" outlineLevel="1" x14ac:dyDescent="0.25">
      <c r="P41" s="19"/>
    </row>
    <row r="42" spans="2:18" outlineLevel="1" x14ac:dyDescent="0.25">
      <c r="P42" s="19"/>
    </row>
    <row r="43" spans="2:18" outlineLevel="1" x14ac:dyDescent="0.25">
      <c r="P43" s="19"/>
    </row>
    <row r="44" spans="2:18" outlineLevel="1" x14ac:dyDescent="0.25">
      <c r="P44" s="19"/>
    </row>
    <row r="45" spans="2:18" outlineLevel="1" x14ac:dyDescent="0.25">
      <c r="P45" s="19"/>
    </row>
    <row r="46" spans="2:18" outlineLevel="1" x14ac:dyDescent="0.25">
      <c r="P46" s="19"/>
    </row>
    <row r="47" spans="2:18" outlineLevel="1" x14ac:dyDescent="0.25">
      <c r="P47" s="19"/>
    </row>
    <row r="48" spans="2:18" outlineLevel="1" x14ac:dyDescent="0.25">
      <c r="P48" s="19"/>
    </row>
    <row r="49" spans="16:16" outlineLevel="1" x14ac:dyDescent="0.25">
      <c r="P49" s="19"/>
    </row>
    <row r="50" spans="16:16" outlineLevel="1" x14ac:dyDescent="0.25">
      <c r="P50" s="19"/>
    </row>
    <row r="51" spans="16:16" outlineLevel="1" x14ac:dyDescent="0.25">
      <c r="P51" s="19"/>
    </row>
    <row r="52" spans="16:16" outlineLevel="1" x14ac:dyDescent="0.25">
      <c r="P52" s="19"/>
    </row>
    <row r="53" spans="16:16" outlineLevel="1" x14ac:dyDescent="0.25">
      <c r="P53" s="19"/>
    </row>
    <row r="54" spans="16:16" outlineLevel="1" x14ac:dyDescent="0.25"/>
    <row r="55" spans="16:16" outlineLevel="1" x14ac:dyDescent="0.25">
      <c r="P55" s="6"/>
    </row>
    <row r="56" spans="16:16" outlineLevel="1" x14ac:dyDescent="0.25">
      <c r="P56" s="6"/>
    </row>
    <row r="57" spans="16:16" outlineLevel="1" x14ac:dyDescent="0.25">
      <c r="P57" s="6"/>
    </row>
    <row r="58" spans="16:16" outlineLevel="1" x14ac:dyDescent="0.25">
      <c r="P58" s="6"/>
    </row>
    <row r="59" spans="16:16" outlineLevel="1" x14ac:dyDescent="0.25">
      <c r="P59" s="6"/>
    </row>
    <row r="60" spans="16:16" outlineLevel="1" x14ac:dyDescent="0.25">
      <c r="P60" s="6"/>
    </row>
    <row r="61" spans="16:16" outlineLevel="1" x14ac:dyDescent="0.25">
      <c r="P61" s="6"/>
    </row>
    <row r="62" spans="16:16" outlineLevel="1" x14ac:dyDescent="0.25">
      <c r="P62" s="6"/>
    </row>
    <row r="63" spans="16:16" outlineLevel="1" x14ac:dyDescent="0.25">
      <c r="P63" s="6"/>
    </row>
    <row r="64" spans="16:16" outlineLevel="1" x14ac:dyDescent="0.25">
      <c r="P64" s="6"/>
    </row>
    <row r="65" spans="16:16" outlineLevel="1" x14ac:dyDescent="0.25">
      <c r="P65" s="6"/>
    </row>
    <row r="66" spans="16:16" outlineLevel="1" x14ac:dyDescent="0.25">
      <c r="P66" s="6"/>
    </row>
    <row r="67" spans="16:16" outlineLevel="1" x14ac:dyDescent="0.25">
      <c r="P67" s="6"/>
    </row>
    <row r="68" spans="16:16" outlineLevel="1" x14ac:dyDescent="0.25">
      <c r="P68" s="6"/>
    </row>
    <row r="69" spans="16:16" outlineLevel="1" x14ac:dyDescent="0.25">
      <c r="P69" s="6"/>
    </row>
    <row r="70" spans="16:16" outlineLevel="1" x14ac:dyDescent="0.25">
      <c r="P70" s="6"/>
    </row>
    <row r="71" spans="16:16" outlineLevel="1" x14ac:dyDescent="0.25">
      <c r="P71" s="6"/>
    </row>
    <row r="72" spans="16:16" outlineLevel="1" x14ac:dyDescent="0.25">
      <c r="P72" s="6"/>
    </row>
    <row r="73" spans="16:16" outlineLevel="1" x14ac:dyDescent="0.25">
      <c r="P73" s="6"/>
    </row>
    <row r="74" spans="16:16" outlineLevel="1" x14ac:dyDescent="0.25">
      <c r="P74" s="6"/>
    </row>
    <row r="75" spans="16:16" outlineLevel="1" x14ac:dyDescent="0.25">
      <c r="P75" s="6"/>
    </row>
    <row r="76" spans="16:16" outlineLevel="1" x14ac:dyDescent="0.25">
      <c r="P76" s="6"/>
    </row>
    <row r="77" spans="16:16" outlineLevel="1" x14ac:dyDescent="0.25">
      <c r="P77" s="6"/>
    </row>
    <row r="78" spans="16:16" outlineLevel="1" x14ac:dyDescent="0.25">
      <c r="P78" s="6"/>
    </row>
    <row r="79" spans="16:16" outlineLevel="1" x14ac:dyDescent="0.25">
      <c r="P79" s="6"/>
    </row>
    <row r="80" spans="16:16" outlineLevel="1" x14ac:dyDescent="0.25">
      <c r="P80" s="6"/>
    </row>
    <row r="81" spans="16:16" outlineLevel="1" x14ac:dyDescent="0.25">
      <c r="P81" s="6"/>
    </row>
    <row r="82" spans="16:16" outlineLevel="1" x14ac:dyDescent="0.25">
      <c r="P82" s="6"/>
    </row>
    <row r="83" spans="16:16" outlineLevel="1" x14ac:dyDescent="0.25">
      <c r="P83" s="6"/>
    </row>
    <row r="84" spans="16:16" outlineLevel="1" x14ac:dyDescent="0.25">
      <c r="P84" s="6"/>
    </row>
    <row r="85" spans="16:16" outlineLevel="1" x14ac:dyDescent="0.25">
      <c r="P85" s="6"/>
    </row>
    <row r="86" spans="16:16" outlineLevel="1" x14ac:dyDescent="0.25">
      <c r="P86" s="6"/>
    </row>
    <row r="87" spans="16:16" outlineLevel="1" x14ac:dyDescent="0.25">
      <c r="P87" s="6"/>
    </row>
    <row r="88" spans="16:16" outlineLevel="1" x14ac:dyDescent="0.25">
      <c r="P88" s="6"/>
    </row>
    <row r="89" spans="16:16" outlineLevel="1" x14ac:dyDescent="0.25">
      <c r="P89" s="6"/>
    </row>
    <row r="90" spans="16:16" outlineLevel="1" x14ac:dyDescent="0.25">
      <c r="P90" s="6"/>
    </row>
    <row r="91" spans="16:16" outlineLevel="1" x14ac:dyDescent="0.25">
      <c r="P91" s="6"/>
    </row>
    <row r="92" spans="16:16" outlineLevel="1" x14ac:dyDescent="0.25">
      <c r="P92" s="6"/>
    </row>
    <row r="93" spans="16:16" outlineLevel="1" x14ac:dyDescent="0.25">
      <c r="P93" s="6"/>
    </row>
    <row r="94" spans="16:16" outlineLevel="1" x14ac:dyDescent="0.25">
      <c r="P94" s="6"/>
    </row>
    <row r="95" spans="16:16" outlineLevel="1" x14ac:dyDescent="0.25">
      <c r="P95" s="6"/>
    </row>
    <row r="96" spans="16:16" outlineLevel="1" x14ac:dyDescent="0.25">
      <c r="P96" s="6"/>
    </row>
    <row r="97" spans="16:16" outlineLevel="1" x14ac:dyDescent="0.25">
      <c r="P97" s="6"/>
    </row>
    <row r="98" spans="16:16" outlineLevel="1" x14ac:dyDescent="0.25">
      <c r="P98" s="6"/>
    </row>
    <row r="99" spans="16:16" outlineLevel="1" x14ac:dyDescent="0.25">
      <c r="P99" s="6"/>
    </row>
    <row r="100" spans="16:16" outlineLevel="1" x14ac:dyDescent="0.25">
      <c r="P100" s="6"/>
    </row>
    <row r="101" spans="16:16" outlineLevel="1" x14ac:dyDescent="0.25">
      <c r="P101" s="6"/>
    </row>
    <row r="102" spans="16:16" outlineLevel="1" x14ac:dyDescent="0.25">
      <c r="P102" s="6"/>
    </row>
    <row r="103" spans="16:16" outlineLevel="1" x14ac:dyDescent="0.25">
      <c r="P103" s="6"/>
    </row>
    <row r="104" spans="16:16" outlineLevel="1" x14ac:dyDescent="0.25">
      <c r="P104" s="6"/>
    </row>
    <row r="105" spans="16:16" outlineLevel="1" x14ac:dyDescent="0.25">
      <c r="P105" s="6"/>
    </row>
    <row r="106" spans="16:16" outlineLevel="1" x14ac:dyDescent="0.25">
      <c r="P106" s="6"/>
    </row>
    <row r="107" spans="16:16" outlineLevel="1" x14ac:dyDescent="0.25">
      <c r="P107" s="6"/>
    </row>
    <row r="108" spans="16:16" outlineLevel="1" x14ac:dyDescent="0.25">
      <c r="P108" s="6"/>
    </row>
    <row r="109" spans="16:16" outlineLevel="1" x14ac:dyDescent="0.25">
      <c r="P109" s="6"/>
    </row>
    <row r="110" spans="16:16" outlineLevel="1" x14ac:dyDescent="0.25">
      <c r="P110" s="6"/>
    </row>
    <row r="111" spans="16:16" outlineLevel="1" x14ac:dyDescent="0.25">
      <c r="P111" s="6"/>
    </row>
    <row r="112" spans="16:16" outlineLevel="1" x14ac:dyDescent="0.25">
      <c r="P112" s="6"/>
    </row>
    <row r="113" spans="16:16" outlineLevel="1" x14ac:dyDescent="0.25">
      <c r="P113" s="6"/>
    </row>
    <row r="114" spans="16:16" outlineLevel="1" x14ac:dyDescent="0.25">
      <c r="P114" s="6"/>
    </row>
    <row r="115" spans="16:16" outlineLevel="1" x14ac:dyDescent="0.25">
      <c r="P115" s="6"/>
    </row>
    <row r="116" spans="16:16" outlineLevel="1" x14ac:dyDescent="0.25">
      <c r="P116" s="6"/>
    </row>
    <row r="117" spans="16:16" outlineLevel="1" x14ac:dyDescent="0.25">
      <c r="P117" s="6"/>
    </row>
    <row r="118" spans="16:16" outlineLevel="1" x14ac:dyDescent="0.25">
      <c r="P118" s="6"/>
    </row>
    <row r="119" spans="16:16" outlineLevel="1" x14ac:dyDescent="0.25">
      <c r="P119" s="6"/>
    </row>
    <row r="120" spans="16:16" outlineLevel="1" x14ac:dyDescent="0.25">
      <c r="P120" s="6"/>
    </row>
    <row r="121" spans="16:16" outlineLevel="1" x14ac:dyDescent="0.25">
      <c r="P121" s="6"/>
    </row>
    <row r="122" spans="16:16" outlineLevel="1" x14ac:dyDescent="0.25">
      <c r="P122" s="6"/>
    </row>
    <row r="123" spans="16:16" outlineLevel="1" x14ac:dyDescent="0.25">
      <c r="P123" s="6"/>
    </row>
    <row r="124" spans="16:16" outlineLevel="1" x14ac:dyDescent="0.25">
      <c r="P124" s="6"/>
    </row>
    <row r="125" spans="16:16" outlineLevel="1" x14ac:dyDescent="0.25">
      <c r="P125" s="6"/>
    </row>
    <row r="126" spans="16:16" outlineLevel="1" x14ac:dyDescent="0.25">
      <c r="P126" s="6"/>
    </row>
    <row r="127" spans="16:16" outlineLevel="1" x14ac:dyDescent="0.25">
      <c r="P127" s="6"/>
    </row>
    <row r="128" spans="16:16" outlineLevel="1" x14ac:dyDescent="0.25">
      <c r="P128" s="6"/>
    </row>
    <row r="129" spans="16:16" outlineLevel="1" x14ac:dyDescent="0.25">
      <c r="P129" s="6"/>
    </row>
    <row r="130" spans="16:16" outlineLevel="1" x14ac:dyDescent="0.25">
      <c r="P130" s="6"/>
    </row>
    <row r="131" spans="16:16" outlineLevel="1" x14ac:dyDescent="0.25">
      <c r="P131" s="6"/>
    </row>
    <row r="132" spans="16:16" outlineLevel="1" x14ac:dyDescent="0.25">
      <c r="P132" s="6"/>
    </row>
    <row r="133" spans="16:16" outlineLevel="1" x14ac:dyDescent="0.25">
      <c r="P133" s="6"/>
    </row>
    <row r="134" spans="16:16" outlineLevel="1" x14ac:dyDescent="0.25">
      <c r="P134" s="6"/>
    </row>
    <row r="135" spans="16:16" outlineLevel="1" x14ac:dyDescent="0.25">
      <c r="P135" s="6"/>
    </row>
    <row r="136" spans="16:16" outlineLevel="1" x14ac:dyDescent="0.25">
      <c r="P136" s="6"/>
    </row>
    <row r="137" spans="16:16" outlineLevel="1" x14ac:dyDescent="0.25">
      <c r="P137" s="6"/>
    </row>
    <row r="138" spans="16:16" outlineLevel="1" x14ac:dyDescent="0.25">
      <c r="P138" s="6"/>
    </row>
    <row r="139" spans="16:16" outlineLevel="1" x14ac:dyDescent="0.25">
      <c r="P139" s="6"/>
    </row>
    <row r="140" spans="16:16" outlineLevel="1" x14ac:dyDescent="0.25">
      <c r="P140" s="6"/>
    </row>
    <row r="141" spans="16:16" outlineLevel="1" x14ac:dyDescent="0.25">
      <c r="P141" s="6"/>
    </row>
    <row r="142" spans="16:16" outlineLevel="1" x14ac:dyDescent="0.25">
      <c r="P142" s="6"/>
    </row>
    <row r="143" spans="16:16" outlineLevel="1" x14ac:dyDescent="0.25">
      <c r="P143" s="6"/>
    </row>
    <row r="144" spans="16:16" outlineLevel="1" x14ac:dyDescent="0.25">
      <c r="P144" s="6"/>
    </row>
    <row r="145" spans="3:16" outlineLevel="1" x14ac:dyDescent="0.25">
      <c r="P145" s="6"/>
    </row>
    <row r="146" spans="3:16" outlineLevel="1" x14ac:dyDescent="0.25">
      <c r="P146" s="6"/>
    </row>
    <row r="147" spans="3:16" outlineLevel="1" x14ac:dyDescent="0.25">
      <c r="P147" s="6"/>
    </row>
    <row r="148" spans="3:16" outlineLevel="1" x14ac:dyDescent="0.25"/>
    <row r="149" spans="3:16" outlineLevel="1" x14ac:dyDescent="0.25"/>
    <row r="150" spans="3:16" outlineLevel="1" x14ac:dyDescent="0.25"/>
    <row r="151" spans="3:16" outlineLevel="1" x14ac:dyDescent="0.25"/>
    <row r="152" spans="3:16" outlineLevel="1" x14ac:dyDescent="0.25">
      <c r="C152" s="1" t="s">
        <v>6</v>
      </c>
      <c r="P152" s="5">
        <f>SUBTOTAL(9,P2:P151)</f>
        <v>0</v>
      </c>
    </row>
  </sheetData>
  <phoneticPr fontId="5" type="noConversion"/>
  <printOptions gridLines="1"/>
  <pageMargins left="0" right="0" top="0" bottom="0.5" header="0.5" footer="0.25"/>
  <pageSetup paperSize="5" scale="80" orientation="portrait" r:id="rId1"/>
  <headerFooter alignWithMargins="0">
    <oddFooter>&amp;L&amp;F&amp;R&amp;A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R222"/>
  <sheetViews>
    <sheetView workbookViewId="0">
      <pane xSplit="7" ySplit="1" topLeftCell="M203" activePane="bottomRight" state="frozen"/>
      <selection activeCell="C1" sqref="C1"/>
      <selection pane="topRight" activeCell="H1" sqref="H1"/>
      <selection pane="bottomLeft" activeCell="C2" sqref="C2"/>
      <selection pane="bottomRight" activeCell="P205" sqref="P205"/>
    </sheetView>
  </sheetViews>
  <sheetFormatPr defaultRowHeight="13.2" outlineLevelRow="2" x14ac:dyDescent="0.25"/>
  <cols>
    <col min="1" max="2" width="0" hidden="1" customWidth="1"/>
    <col min="3" max="3" width="10.109375" customWidth="1"/>
    <col min="5" max="5" width="0" hidden="1" customWidth="1"/>
    <col min="6" max="6" width="5.33203125" bestFit="1" customWidth="1"/>
    <col min="7" max="7" width="9.33203125" customWidth="1"/>
    <col min="8" max="8" width="6.6640625" customWidth="1"/>
    <col min="9" max="9" width="5" bestFit="1" customWidth="1"/>
    <col min="10" max="10" width="6.5546875" customWidth="1"/>
    <col min="11" max="11" width="7" customWidth="1"/>
    <col min="13" max="13" width="3.88671875" customWidth="1"/>
    <col min="14" max="14" width="7.88671875" customWidth="1"/>
    <col min="15" max="15" width="9.5546875" style="4" bestFit="1" customWidth="1"/>
    <col min="16" max="16" width="10.33203125" style="5" bestFit="1" customWidth="1"/>
    <col min="17" max="17" width="6.33203125" customWidth="1"/>
    <col min="18" max="18" width="16.33203125" style="4" customWidth="1"/>
  </cols>
  <sheetData>
    <row r="1" spans="1:18" s="13" customFormat="1" ht="79.8" thickBot="1" x14ac:dyDescent="0.3">
      <c r="A1" s="13" t="s">
        <v>23</v>
      </c>
      <c r="B1" s="13" t="s">
        <v>24</v>
      </c>
      <c r="C1" s="22" t="s">
        <v>12</v>
      </c>
      <c r="D1" s="13" t="s">
        <v>13</v>
      </c>
      <c r="E1" s="13" t="s">
        <v>25</v>
      </c>
      <c r="F1" s="13" t="s">
        <v>14</v>
      </c>
      <c r="G1" s="14" t="s">
        <v>15</v>
      </c>
      <c r="H1" s="13" t="s">
        <v>16</v>
      </c>
      <c r="I1" s="13" t="s">
        <v>26</v>
      </c>
      <c r="J1" s="13" t="s">
        <v>17</v>
      </c>
      <c r="K1" s="15" t="s">
        <v>18</v>
      </c>
      <c r="L1" s="16" t="s">
        <v>19</v>
      </c>
      <c r="M1" s="14" t="s">
        <v>20</v>
      </c>
      <c r="N1" s="15" t="s">
        <v>21</v>
      </c>
      <c r="O1" s="31" t="s">
        <v>22</v>
      </c>
      <c r="P1" s="18" t="s">
        <v>346</v>
      </c>
      <c r="Q1" s="2" t="s">
        <v>0</v>
      </c>
      <c r="R1" s="20" t="s">
        <v>30</v>
      </c>
    </row>
    <row r="2" spans="1:18" outlineLevel="2" x14ac:dyDescent="0.25">
      <c r="C2" s="24">
        <v>106666</v>
      </c>
      <c r="D2" s="43" t="s">
        <v>45</v>
      </c>
      <c r="E2" s="43" t="s">
        <v>38</v>
      </c>
      <c r="F2" s="44">
        <v>71460</v>
      </c>
      <c r="G2" s="12">
        <v>21230</v>
      </c>
      <c r="H2" s="43" t="s">
        <v>2</v>
      </c>
      <c r="I2" s="44" t="s">
        <v>161</v>
      </c>
      <c r="J2" s="43" t="s">
        <v>9</v>
      </c>
      <c r="K2" s="47">
        <v>36647</v>
      </c>
      <c r="L2" s="48">
        <v>36663</v>
      </c>
      <c r="M2" s="44" t="s">
        <v>3</v>
      </c>
      <c r="N2" s="47">
        <v>36892</v>
      </c>
      <c r="O2" s="49">
        <v>-500000</v>
      </c>
      <c r="P2" s="5">
        <f>O2</f>
        <v>-500000</v>
      </c>
      <c r="Q2">
        <f>31-31</f>
        <v>0</v>
      </c>
      <c r="R2" s="78"/>
    </row>
    <row r="3" spans="1:18" outlineLevel="2" x14ac:dyDescent="0.25">
      <c r="C3" s="24">
        <v>106666</v>
      </c>
      <c r="D3" s="43" t="s">
        <v>45</v>
      </c>
      <c r="E3" s="43" t="s">
        <v>38</v>
      </c>
      <c r="F3" s="44">
        <v>71460</v>
      </c>
      <c r="G3" s="12">
        <v>21230</v>
      </c>
      <c r="H3" s="43" t="s">
        <v>2</v>
      </c>
      <c r="I3" s="44" t="s">
        <v>161</v>
      </c>
      <c r="J3" s="43" t="s">
        <v>9</v>
      </c>
      <c r="K3" s="47">
        <v>36647</v>
      </c>
      <c r="L3" s="48">
        <v>36663</v>
      </c>
      <c r="M3" s="44" t="s">
        <v>4</v>
      </c>
      <c r="N3" s="47">
        <v>37165</v>
      </c>
      <c r="O3" s="49">
        <v>500000</v>
      </c>
      <c r="P3" s="5">
        <v>500000</v>
      </c>
    </row>
    <row r="4" spans="1:18" outlineLevel="1" x14ac:dyDescent="0.25">
      <c r="C4" s="25" t="s">
        <v>284</v>
      </c>
      <c r="D4" s="43"/>
      <c r="E4" s="43"/>
      <c r="F4" s="44"/>
      <c r="G4" s="12"/>
      <c r="H4" s="43"/>
      <c r="I4" s="44"/>
      <c r="J4" s="43"/>
      <c r="K4" s="47"/>
      <c r="L4" s="48"/>
      <c r="M4" s="44"/>
      <c r="N4" s="47"/>
      <c r="O4" s="49"/>
      <c r="P4" s="5">
        <f>SUBTOTAL(9,P2:P3)</f>
        <v>0</v>
      </c>
      <c r="R4" s="4" t="e">
        <f>-P4/$Q$2</f>
        <v>#DIV/0!</v>
      </c>
    </row>
    <row r="5" spans="1:18" outlineLevel="2" x14ac:dyDescent="0.25">
      <c r="C5" s="43">
        <v>107907</v>
      </c>
      <c r="D5" s="43" t="s">
        <v>45</v>
      </c>
      <c r="E5" s="43" t="s">
        <v>38</v>
      </c>
      <c r="F5" s="43">
        <v>62389</v>
      </c>
      <c r="G5" s="43">
        <v>21230</v>
      </c>
      <c r="H5" s="43" t="s">
        <v>5</v>
      </c>
      <c r="I5" s="44" t="s">
        <v>41</v>
      </c>
      <c r="J5" s="43" t="s">
        <v>43</v>
      </c>
      <c r="K5" s="52">
        <v>36982</v>
      </c>
      <c r="L5" s="55">
        <v>37011</v>
      </c>
      <c r="M5" s="44" t="s">
        <v>4</v>
      </c>
      <c r="N5" s="47">
        <v>37012</v>
      </c>
      <c r="O5" s="49">
        <v>267716</v>
      </c>
      <c r="P5" s="5">
        <f>267716-17000</f>
        <v>250716</v>
      </c>
    </row>
    <row r="6" spans="1:18" outlineLevel="2" x14ac:dyDescent="0.25">
      <c r="C6" s="43">
        <v>107907</v>
      </c>
      <c r="D6" s="43" t="s">
        <v>45</v>
      </c>
      <c r="E6" s="43" t="s">
        <v>38</v>
      </c>
      <c r="F6" s="43">
        <v>62389</v>
      </c>
      <c r="G6" s="43">
        <v>21230</v>
      </c>
      <c r="H6" s="43" t="s">
        <v>5</v>
      </c>
      <c r="I6" s="44" t="s">
        <v>41</v>
      </c>
      <c r="J6" s="43" t="s">
        <v>43</v>
      </c>
      <c r="K6" s="52">
        <v>36982</v>
      </c>
      <c r="L6" s="55">
        <v>37011</v>
      </c>
      <c r="M6" s="44" t="s">
        <v>3</v>
      </c>
      <c r="N6" s="47">
        <v>37135</v>
      </c>
      <c r="O6" s="49">
        <v>-70628</v>
      </c>
      <c r="P6" s="5">
        <v>-70620</v>
      </c>
    </row>
    <row r="7" spans="1:18" outlineLevel="2" x14ac:dyDescent="0.25">
      <c r="C7" s="43">
        <v>107907</v>
      </c>
      <c r="D7" s="43" t="s">
        <v>45</v>
      </c>
      <c r="E7" s="43" t="s">
        <v>38</v>
      </c>
      <c r="F7" s="43">
        <v>62389</v>
      </c>
      <c r="G7" s="43">
        <v>21230</v>
      </c>
      <c r="H7" s="43" t="s">
        <v>5</v>
      </c>
      <c r="I7" s="44" t="s">
        <v>41</v>
      </c>
      <c r="J7" s="43" t="s">
        <v>43</v>
      </c>
      <c r="K7" s="52">
        <v>36982</v>
      </c>
      <c r="L7" s="55">
        <v>37011</v>
      </c>
      <c r="M7" s="44" t="s">
        <v>3</v>
      </c>
      <c r="N7" s="47">
        <v>37165</v>
      </c>
      <c r="O7" s="49">
        <v>-180096</v>
      </c>
      <c r="P7" s="5">
        <v>-180096</v>
      </c>
    </row>
    <row r="8" spans="1:18" outlineLevel="1" x14ac:dyDescent="0.25">
      <c r="C8" s="72" t="s">
        <v>285</v>
      </c>
      <c r="D8" s="43"/>
      <c r="E8" s="43"/>
      <c r="F8" s="43"/>
      <c r="G8" s="43"/>
      <c r="H8" s="43"/>
      <c r="I8" s="44"/>
      <c r="J8" s="43"/>
      <c r="K8" s="52"/>
      <c r="L8" s="55"/>
      <c r="M8" s="44"/>
      <c r="N8" s="47"/>
      <c r="O8" s="49"/>
      <c r="P8" s="5">
        <f>SUBTOTAL(9,P5:P7)</f>
        <v>0</v>
      </c>
      <c r="R8" s="4" t="e">
        <f>-P8/$Q$2</f>
        <v>#DIV/0!</v>
      </c>
    </row>
    <row r="9" spans="1:18" outlineLevel="2" x14ac:dyDescent="0.25">
      <c r="C9" s="43">
        <v>108016</v>
      </c>
      <c r="D9" s="43" t="s">
        <v>45</v>
      </c>
      <c r="E9" s="43" t="s">
        <v>38</v>
      </c>
      <c r="F9" s="43">
        <v>62389</v>
      </c>
      <c r="G9" s="43">
        <v>21230</v>
      </c>
      <c r="H9" s="43" t="s">
        <v>5</v>
      </c>
      <c r="I9" s="44" t="s">
        <v>41</v>
      </c>
      <c r="J9" s="43" t="s">
        <v>43</v>
      </c>
      <c r="K9" s="52">
        <v>37012</v>
      </c>
      <c r="L9" s="55">
        <v>36684</v>
      </c>
      <c r="M9" s="44" t="s">
        <v>4</v>
      </c>
      <c r="N9" s="47">
        <v>37043</v>
      </c>
      <c r="O9" s="49">
        <v>332242</v>
      </c>
      <c r="P9" s="5">
        <f>O9</f>
        <v>332242</v>
      </c>
    </row>
    <row r="10" spans="1:18" outlineLevel="2" x14ac:dyDescent="0.25">
      <c r="C10" s="43">
        <v>108016</v>
      </c>
      <c r="D10" s="43" t="s">
        <v>45</v>
      </c>
      <c r="E10" s="43" t="s">
        <v>38</v>
      </c>
      <c r="F10" s="43">
        <v>62389</v>
      </c>
      <c r="G10" s="43">
        <v>21230</v>
      </c>
      <c r="H10" s="43" t="s">
        <v>5</v>
      </c>
      <c r="I10" s="44" t="s">
        <v>41</v>
      </c>
      <c r="J10" s="43" t="s">
        <v>43</v>
      </c>
      <c r="K10" s="52">
        <v>37012</v>
      </c>
      <c r="L10" s="55">
        <v>36684</v>
      </c>
      <c r="M10" s="44" t="s">
        <v>3</v>
      </c>
      <c r="N10" s="47">
        <v>37135</v>
      </c>
      <c r="O10" s="49">
        <v>-161242</v>
      </c>
      <c r="P10" s="5">
        <v>-161250</v>
      </c>
    </row>
    <row r="11" spans="1:18" outlineLevel="2" x14ac:dyDescent="0.25">
      <c r="C11" s="43">
        <v>108016</v>
      </c>
      <c r="D11" s="43" t="s">
        <v>45</v>
      </c>
      <c r="E11" s="43" t="s">
        <v>38</v>
      </c>
      <c r="F11" s="43">
        <v>62389</v>
      </c>
      <c r="G11" s="43">
        <v>21230</v>
      </c>
      <c r="H11" s="43" t="s">
        <v>5</v>
      </c>
      <c r="I11" s="44" t="s">
        <v>41</v>
      </c>
      <c r="J11" s="43" t="s">
        <v>43</v>
      </c>
      <c r="K11" s="52">
        <v>37012</v>
      </c>
      <c r="L11" s="55">
        <v>36684</v>
      </c>
      <c r="M11" s="44" t="s">
        <v>3</v>
      </c>
      <c r="N11" s="47">
        <v>37165</v>
      </c>
      <c r="O11" s="49">
        <v>-170992</v>
      </c>
      <c r="P11" s="5">
        <v>-170992</v>
      </c>
    </row>
    <row r="12" spans="1:18" outlineLevel="1" x14ac:dyDescent="0.25">
      <c r="C12" s="72" t="s">
        <v>286</v>
      </c>
      <c r="D12" s="43"/>
      <c r="E12" s="43"/>
      <c r="F12" s="43"/>
      <c r="G12" s="43"/>
      <c r="H12" s="43"/>
      <c r="I12" s="44"/>
      <c r="J12" s="43"/>
      <c r="K12" s="52"/>
      <c r="L12" s="55"/>
      <c r="M12" s="44"/>
      <c r="N12" s="47"/>
      <c r="O12" s="49"/>
      <c r="P12" s="5">
        <f>SUBTOTAL(9,P9:P11)</f>
        <v>0</v>
      </c>
      <c r="R12" s="4" t="e">
        <f>-P12/$Q$2</f>
        <v>#DIV/0!</v>
      </c>
    </row>
    <row r="13" spans="1:18" outlineLevel="2" x14ac:dyDescent="0.25">
      <c r="C13" s="45">
        <v>108027</v>
      </c>
      <c r="D13" s="45" t="s">
        <v>45</v>
      </c>
      <c r="E13" s="45" t="s">
        <v>38</v>
      </c>
      <c r="F13" s="45">
        <v>62389</v>
      </c>
      <c r="G13" s="45">
        <v>21230</v>
      </c>
      <c r="H13" s="45" t="s">
        <v>5</v>
      </c>
      <c r="I13" s="46" t="s">
        <v>41</v>
      </c>
      <c r="J13" s="45" t="s">
        <v>197</v>
      </c>
      <c r="K13" s="82">
        <v>37043</v>
      </c>
      <c r="L13" s="83">
        <v>37053</v>
      </c>
      <c r="M13" s="46" t="s">
        <v>4</v>
      </c>
      <c r="N13" s="84">
        <v>37135</v>
      </c>
      <c r="O13" s="85">
        <v>310000</v>
      </c>
      <c r="P13" s="5">
        <v>320328</v>
      </c>
    </row>
    <row r="14" spans="1:18" outlineLevel="2" x14ac:dyDescent="0.25">
      <c r="C14" s="45">
        <v>108027</v>
      </c>
      <c r="D14" s="45" t="s">
        <v>45</v>
      </c>
      <c r="E14" s="45" t="s">
        <v>38</v>
      </c>
      <c r="F14" s="45">
        <v>62389</v>
      </c>
      <c r="G14" s="45">
        <v>21230</v>
      </c>
      <c r="H14" s="45" t="s">
        <v>5</v>
      </c>
      <c r="I14" s="46" t="s">
        <v>41</v>
      </c>
      <c r="J14" s="45" t="s">
        <v>197</v>
      </c>
      <c r="K14" s="82">
        <v>37043</v>
      </c>
      <c r="L14" s="83">
        <v>37053</v>
      </c>
      <c r="M14" s="46" t="s">
        <v>3</v>
      </c>
      <c r="N14" s="84">
        <v>37165</v>
      </c>
      <c r="O14" s="85">
        <v>-320328</v>
      </c>
      <c r="P14" s="5">
        <v>-320328</v>
      </c>
    </row>
    <row r="15" spans="1:18" outlineLevel="1" x14ac:dyDescent="0.25">
      <c r="C15" s="86" t="s">
        <v>287</v>
      </c>
      <c r="D15" s="45"/>
      <c r="E15" s="45"/>
      <c r="F15" s="45"/>
      <c r="G15" s="45"/>
      <c r="H15" s="45"/>
      <c r="I15" s="46"/>
      <c r="J15" s="45"/>
      <c r="K15" s="82"/>
      <c r="L15" s="83"/>
      <c r="M15" s="46"/>
      <c r="N15" s="84"/>
      <c r="O15" s="85"/>
      <c r="P15" s="5">
        <f>SUBTOTAL(9,P13:P14)</f>
        <v>0</v>
      </c>
      <c r="R15" s="4" t="e">
        <f>-P15/$Q$2</f>
        <v>#DIV/0!</v>
      </c>
    </row>
    <row r="16" spans="1:18" outlineLevel="2" x14ac:dyDescent="0.25">
      <c r="C16" s="45">
        <v>108028</v>
      </c>
      <c r="D16" s="45" t="s">
        <v>45</v>
      </c>
      <c r="E16" s="45" t="s">
        <v>38</v>
      </c>
      <c r="F16" s="45">
        <v>62389</v>
      </c>
      <c r="G16" s="45">
        <v>21230</v>
      </c>
      <c r="H16" s="45" t="s">
        <v>5</v>
      </c>
      <c r="I16" s="46" t="s">
        <v>39</v>
      </c>
      <c r="J16" s="45" t="s">
        <v>197</v>
      </c>
      <c r="K16" s="82">
        <v>37043</v>
      </c>
      <c r="L16" s="83">
        <v>37053</v>
      </c>
      <c r="M16" s="46" t="s">
        <v>3</v>
      </c>
      <c r="N16" s="84">
        <v>37135</v>
      </c>
      <c r="O16" s="85">
        <v>-310000</v>
      </c>
      <c r="P16" s="5">
        <v>-320328</v>
      </c>
    </row>
    <row r="17" spans="3:18" outlineLevel="2" x14ac:dyDescent="0.25">
      <c r="C17" s="45">
        <v>108028</v>
      </c>
      <c r="D17" s="45" t="s">
        <v>45</v>
      </c>
      <c r="E17" s="45" t="s">
        <v>38</v>
      </c>
      <c r="F17" s="45">
        <v>62389</v>
      </c>
      <c r="G17" s="45">
        <v>21230</v>
      </c>
      <c r="H17" s="45" t="s">
        <v>5</v>
      </c>
      <c r="I17" s="46" t="s">
        <v>39</v>
      </c>
      <c r="J17" s="45" t="s">
        <v>197</v>
      </c>
      <c r="K17" s="82">
        <v>37043</v>
      </c>
      <c r="L17" s="83">
        <v>37053</v>
      </c>
      <c r="M17" s="46" t="s">
        <v>4</v>
      </c>
      <c r="N17" s="84">
        <v>37165</v>
      </c>
      <c r="O17" s="85">
        <v>320328</v>
      </c>
      <c r="P17" s="5">
        <v>320328</v>
      </c>
    </row>
    <row r="18" spans="3:18" outlineLevel="1" x14ac:dyDescent="0.25">
      <c r="C18" s="86" t="s">
        <v>288</v>
      </c>
      <c r="D18" s="45"/>
      <c r="E18" s="45"/>
      <c r="F18" s="45"/>
      <c r="G18" s="45"/>
      <c r="H18" s="45"/>
      <c r="I18" s="46"/>
      <c r="J18" s="45"/>
      <c r="K18" s="82"/>
      <c r="L18" s="83"/>
      <c r="M18" s="46"/>
      <c r="N18" s="84"/>
      <c r="O18" s="85"/>
      <c r="P18" s="5">
        <f>SUBTOTAL(9,P16:P17)</f>
        <v>0</v>
      </c>
      <c r="R18" s="4" t="e">
        <f>-P18/$Q$2</f>
        <v>#DIV/0!</v>
      </c>
    </row>
    <row r="19" spans="3:18" outlineLevel="2" x14ac:dyDescent="0.25">
      <c r="C19" s="43">
        <v>108104</v>
      </c>
      <c r="D19" s="43" t="s">
        <v>45</v>
      </c>
      <c r="E19" s="43" t="s">
        <v>38</v>
      </c>
      <c r="F19" s="43">
        <v>62389</v>
      </c>
      <c r="G19" s="43">
        <v>21230</v>
      </c>
      <c r="H19" s="43" t="s">
        <v>5</v>
      </c>
      <c r="I19" s="44" t="s">
        <v>41</v>
      </c>
      <c r="J19" s="43" t="s">
        <v>197</v>
      </c>
      <c r="K19" s="52">
        <v>37073</v>
      </c>
      <c r="L19" s="55">
        <v>37075</v>
      </c>
      <c r="M19" s="44" t="s">
        <v>4</v>
      </c>
      <c r="N19" s="47">
        <v>37073</v>
      </c>
      <c r="O19" s="49">
        <v>36000</v>
      </c>
      <c r="P19" s="5">
        <f>O19</f>
        <v>36000</v>
      </c>
    </row>
    <row r="20" spans="3:18" outlineLevel="2" x14ac:dyDescent="0.25">
      <c r="C20" s="43">
        <v>108104</v>
      </c>
      <c r="D20" s="43" t="s">
        <v>45</v>
      </c>
      <c r="E20" s="43" t="s">
        <v>38</v>
      </c>
      <c r="F20" s="43">
        <v>62389</v>
      </c>
      <c r="G20" s="43">
        <v>21230</v>
      </c>
      <c r="H20" s="43" t="s">
        <v>5</v>
      </c>
      <c r="I20" s="44" t="s">
        <v>41</v>
      </c>
      <c r="J20" s="43" t="s">
        <v>197</v>
      </c>
      <c r="K20" s="52">
        <v>37073</v>
      </c>
      <c r="L20" s="55">
        <v>37075</v>
      </c>
      <c r="M20" s="44" t="s">
        <v>3</v>
      </c>
      <c r="N20" s="47">
        <v>37165</v>
      </c>
      <c r="O20" s="49">
        <v>-36000</v>
      </c>
      <c r="P20" s="5">
        <v>-36000</v>
      </c>
    </row>
    <row r="21" spans="3:18" outlineLevel="1" x14ac:dyDescent="0.25">
      <c r="C21" s="72" t="s">
        <v>289</v>
      </c>
      <c r="D21" s="43"/>
      <c r="E21" s="43"/>
      <c r="F21" s="43"/>
      <c r="G21" s="43"/>
      <c r="H21" s="43"/>
      <c r="I21" s="44"/>
      <c r="J21" s="43"/>
      <c r="K21" s="52"/>
      <c r="L21" s="55"/>
      <c r="M21" s="44"/>
      <c r="N21" s="47"/>
      <c r="O21" s="49"/>
      <c r="P21" s="5">
        <f>SUBTOTAL(9,P19:P20)</f>
        <v>0</v>
      </c>
      <c r="R21" s="4" t="e">
        <f>-P21/$Q$2</f>
        <v>#DIV/0!</v>
      </c>
    </row>
    <row r="22" spans="3:18" outlineLevel="2" x14ac:dyDescent="0.25">
      <c r="C22" s="43">
        <v>108197</v>
      </c>
      <c r="D22" s="43" t="s">
        <v>45</v>
      </c>
      <c r="E22" s="43" t="s">
        <v>38</v>
      </c>
      <c r="F22" s="44">
        <v>62389</v>
      </c>
      <c r="G22" s="43">
        <v>21230</v>
      </c>
      <c r="H22" s="43" t="s">
        <v>2</v>
      </c>
      <c r="I22" s="44" t="s">
        <v>39</v>
      </c>
      <c r="J22" s="43" t="s">
        <v>197</v>
      </c>
      <c r="K22" s="52">
        <v>37104</v>
      </c>
      <c r="L22" s="55">
        <v>37104</v>
      </c>
      <c r="M22" s="44" t="s">
        <v>3</v>
      </c>
      <c r="N22" s="47">
        <v>37104</v>
      </c>
      <c r="O22" s="49">
        <v>-651695</v>
      </c>
      <c r="P22" s="5">
        <v>-651695</v>
      </c>
    </row>
    <row r="23" spans="3:18" outlineLevel="2" x14ac:dyDescent="0.25">
      <c r="C23" s="43">
        <v>108197</v>
      </c>
      <c r="D23" s="43" t="s">
        <v>45</v>
      </c>
      <c r="E23" s="43" t="s">
        <v>38</v>
      </c>
      <c r="F23" s="44">
        <v>62389</v>
      </c>
      <c r="G23" s="43">
        <v>21230</v>
      </c>
      <c r="H23" s="43" t="s">
        <v>2</v>
      </c>
      <c r="I23" s="44" t="s">
        <v>39</v>
      </c>
      <c r="J23" s="43" t="s">
        <v>197</v>
      </c>
      <c r="K23" s="52">
        <v>37104</v>
      </c>
      <c r="L23" s="55">
        <v>37104</v>
      </c>
      <c r="M23" s="44" t="s">
        <v>4</v>
      </c>
      <c r="N23" s="47">
        <v>37135</v>
      </c>
      <c r="O23" s="49">
        <v>511695</v>
      </c>
      <c r="P23" s="5">
        <v>511680</v>
      </c>
    </row>
    <row r="24" spans="3:18" outlineLevel="2" x14ac:dyDescent="0.25">
      <c r="C24" s="43">
        <v>108197</v>
      </c>
      <c r="D24" s="43" t="s">
        <v>45</v>
      </c>
      <c r="E24" s="43" t="s">
        <v>38</v>
      </c>
      <c r="F24" s="44">
        <v>62389</v>
      </c>
      <c r="G24" s="43">
        <v>21230</v>
      </c>
      <c r="H24" s="43" t="s">
        <v>2</v>
      </c>
      <c r="I24" s="44" t="s">
        <v>39</v>
      </c>
      <c r="J24" s="43" t="s">
        <v>197</v>
      </c>
      <c r="K24" s="52">
        <v>37104</v>
      </c>
      <c r="L24" s="55">
        <v>37104</v>
      </c>
      <c r="M24" s="44" t="s">
        <v>4</v>
      </c>
      <c r="N24" s="47">
        <v>37165</v>
      </c>
      <c r="O24" s="49">
        <v>140015</v>
      </c>
      <c r="P24" s="5">
        <v>140015</v>
      </c>
    </row>
    <row r="25" spans="3:18" outlineLevel="1" x14ac:dyDescent="0.25">
      <c r="C25" s="72" t="s">
        <v>290</v>
      </c>
      <c r="D25" s="43"/>
      <c r="E25" s="43"/>
      <c r="F25" s="44"/>
      <c r="G25" s="43"/>
      <c r="H25" s="43"/>
      <c r="I25" s="44"/>
      <c r="J25" s="43"/>
      <c r="K25" s="52"/>
      <c r="L25" s="55"/>
      <c r="M25" s="44"/>
      <c r="N25" s="47"/>
      <c r="O25" s="49"/>
      <c r="P25" s="5">
        <f>SUBTOTAL(9,P22:P24)</f>
        <v>0</v>
      </c>
      <c r="R25" s="4" t="e">
        <f>-P25/$Q$2</f>
        <v>#DIV/0!</v>
      </c>
    </row>
    <row r="26" spans="3:18" outlineLevel="2" x14ac:dyDescent="0.25">
      <c r="C26" s="43">
        <v>108306</v>
      </c>
      <c r="D26" s="43" t="s">
        <v>45</v>
      </c>
      <c r="E26" s="43" t="s">
        <v>38</v>
      </c>
      <c r="F26" s="44">
        <v>62389</v>
      </c>
      <c r="G26" s="43">
        <v>21230</v>
      </c>
      <c r="H26" s="43" t="s">
        <v>5</v>
      </c>
      <c r="I26" s="44" t="s">
        <v>41</v>
      </c>
      <c r="J26" s="43" t="s">
        <v>197</v>
      </c>
      <c r="K26" s="52">
        <v>37104</v>
      </c>
      <c r="L26" s="55">
        <v>37134</v>
      </c>
      <c r="M26" s="44" t="s">
        <v>4</v>
      </c>
      <c r="N26" s="47">
        <v>37135</v>
      </c>
      <c r="O26" s="49">
        <v>287000</v>
      </c>
      <c r="P26" s="5">
        <f>O26</f>
        <v>287000</v>
      </c>
    </row>
    <row r="27" spans="3:18" outlineLevel="2" x14ac:dyDescent="0.25">
      <c r="C27" s="43">
        <v>108306</v>
      </c>
      <c r="D27" s="43" t="s">
        <v>45</v>
      </c>
      <c r="E27" s="43" t="s">
        <v>38</v>
      </c>
      <c r="F27" s="44">
        <v>62389</v>
      </c>
      <c r="G27" s="43">
        <v>21230</v>
      </c>
      <c r="H27" s="43" t="s">
        <v>5</v>
      </c>
      <c r="I27" s="44" t="s">
        <v>41</v>
      </c>
      <c r="J27" s="43" t="s">
        <v>197</v>
      </c>
      <c r="K27" s="52">
        <v>37104</v>
      </c>
      <c r="L27" s="55">
        <v>37134</v>
      </c>
      <c r="M27" s="44" t="s">
        <v>3</v>
      </c>
      <c r="N27" s="47">
        <v>37165</v>
      </c>
      <c r="O27" s="49">
        <v>-287000</v>
      </c>
      <c r="P27" s="5">
        <v>-287000</v>
      </c>
    </row>
    <row r="28" spans="3:18" outlineLevel="1" x14ac:dyDescent="0.25">
      <c r="C28" s="72" t="s">
        <v>291</v>
      </c>
      <c r="D28" s="43"/>
      <c r="E28" s="43"/>
      <c r="F28" s="44"/>
      <c r="G28" s="43"/>
      <c r="H28" s="43"/>
      <c r="I28" s="44"/>
      <c r="J28" s="43"/>
      <c r="K28" s="52"/>
      <c r="L28" s="55"/>
      <c r="M28" s="44"/>
      <c r="N28" s="47"/>
      <c r="O28" s="49"/>
      <c r="P28" s="5">
        <f>SUBTOTAL(9,P26:P27)</f>
        <v>0</v>
      </c>
      <c r="R28" s="4" t="e">
        <f>-P28/$Q$2</f>
        <v>#DIV/0!</v>
      </c>
    </row>
    <row r="29" spans="3:18" outlineLevel="2" x14ac:dyDescent="0.25">
      <c r="C29" s="43">
        <v>108333</v>
      </c>
      <c r="D29" s="43" t="s">
        <v>45</v>
      </c>
      <c r="E29" s="43" t="s">
        <v>38</v>
      </c>
      <c r="F29" s="44">
        <v>62389</v>
      </c>
      <c r="G29" s="43">
        <v>21230</v>
      </c>
      <c r="H29" s="43" t="s">
        <v>2</v>
      </c>
      <c r="I29" s="44" t="s">
        <v>39</v>
      </c>
      <c r="J29" s="43" t="s">
        <v>197</v>
      </c>
      <c r="K29" s="52">
        <v>37135</v>
      </c>
      <c r="L29" s="55">
        <v>37154</v>
      </c>
      <c r="M29" s="44" t="s">
        <v>3</v>
      </c>
      <c r="N29" s="47">
        <v>37135</v>
      </c>
      <c r="O29" s="49">
        <v>-200000</v>
      </c>
      <c r="P29" s="5">
        <f>O29</f>
        <v>-200000</v>
      </c>
    </row>
    <row r="30" spans="3:18" outlineLevel="2" x14ac:dyDescent="0.25">
      <c r="C30" s="43">
        <v>108333</v>
      </c>
      <c r="D30" s="43" t="s">
        <v>45</v>
      </c>
      <c r="E30" s="43" t="s">
        <v>38</v>
      </c>
      <c r="F30" s="44">
        <v>62389</v>
      </c>
      <c r="G30" s="43">
        <v>21230</v>
      </c>
      <c r="H30" s="43" t="s">
        <v>2</v>
      </c>
      <c r="I30" s="44" t="s">
        <v>39</v>
      </c>
      <c r="J30" s="43" t="s">
        <v>197</v>
      </c>
      <c r="K30" s="52">
        <v>37135</v>
      </c>
      <c r="L30" s="55">
        <v>37154</v>
      </c>
      <c r="M30" s="44" t="s">
        <v>4</v>
      </c>
      <c r="N30" s="47">
        <v>37165</v>
      </c>
      <c r="O30" s="49">
        <v>200000</v>
      </c>
      <c r="P30" s="5">
        <v>200000</v>
      </c>
    </row>
    <row r="31" spans="3:18" outlineLevel="1" x14ac:dyDescent="0.25">
      <c r="C31" s="72" t="s">
        <v>292</v>
      </c>
      <c r="D31" s="43"/>
      <c r="E31" s="43"/>
      <c r="F31" s="44"/>
      <c r="G31" s="43"/>
      <c r="H31" s="43"/>
      <c r="I31" s="44"/>
      <c r="J31" s="43"/>
      <c r="K31" s="52"/>
      <c r="L31" s="55"/>
      <c r="M31" s="44"/>
      <c r="N31" s="47"/>
      <c r="O31" s="49"/>
      <c r="P31" s="5">
        <f>SUBTOTAL(9,P29:P30)</f>
        <v>0</v>
      </c>
      <c r="R31" s="4" t="e">
        <f>-P31/$Q$2</f>
        <v>#DIV/0!</v>
      </c>
    </row>
    <row r="32" spans="3:18" outlineLevel="2" x14ac:dyDescent="0.25">
      <c r="C32" s="43">
        <v>107873</v>
      </c>
      <c r="D32" s="43" t="s">
        <v>235</v>
      </c>
      <c r="E32" s="43" t="s">
        <v>38</v>
      </c>
      <c r="F32" s="43">
        <v>62389</v>
      </c>
      <c r="G32" s="43">
        <v>101402</v>
      </c>
      <c r="H32" s="43" t="s">
        <v>5</v>
      </c>
      <c r="I32" s="44" t="s">
        <v>41</v>
      </c>
      <c r="J32" s="43" t="s">
        <v>43</v>
      </c>
      <c r="K32" s="52">
        <v>36982</v>
      </c>
      <c r="L32" s="55">
        <v>37007</v>
      </c>
      <c r="M32" s="44" t="s">
        <v>4</v>
      </c>
      <c r="N32" s="47">
        <v>37012</v>
      </c>
      <c r="O32" s="49">
        <v>390000</v>
      </c>
      <c r="P32" s="5">
        <f>O32</f>
        <v>390000</v>
      </c>
    </row>
    <row r="33" spans="3:18" outlineLevel="2" x14ac:dyDescent="0.25">
      <c r="C33" s="43">
        <v>107873</v>
      </c>
      <c r="D33" s="43" t="s">
        <v>235</v>
      </c>
      <c r="E33" s="43" t="s">
        <v>38</v>
      </c>
      <c r="F33" s="43">
        <v>62389</v>
      </c>
      <c r="G33" s="43">
        <v>101402</v>
      </c>
      <c r="H33" s="43" t="s">
        <v>5</v>
      </c>
      <c r="I33" s="44" t="s">
        <v>41</v>
      </c>
      <c r="J33" s="43" t="s">
        <v>43</v>
      </c>
      <c r="K33" s="52">
        <v>36982</v>
      </c>
      <c r="L33" s="55">
        <v>37007</v>
      </c>
      <c r="M33" s="44" t="s">
        <v>3</v>
      </c>
      <c r="N33" s="47">
        <v>37165</v>
      </c>
      <c r="O33" s="49">
        <v>-390000</v>
      </c>
      <c r="P33" s="5">
        <v>-390011</v>
      </c>
    </row>
    <row r="34" spans="3:18" outlineLevel="1" x14ac:dyDescent="0.25">
      <c r="C34" s="72" t="s">
        <v>293</v>
      </c>
      <c r="D34" s="43"/>
      <c r="E34" s="43"/>
      <c r="F34" s="43"/>
      <c r="G34" s="43"/>
      <c r="H34" s="43"/>
      <c r="I34" s="44"/>
      <c r="J34" s="43"/>
      <c r="K34" s="52"/>
      <c r="L34" s="55"/>
      <c r="M34" s="44"/>
      <c r="N34" s="47"/>
      <c r="O34" s="49"/>
      <c r="P34" s="5">
        <f>SUBTOTAL(9,P32:P33)</f>
        <v>-11</v>
      </c>
      <c r="R34" s="4" t="e">
        <f>-P34/$Q$2</f>
        <v>#DIV/0!</v>
      </c>
    </row>
    <row r="35" spans="3:18" outlineLevel="2" x14ac:dyDescent="0.25">
      <c r="C35" s="43">
        <v>107836</v>
      </c>
      <c r="D35" s="43" t="s">
        <v>89</v>
      </c>
      <c r="E35" s="43" t="s">
        <v>38</v>
      </c>
      <c r="F35" s="43">
        <v>62389</v>
      </c>
      <c r="G35" s="43">
        <v>106069</v>
      </c>
      <c r="H35" s="43" t="s">
        <v>5</v>
      </c>
      <c r="I35" s="44" t="s">
        <v>41</v>
      </c>
      <c r="J35" s="43" t="s">
        <v>9</v>
      </c>
      <c r="K35" s="52">
        <v>36982</v>
      </c>
      <c r="L35" s="55">
        <v>37001</v>
      </c>
      <c r="M35" s="44" t="s">
        <v>4</v>
      </c>
      <c r="N35" s="47">
        <v>36982</v>
      </c>
      <c r="O35" s="49">
        <v>200000</v>
      </c>
      <c r="P35" s="5">
        <v>198710</v>
      </c>
    </row>
    <row r="36" spans="3:18" outlineLevel="2" x14ac:dyDescent="0.25">
      <c r="C36" s="43">
        <v>107836</v>
      </c>
      <c r="D36" s="43" t="s">
        <v>89</v>
      </c>
      <c r="E36" s="43" t="s">
        <v>38</v>
      </c>
      <c r="F36" s="43">
        <v>62389</v>
      </c>
      <c r="G36" s="43">
        <v>106069</v>
      </c>
      <c r="H36" s="43" t="s">
        <v>5</v>
      </c>
      <c r="I36" s="44" t="s">
        <v>41</v>
      </c>
      <c r="J36" s="43" t="s">
        <v>9</v>
      </c>
      <c r="K36" s="52">
        <v>36982</v>
      </c>
      <c r="L36" s="55">
        <v>37001</v>
      </c>
      <c r="M36" s="44" t="s">
        <v>3</v>
      </c>
      <c r="N36" s="47">
        <v>37165</v>
      </c>
      <c r="O36" s="49">
        <v>-198710</v>
      </c>
      <c r="P36" s="5">
        <v>-198710</v>
      </c>
    </row>
    <row r="37" spans="3:18" outlineLevel="1" x14ac:dyDescent="0.25">
      <c r="C37" s="72" t="s">
        <v>294</v>
      </c>
      <c r="D37" s="43"/>
      <c r="E37" s="43"/>
      <c r="F37" s="43"/>
      <c r="G37" s="43"/>
      <c r="H37" s="43"/>
      <c r="I37" s="44"/>
      <c r="J37" s="43"/>
      <c r="K37" s="52"/>
      <c r="L37" s="55"/>
      <c r="M37" s="44"/>
      <c r="N37" s="47"/>
      <c r="O37" s="49"/>
      <c r="P37" s="5">
        <f>SUBTOTAL(9,P35:P36)</f>
        <v>0</v>
      </c>
      <c r="R37" s="4" t="e">
        <f>-P37/$Q$2</f>
        <v>#DIV/0!</v>
      </c>
    </row>
    <row r="38" spans="3:18" outlineLevel="2" x14ac:dyDescent="0.25">
      <c r="C38" s="43">
        <v>107946</v>
      </c>
      <c r="D38" s="43" t="s">
        <v>89</v>
      </c>
      <c r="E38" s="43" t="s">
        <v>38</v>
      </c>
      <c r="F38" s="43">
        <v>62389</v>
      </c>
      <c r="G38" s="43">
        <v>106069</v>
      </c>
      <c r="H38" s="43" t="s">
        <v>5</v>
      </c>
      <c r="I38" s="44" t="s">
        <v>41</v>
      </c>
      <c r="J38" s="43" t="s">
        <v>43</v>
      </c>
      <c r="K38" s="52">
        <v>37012</v>
      </c>
      <c r="L38" s="55">
        <v>37022</v>
      </c>
      <c r="M38" s="44" t="s">
        <v>4</v>
      </c>
      <c r="N38" s="47">
        <v>37012</v>
      </c>
      <c r="O38" s="49">
        <v>280000</v>
      </c>
      <c r="P38" s="5">
        <f>O38</f>
        <v>280000</v>
      </c>
    </row>
    <row r="39" spans="3:18" outlineLevel="2" x14ac:dyDescent="0.25">
      <c r="C39" s="43">
        <v>107946</v>
      </c>
      <c r="D39" s="43" t="s">
        <v>89</v>
      </c>
      <c r="E39" s="43" t="s">
        <v>38</v>
      </c>
      <c r="F39" s="43">
        <v>62389</v>
      </c>
      <c r="G39" s="43">
        <v>106069</v>
      </c>
      <c r="H39" s="43" t="s">
        <v>5</v>
      </c>
      <c r="I39" s="44" t="s">
        <v>41</v>
      </c>
      <c r="J39" s="43" t="s">
        <v>43</v>
      </c>
      <c r="K39" s="52">
        <v>37012</v>
      </c>
      <c r="L39" s="55">
        <v>37022</v>
      </c>
      <c r="M39" s="44" t="s">
        <v>3</v>
      </c>
      <c r="N39" s="47">
        <v>37135</v>
      </c>
      <c r="O39" s="49">
        <v>-80000</v>
      </c>
      <c r="P39" s="5">
        <v>-80001</v>
      </c>
    </row>
    <row r="40" spans="3:18" outlineLevel="2" x14ac:dyDescent="0.25">
      <c r="C40" s="43">
        <v>107946</v>
      </c>
      <c r="D40" s="43" t="s">
        <v>89</v>
      </c>
      <c r="E40" s="43" t="s">
        <v>38</v>
      </c>
      <c r="F40" s="43">
        <v>62389</v>
      </c>
      <c r="G40" s="43">
        <v>106069</v>
      </c>
      <c r="H40" s="43" t="s">
        <v>5</v>
      </c>
      <c r="I40" s="44" t="s">
        <v>41</v>
      </c>
      <c r="J40" s="43" t="s">
        <v>43</v>
      </c>
      <c r="K40" s="52">
        <v>37012</v>
      </c>
      <c r="L40" s="55">
        <v>37022</v>
      </c>
      <c r="M40" s="44" t="s">
        <v>3</v>
      </c>
      <c r="N40" s="47">
        <v>37165</v>
      </c>
      <c r="O40" s="49">
        <v>-200001</v>
      </c>
      <c r="P40" s="5">
        <v>-199999</v>
      </c>
    </row>
    <row r="41" spans="3:18" outlineLevel="1" x14ac:dyDescent="0.25">
      <c r="C41" s="72" t="s">
        <v>295</v>
      </c>
      <c r="D41" s="43"/>
      <c r="E41" s="43"/>
      <c r="F41" s="43"/>
      <c r="G41" s="43"/>
      <c r="H41" s="43"/>
      <c r="I41" s="44"/>
      <c r="J41" s="43"/>
      <c r="K41" s="52"/>
      <c r="L41" s="55"/>
      <c r="M41" s="44"/>
      <c r="N41" s="47"/>
      <c r="O41" s="49"/>
      <c r="P41" s="5">
        <f>SUBTOTAL(9,P38:P40)</f>
        <v>0</v>
      </c>
      <c r="R41" s="4" t="e">
        <f>-P41/$Q$2</f>
        <v>#DIV/0!</v>
      </c>
    </row>
    <row r="42" spans="3:18" outlineLevel="2" x14ac:dyDescent="0.25">
      <c r="C42" s="24">
        <v>106877</v>
      </c>
      <c r="D42" s="43" t="s">
        <v>92</v>
      </c>
      <c r="E42" s="43" t="s">
        <v>38</v>
      </c>
      <c r="F42" s="44">
        <v>62389</v>
      </c>
      <c r="G42" s="12">
        <v>21357</v>
      </c>
      <c r="H42" s="45" t="s">
        <v>2</v>
      </c>
      <c r="I42" s="46" t="s">
        <v>39</v>
      </c>
      <c r="J42" s="43" t="s">
        <v>8</v>
      </c>
      <c r="K42" s="47">
        <v>36739</v>
      </c>
      <c r="L42" s="48">
        <v>36754</v>
      </c>
      <c r="M42" s="44" t="s">
        <v>3</v>
      </c>
      <c r="N42" s="47">
        <v>37043</v>
      </c>
      <c r="O42" s="49">
        <v>-500000</v>
      </c>
      <c r="P42" s="5">
        <v>-499980</v>
      </c>
    </row>
    <row r="43" spans="3:18" outlineLevel="2" x14ac:dyDescent="0.25">
      <c r="C43" s="24">
        <v>106877</v>
      </c>
      <c r="D43" s="43" t="s">
        <v>92</v>
      </c>
      <c r="E43" s="43" t="s">
        <v>38</v>
      </c>
      <c r="F43" s="44">
        <v>62389</v>
      </c>
      <c r="G43" s="12">
        <v>21357</v>
      </c>
      <c r="H43" s="45" t="s">
        <v>2</v>
      </c>
      <c r="I43" s="46" t="s">
        <v>39</v>
      </c>
      <c r="J43" s="43" t="s">
        <v>8</v>
      </c>
      <c r="K43" s="47">
        <v>36739</v>
      </c>
      <c r="L43" s="48">
        <v>36754</v>
      </c>
      <c r="M43" s="44" t="s">
        <v>4</v>
      </c>
      <c r="N43" s="47">
        <v>37165</v>
      </c>
      <c r="O43" s="49">
        <v>499980</v>
      </c>
      <c r="P43" s="5">
        <v>500000</v>
      </c>
    </row>
    <row r="44" spans="3:18" outlineLevel="1" x14ac:dyDescent="0.25">
      <c r="C44" s="26" t="s">
        <v>296</v>
      </c>
      <c r="D44" s="43"/>
      <c r="E44" s="43"/>
      <c r="F44" s="44"/>
      <c r="G44" s="12"/>
      <c r="H44" s="45"/>
      <c r="I44" s="46"/>
      <c r="J44" s="43"/>
      <c r="K44" s="47"/>
      <c r="L44" s="48"/>
      <c r="M44" s="44"/>
      <c r="N44" s="47"/>
      <c r="O44" s="49"/>
      <c r="P44" s="5">
        <f>SUBTOTAL(9,P42:P43)</f>
        <v>20</v>
      </c>
      <c r="R44" s="4" t="e">
        <f>-P44/$Q$2</f>
        <v>#DIV/0!</v>
      </c>
    </row>
    <row r="45" spans="3:18" outlineLevel="2" x14ac:dyDescent="0.25">
      <c r="C45" s="43">
        <v>107835</v>
      </c>
      <c r="D45" s="43" t="s">
        <v>92</v>
      </c>
      <c r="E45" s="43" t="s">
        <v>38</v>
      </c>
      <c r="F45" s="43">
        <v>62389</v>
      </c>
      <c r="G45" s="43">
        <v>21357</v>
      </c>
      <c r="H45" s="43" t="s">
        <v>5</v>
      </c>
      <c r="I45" s="44" t="s">
        <v>41</v>
      </c>
      <c r="J45" s="43" t="s">
        <v>9</v>
      </c>
      <c r="K45" s="52">
        <v>36982</v>
      </c>
      <c r="L45" s="55">
        <v>37001</v>
      </c>
      <c r="M45" s="44" t="s">
        <v>4</v>
      </c>
      <c r="N45" s="47">
        <v>36982</v>
      </c>
      <c r="O45" s="49">
        <v>250700</v>
      </c>
      <c r="P45" s="5">
        <f>O45</f>
        <v>250700</v>
      </c>
    </row>
    <row r="46" spans="3:18" outlineLevel="2" x14ac:dyDescent="0.25">
      <c r="C46" s="43">
        <v>107835</v>
      </c>
      <c r="D46" s="43" t="s">
        <v>92</v>
      </c>
      <c r="E46" s="43" t="s">
        <v>38</v>
      </c>
      <c r="F46" s="43">
        <v>62389</v>
      </c>
      <c r="G46" s="43">
        <v>21357</v>
      </c>
      <c r="H46" s="43" t="s">
        <v>5</v>
      </c>
      <c r="I46" s="44" t="s">
        <v>41</v>
      </c>
      <c r="J46" s="43" t="s">
        <v>9</v>
      </c>
      <c r="K46" s="52">
        <v>36982</v>
      </c>
      <c r="L46" s="55">
        <v>37001</v>
      </c>
      <c r="M46" s="44" t="s">
        <v>3</v>
      </c>
      <c r="N46" s="47">
        <v>37165</v>
      </c>
      <c r="O46" s="49">
        <v>-250700</v>
      </c>
      <c r="P46" s="5">
        <v>-250700</v>
      </c>
    </row>
    <row r="47" spans="3:18" outlineLevel="1" x14ac:dyDescent="0.25">
      <c r="C47" s="72" t="s">
        <v>297</v>
      </c>
      <c r="D47" s="43"/>
      <c r="E47" s="43"/>
      <c r="F47" s="43"/>
      <c r="G47" s="43"/>
      <c r="H47" s="43"/>
      <c r="I47" s="44"/>
      <c r="J47" s="43"/>
      <c r="K47" s="52"/>
      <c r="L47" s="55"/>
      <c r="M47" s="44"/>
      <c r="N47" s="47"/>
      <c r="O47" s="49"/>
      <c r="P47" s="5">
        <f>SUBTOTAL(9,P45:P46)</f>
        <v>0</v>
      </c>
      <c r="R47" s="4" t="e">
        <f>-P47/$Q$2</f>
        <v>#DIV/0!</v>
      </c>
    </row>
    <row r="48" spans="3:18" outlineLevel="2" x14ac:dyDescent="0.25">
      <c r="C48" s="43">
        <v>107911</v>
      </c>
      <c r="D48" s="43" t="s">
        <v>92</v>
      </c>
      <c r="E48" s="43" t="s">
        <v>38</v>
      </c>
      <c r="F48" s="43">
        <v>62389</v>
      </c>
      <c r="G48" s="43">
        <v>21357</v>
      </c>
      <c r="H48" s="43" t="s">
        <v>5</v>
      </c>
      <c r="I48" s="44" t="s">
        <v>41</v>
      </c>
      <c r="J48" s="43" t="s">
        <v>43</v>
      </c>
      <c r="K48" s="52">
        <v>36982</v>
      </c>
      <c r="L48" s="55">
        <v>37011</v>
      </c>
      <c r="M48" s="44" t="s">
        <v>4</v>
      </c>
      <c r="N48" s="47">
        <v>37012</v>
      </c>
      <c r="O48" s="49">
        <v>193494</v>
      </c>
      <c r="P48" s="5">
        <v>191283</v>
      </c>
    </row>
    <row r="49" spans="3:18" outlineLevel="2" x14ac:dyDescent="0.25">
      <c r="C49" s="43">
        <v>107911</v>
      </c>
      <c r="D49" s="43" t="s">
        <v>92</v>
      </c>
      <c r="E49" s="43" t="s">
        <v>38</v>
      </c>
      <c r="F49" s="43">
        <v>62389</v>
      </c>
      <c r="G49" s="43">
        <v>21357</v>
      </c>
      <c r="H49" s="43" t="s">
        <v>5</v>
      </c>
      <c r="I49" s="44" t="s">
        <v>41</v>
      </c>
      <c r="J49" s="43" t="s">
        <v>43</v>
      </c>
      <c r="K49" s="52">
        <v>36982</v>
      </c>
      <c r="L49" s="55">
        <v>37011</v>
      </c>
      <c r="M49" s="44" t="s">
        <v>3</v>
      </c>
      <c r="N49" s="47">
        <v>37165</v>
      </c>
      <c r="O49" s="49">
        <v>-191283</v>
      </c>
      <c r="P49" s="5">
        <v>-191283</v>
      </c>
    </row>
    <row r="50" spans="3:18" outlineLevel="2" x14ac:dyDescent="0.25">
      <c r="C50" s="43">
        <v>107911</v>
      </c>
      <c r="D50" s="43" t="s">
        <v>92</v>
      </c>
      <c r="E50" s="43" t="s">
        <v>38</v>
      </c>
      <c r="F50" s="43">
        <v>78122</v>
      </c>
      <c r="G50" s="43">
        <v>21357</v>
      </c>
      <c r="H50" s="43" t="s">
        <v>5</v>
      </c>
      <c r="I50" s="44" t="s">
        <v>41</v>
      </c>
      <c r="J50" s="43" t="s">
        <v>43</v>
      </c>
      <c r="K50" s="52">
        <v>36982</v>
      </c>
      <c r="L50" s="55">
        <v>37011</v>
      </c>
      <c r="M50" s="44" t="s">
        <v>4</v>
      </c>
      <c r="N50" s="47">
        <v>37012</v>
      </c>
      <c r="O50" s="49">
        <v>80000</v>
      </c>
      <c r="P50" s="5">
        <v>80000</v>
      </c>
    </row>
    <row r="51" spans="3:18" outlineLevel="2" x14ac:dyDescent="0.25">
      <c r="C51" s="43">
        <v>107911</v>
      </c>
      <c r="D51" s="43" t="s">
        <v>92</v>
      </c>
      <c r="E51" s="43" t="s">
        <v>38</v>
      </c>
      <c r="F51" s="43">
        <v>78122</v>
      </c>
      <c r="G51" s="43">
        <v>21357</v>
      </c>
      <c r="H51" s="43" t="s">
        <v>5</v>
      </c>
      <c r="I51" s="44" t="s">
        <v>41</v>
      </c>
      <c r="J51" s="43" t="s">
        <v>43</v>
      </c>
      <c r="K51" s="52">
        <v>36982</v>
      </c>
      <c r="L51" s="55">
        <v>37011</v>
      </c>
      <c r="M51" s="44" t="s">
        <v>3</v>
      </c>
      <c r="N51" s="47">
        <v>37135</v>
      </c>
      <c r="O51" s="49">
        <v>-80000</v>
      </c>
      <c r="P51" s="5">
        <v>-80000</v>
      </c>
    </row>
    <row r="52" spans="3:18" outlineLevel="1" x14ac:dyDescent="0.25">
      <c r="C52" s="72" t="s">
        <v>298</v>
      </c>
      <c r="D52" s="43"/>
      <c r="E52" s="43"/>
      <c r="F52" s="43"/>
      <c r="G52" s="43"/>
      <c r="H52" s="43"/>
      <c r="I52" s="44"/>
      <c r="J52" s="43"/>
      <c r="K52" s="52"/>
      <c r="L52" s="55"/>
      <c r="M52" s="44"/>
      <c r="N52" s="47"/>
      <c r="O52" s="49"/>
      <c r="P52" s="5">
        <f>SUBTOTAL(9,P48:P51)</f>
        <v>0</v>
      </c>
      <c r="R52" s="4" t="e">
        <f>-P52/$Q$2</f>
        <v>#DIV/0!</v>
      </c>
    </row>
    <row r="53" spans="3:18" outlineLevel="2" x14ac:dyDescent="0.25">
      <c r="C53" s="43">
        <v>108015</v>
      </c>
      <c r="D53" s="43" t="s">
        <v>92</v>
      </c>
      <c r="E53" s="43" t="s">
        <v>38</v>
      </c>
      <c r="F53" s="43">
        <v>62389</v>
      </c>
      <c r="G53" s="43">
        <v>22359</v>
      </c>
      <c r="H53" s="43" t="s">
        <v>5</v>
      </c>
      <c r="I53" s="44" t="s">
        <v>41</v>
      </c>
      <c r="J53" s="43" t="s">
        <v>43</v>
      </c>
      <c r="K53" s="52">
        <v>37012</v>
      </c>
      <c r="L53" s="55">
        <v>36684</v>
      </c>
      <c r="M53" s="44" t="s">
        <v>4</v>
      </c>
      <c r="N53" s="47">
        <v>37043</v>
      </c>
      <c r="O53" s="49">
        <v>153000</v>
      </c>
      <c r="P53" s="5">
        <f>O53</f>
        <v>153000</v>
      </c>
    </row>
    <row r="54" spans="3:18" outlineLevel="2" x14ac:dyDescent="0.25">
      <c r="C54" s="43">
        <v>108015</v>
      </c>
      <c r="D54" s="43" t="s">
        <v>92</v>
      </c>
      <c r="E54" s="43" t="s">
        <v>38</v>
      </c>
      <c r="F54" s="43">
        <v>62389</v>
      </c>
      <c r="G54" s="43">
        <v>22359</v>
      </c>
      <c r="H54" s="43" t="s">
        <v>5</v>
      </c>
      <c r="I54" s="44" t="s">
        <v>41</v>
      </c>
      <c r="J54" s="43" t="s">
        <v>43</v>
      </c>
      <c r="K54" s="52">
        <v>37012</v>
      </c>
      <c r="L54" s="55">
        <v>36684</v>
      </c>
      <c r="M54" s="44" t="s">
        <v>3</v>
      </c>
      <c r="N54" s="47">
        <v>37135</v>
      </c>
      <c r="O54" s="49">
        <v>-113000</v>
      </c>
      <c r="P54" s="5">
        <f>O54</f>
        <v>-113000</v>
      </c>
    </row>
    <row r="55" spans="3:18" outlineLevel="2" x14ac:dyDescent="0.25">
      <c r="C55" s="43">
        <v>108015</v>
      </c>
      <c r="D55" s="43" t="s">
        <v>92</v>
      </c>
      <c r="E55" s="43" t="s">
        <v>38</v>
      </c>
      <c r="F55" s="43">
        <v>62389</v>
      </c>
      <c r="G55" s="43">
        <v>22359</v>
      </c>
      <c r="H55" s="43" t="s">
        <v>5</v>
      </c>
      <c r="I55" s="44" t="s">
        <v>41</v>
      </c>
      <c r="J55" s="43" t="s">
        <v>43</v>
      </c>
      <c r="K55" s="52">
        <v>37012</v>
      </c>
      <c r="L55" s="55">
        <v>36684</v>
      </c>
      <c r="M55" s="44" t="s">
        <v>3</v>
      </c>
      <c r="N55" s="47">
        <v>37165</v>
      </c>
      <c r="O55" s="49">
        <v>-40000</v>
      </c>
      <c r="P55" s="5">
        <v>-40000</v>
      </c>
    </row>
    <row r="56" spans="3:18" outlineLevel="1" x14ac:dyDescent="0.25">
      <c r="C56" s="72" t="s">
        <v>299</v>
      </c>
      <c r="D56" s="43"/>
      <c r="E56" s="43"/>
      <c r="F56" s="43"/>
      <c r="G56" s="43"/>
      <c r="H56" s="43"/>
      <c r="I56" s="44"/>
      <c r="J56" s="43"/>
      <c r="K56" s="52"/>
      <c r="L56" s="55"/>
      <c r="M56" s="44"/>
      <c r="N56" s="47"/>
      <c r="O56" s="49"/>
      <c r="P56" s="5">
        <f>SUBTOTAL(9,P53:P55)</f>
        <v>0</v>
      </c>
      <c r="R56" s="4" t="e">
        <f>-P56/$Q$2</f>
        <v>#DIV/0!</v>
      </c>
    </row>
    <row r="57" spans="3:18" outlineLevel="2" x14ac:dyDescent="0.25">
      <c r="C57" s="43">
        <v>108204</v>
      </c>
      <c r="D57" s="43" t="s">
        <v>92</v>
      </c>
      <c r="E57" s="43" t="s">
        <v>38</v>
      </c>
      <c r="F57" s="44">
        <v>62389</v>
      </c>
      <c r="G57" s="43">
        <v>21357</v>
      </c>
      <c r="H57" s="43" t="s">
        <v>2</v>
      </c>
      <c r="I57" s="44" t="s">
        <v>39</v>
      </c>
      <c r="J57" s="43" t="s">
        <v>43</v>
      </c>
      <c r="K57" s="52">
        <v>37104</v>
      </c>
      <c r="L57" s="55">
        <v>37105</v>
      </c>
      <c r="M57" s="44" t="s">
        <v>3</v>
      </c>
      <c r="N57" s="47">
        <v>37104</v>
      </c>
      <c r="O57" s="49">
        <v>-315000</v>
      </c>
      <c r="P57" s="5">
        <f>O57</f>
        <v>-315000</v>
      </c>
    </row>
    <row r="58" spans="3:18" outlineLevel="2" x14ac:dyDescent="0.25">
      <c r="C58" s="43">
        <v>108204</v>
      </c>
      <c r="D58" s="43" t="s">
        <v>92</v>
      </c>
      <c r="E58" s="43" t="s">
        <v>38</v>
      </c>
      <c r="F58" s="44">
        <v>62389</v>
      </c>
      <c r="G58" s="43">
        <v>21357</v>
      </c>
      <c r="H58" s="43" t="s">
        <v>2</v>
      </c>
      <c r="I58" s="44" t="s">
        <v>39</v>
      </c>
      <c r="J58" s="43" t="s">
        <v>43</v>
      </c>
      <c r="K58" s="52">
        <v>37104</v>
      </c>
      <c r="L58" s="55">
        <v>37105</v>
      </c>
      <c r="M58" s="44" t="s">
        <v>4</v>
      </c>
      <c r="N58" s="47">
        <v>37135</v>
      </c>
      <c r="O58" s="49">
        <v>290000</v>
      </c>
      <c r="P58" s="5">
        <f>O58</f>
        <v>290000</v>
      </c>
    </row>
    <row r="59" spans="3:18" outlineLevel="2" x14ac:dyDescent="0.25">
      <c r="C59" s="43">
        <v>108204</v>
      </c>
      <c r="D59" s="43" t="s">
        <v>92</v>
      </c>
      <c r="E59" s="43" t="s">
        <v>38</v>
      </c>
      <c r="F59" s="44">
        <v>62389</v>
      </c>
      <c r="G59" s="43">
        <v>21357</v>
      </c>
      <c r="H59" s="43" t="s">
        <v>2</v>
      </c>
      <c r="I59" s="44" t="s">
        <v>39</v>
      </c>
      <c r="J59" s="43" t="s">
        <v>43</v>
      </c>
      <c r="K59" s="52">
        <v>37104</v>
      </c>
      <c r="L59" s="55">
        <v>37105</v>
      </c>
      <c r="M59" s="44" t="s">
        <v>4</v>
      </c>
      <c r="N59" s="47">
        <v>37165</v>
      </c>
      <c r="O59" s="49">
        <v>25000</v>
      </c>
      <c r="P59" s="5">
        <v>25000</v>
      </c>
    </row>
    <row r="60" spans="3:18" outlineLevel="1" x14ac:dyDescent="0.25">
      <c r="C60" s="72" t="s">
        <v>300</v>
      </c>
      <c r="D60" s="43"/>
      <c r="E60" s="43"/>
      <c r="F60" s="44"/>
      <c r="G60" s="43"/>
      <c r="H60" s="43"/>
      <c r="I60" s="44"/>
      <c r="J60" s="43"/>
      <c r="K60" s="52"/>
      <c r="L60" s="55"/>
      <c r="M60" s="44"/>
      <c r="N60" s="47"/>
      <c r="O60" s="49"/>
      <c r="P60" s="5">
        <f>SUBTOTAL(9,P57:P59)</f>
        <v>0</v>
      </c>
      <c r="R60" s="4" t="e">
        <f>-P60/$Q$2</f>
        <v>#DIV/0!</v>
      </c>
    </row>
    <row r="61" spans="3:18" outlineLevel="2" x14ac:dyDescent="0.25">
      <c r="C61" s="43">
        <v>108313</v>
      </c>
      <c r="D61" s="43" t="s">
        <v>92</v>
      </c>
      <c r="E61" s="43" t="s">
        <v>38</v>
      </c>
      <c r="F61" s="44">
        <v>62389</v>
      </c>
      <c r="G61" s="43">
        <v>21357</v>
      </c>
      <c r="H61" s="43" t="s">
        <v>5</v>
      </c>
      <c r="I61" s="44" t="s">
        <v>41</v>
      </c>
      <c r="J61" s="43" t="s">
        <v>43</v>
      </c>
      <c r="K61" s="52">
        <v>37135</v>
      </c>
      <c r="L61" s="55">
        <v>37141</v>
      </c>
      <c r="M61" s="44" t="s">
        <v>4</v>
      </c>
      <c r="N61" s="47">
        <v>37135</v>
      </c>
      <c r="O61" s="49">
        <v>135000</v>
      </c>
      <c r="P61" s="5">
        <f>O61</f>
        <v>135000</v>
      </c>
    </row>
    <row r="62" spans="3:18" outlineLevel="2" x14ac:dyDescent="0.25">
      <c r="C62" s="43">
        <v>108313</v>
      </c>
      <c r="D62" s="43" t="s">
        <v>92</v>
      </c>
      <c r="E62" s="43" t="s">
        <v>38</v>
      </c>
      <c r="F62" s="44">
        <v>62389</v>
      </c>
      <c r="G62" s="43">
        <v>21357</v>
      </c>
      <c r="H62" s="43" t="s">
        <v>5</v>
      </c>
      <c r="I62" s="44" t="s">
        <v>41</v>
      </c>
      <c r="J62" s="43" t="s">
        <v>43</v>
      </c>
      <c r="K62" s="52">
        <v>37135</v>
      </c>
      <c r="L62" s="55">
        <v>37141</v>
      </c>
      <c r="M62" s="44" t="s">
        <v>3</v>
      </c>
      <c r="N62" s="47">
        <v>37165</v>
      </c>
      <c r="O62" s="49">
        <v>-135000</v>
      </c>
      <c r="P62" s="5">
        <v>-135000</v>
      </c>
      <c r="R62" s="4" t="e">
        <f>-(P61+P62)/Q2</f>
        <v>#DIV/0!</v>
      </c>
    </row>
    <row r="63" spans="3:18" outlineLevel="2" x14ac:dyDescent="0.25">
      <c r="C63" s="43">
        <v>108313</v>
      </c>
      <c r="D63" s="43" t="s">
        <v>92</v>
      </c>
      <c r="E63" s="43" t="s">
        <v>38</v>
      </c>
      <c r="F63" s="44">
        <v>71460</v>
      </c>
      <c r="G63" s="43">
        <v>21357</v>
      </c>
      <c r="H63" s="43" t="s">
        <v>5</v>
      </c>
      <c r="I63" s="44" t="s">
        <v>41</v>
      </c>
      <c r="J63" s="43" t="s">
        <v>43</v>
      </c>
      <c r="K63" s="52">
        <v>37135</v>
      </c>
      <c r="L63" s="55">
        <v>37141</v>
      </c>
      <c r="M63" s="44" t="s">
        <v>4</v>
      </c>
      <c r="N63" s="47">
        <v>37135</v>
      </c>
      <c r="O63" s="49">
        <v>90000</v>
      </c>
      <c r="P63" s="5">
        <f>O63</f>
        <v>90000</v>
      </c>
    </row>
    <row r="64" spans="3:18" outlineLevel="2" x14ac:dyDescent="0.25">
      <c r="C64" s="43">
        <v>108313</v>
      </c>
      <c r="D64" s="43" t="s">
        <v>92</v>
      </c>
      <c r="E64" s="43" t="s">
        <v>38</v>
      </c>
      <c r="F64" s="44">
        <v>71460</v>
      </c>
      <c r="G64" s="43">
        <v>21357</v>
      </c>
      <c r="H64" s="43" t="s">
        <v>5</v>
      </c>
      <c r="I64" s="44" t="s">
        <v>41</v>
      </c>
      <c r="J64" s="43" t="s">
        <v>43</v>
      </c>
      <c r="K64" s="52">
        <v>37135</v>
      </c>
      <c r="L64" s="55">
        <v>37141</v>
      </c>
      <c r="M64" s="44" t="s">
        <v>3</v>
      </c>
      <c r="N64" s="47">
        <v>37165</v>
      </c>
      <c r="O64" s="49">
        <v>-90000</v>
      </c>
      <c r="P64" s="5">
        <v>-90000</v>
      </c>
      <c r="R64" s="4" t="e">
        <f>-(P63+P64)/Q2</f>
        <v>#DIV/0!</v>
      </c>
    </row>
    <row r="65" spans="3:18" outlineLevel="1" x14ac:dyDescent="0.25">
      <c r="C65" s="72" t="s">
        <v>301</v>
      </c>
      <c r="D65" s="43"/>
      <c r="E65" s="43"/>
      <c r="F65" s="44"/>
      <c r="G65" s="43"/>
      <c r="H65" s="43"/>
      <c r="I65" s="44"/>
      <c r="J65" s="43"/>
      <c r="K65" s="52"/>
      <c r="L65" s="55"/>
      <c r="M65" s="44"/>
      <c r="N65" s="47"/>
      <c r="O65" s="49"/>
      <c r="P65" s="5">
        <f>SUBTOTAL(9,P61:P64)</f>
        <v>0</v>
      </c>
    </row>
    <row r="66" spans="3:18" outlineLevel="2" x14ac:dyDescent="0.25">
      <c r="C66" s="43">
        <v>108364</v>
      </c>
      <c r="D66" s="43" t="s">
        <v>92</v>
      </c>
      <c r="E66" s="43" t="s">
        <v>38</v>
      </c>
      <c r="F66" s="44">
        <v>71459</v>
      </c>
      <c r="G66" s="43">
        <v>21357</v>
      </c>
      <c r="H66" s="43" t="s">
        <v>5</v>
      </c>
      <c r="I66" s="44" t="s">
        <v>41</v>
      </c>
      <c r="J66" s="43" t="s">
        <v>43</v>
      </c>
      <c r="K66" s="52">
        <v>37135</v>
      </c>
      <c r="L66" s="55">
        <v>37160</v>
      </c>
      <c r="M66" s="44" t="s">
        <v>4</v>
      </c>
      <c r="N66" s="47">
        <v>37135</v>
      </c>
      <c r="O66" s="49">
        <v>8795</v>
      </c>
      <c r="P66" s="5">
        <v>5943</v>
      </c>
    </row>
    <row r="67" spans="3:18" outlineLevel="2" x14ac:dyDescent="0.25">
      <c r="C67" s="43">
        <v>108364</v>
      </c>
      <c r="D67" s="43" t="s">
        <v>92</v>
      </c>
      <c r="E67" s="43" t="s">
        <v>38</v>
      </c>
      <c r="F67" s="44">
        <v>71459</v>
      </c>
      <c r="G67" s="43">
        <v>21357</v>
      </c>
      <c r="H67" s="43" t="s">
        <v>5</v>
      </c>
      <c r="I67" s="44" t="s">
        <v>41</v>
      </c>
      <c r="J67" s="43" t="s">
        <v>43</v>
      </c>
      <c r="K67" s="52">
        <v>37135</v>
      </c>
      <c r="L67" s="55">
        <v>37160</v>
      </c>
      <c r="M67" s="44" t="s">
        <v>3</v>
      </c>
      <c r="N67" s="47">
        <v>37165</v>
      </c>
      <c r="O67" s="49">
        <v>-5943</v>
      </c>
      <c r="P67" s="5">
        <v>-5943</v>
      </c>
    </row>
    <row r="68" spans="3:18" outlineLevel="1" x14ac:dyDescent="0.25">
      <c r="C68" s="72" t="s">
        <v>302</v>
      </c>
      <c r="D68" s="43"/>
      <c r="E68" s="43"/>
      <c r="F68" s="44"/>
      <c r="G68" s="43"/>
      <c r="H68" s="43"/>
      <c r="I68" s="44"/>
      <c r="J68" s="43"/>
      <c r="K68" s="52"/>
      <c r="L68" s="55"/>
      <c r="M68" s="44"/>
      <c r="N68" s="47"/>
      <c r="O68" s="49"/>
      <c r="P68" s="5">
        <f>SUBTOTAL(9,P66:P67)</f>
        <v>0</v>
      </c>
      <c r="R68" s="4" t="e">
        <f>-P68/$Q$2</f>
        <v>#DIV/0!</v>
      </c>
    </row>
    <row r="69" spans="3:18" outlineLevel="2" x14ac:dyDescent="0.25">
      <c r="C69" s="24">
        <v>106875</v>
      </c>
      <c r="D69" s="43" t="s">
        <v>196</v>
      </c>
      <c r="E69" s="43" t="s">
        <v>38</v>
      </c>
      <c r="F69" s="44">
        <v>62389</v>
      </c>
      <c r="G69" s="12">
        <v>21233</v>
      </c>
      <c r="H69" s="45" t="s">
        <v>2</v>
      </c>
      <c r="I69" s="46" t="s">
        <v>39</v>
      </c>
      <c r="J69" s="43" t="s">
        <v>43</v>
      </c>
      <c r="K69" s="47">
        <v>36739</v>
      </c>
      <c r="L69" s="48">
        <v>36754</v>
      </c>
      <c r="M69" s="44" t="s">
        <v>3</v>
      </c>
      <c r="N69" s="47">
        <v>37043</v>
      </c>
      <c r="O69" s="49">
        <v>-500000</v>
      </c>
      <c r="P69" s="5">
        <f>O69</f>
        <v>-500000</v>
      </c>
    </row>
    <row r="70" spans="3:18" outlineLevel="2" x14ac:dyDescent="0.25">
      <c r="C70" s="24">
        <v>106875</v>
      </c>
      <c r="D70" s="43" t="s">
        <v>196</v>
      </c>
      <c r="E70" s="43" t="s">
        <v>38</v>
      </c>
      <c r="F70" s="44">
        <v>62389</v>
      </c>
      <c r="G70" s="12">
        <v>21233</v>
      </c>
      <c r="H70" s="45" t="s">
        <v>2</v>
      </c>
      <c r="I70" s="46" t="s">
        <v>39</v>
      </c>
      <c r="J70" s="43" t="s">
        <v>43</v>
      </c>
      <c r="K70" s="47">
        <v>36739</v>
      </c>
      <c r="L70" s="48">
        <v>36754</v>
      </c>
      <c r="M70" s="44" t="s">
        <v>4</v>
      </c>
      <c r="N70" s="47">
        <v>37165</v>
      </c>
      <c r="O70" s="49">
        <v>500000</v>
      </c>
      <c r="P70" s="5">
        <v>500000</v>
      </c>
    </row>
    <row r="71" spans="3:18" outlineLevel="1" x14ac:dyDescent="0.25">
      <c r="C71" s="26" t="s">
        <v>303</v>
      </c>
      <c r="D71" s="43"/>
      <c r="E71" s="43"/>
      <c r="F71" s="44"/>
      <c r="G71" s="12"/>
      <c r="H71" s="45"/>
      <c r="I71" s="46"/>
      <c r="J71" s="43"/>
      <c r="K71" s="47"/>
      <c r="L71" s="48"/>
      <c r="M71" s="44"/>
      <c r="N71" s="47"/>
      <c r="O71" s="49"/>
      <c r="P71" s="5">
        <f>SUBTOTAL(9,P69:P70)</f>
        <v>0</v>
      </c>
      <c r="R71" s="4" t="e">
        <f>-P71/$Q$2</f>
        <v>#DIV/0!</v>
      </c>
    </row>
    <row r="72" spans="3:18" outlineLevel="2" x14ac:dyDescent="0.25">
      <c r="C72" s="43">
        <v>107822</v>
      </c>
      <c r="D72" s="43" t="s">
        <v>196</v>
      </c>
      <c r="E72" s="43" t="s">
        <v>38</v>
      </c>
      <c r="F72" s="43">
        <v>62389</v>
      </c>
      <c r="G72" s="43">
        <v>21233</v>
      </c>
      <c r="H72" s="43" t="s">
        <v>5</v>
      </c>
      <c r="I72" s="44" t="s">
        <v>41</v>
      </c>
      <c r="J72" s="43" t="s">
        <v>43</v>
      </c>
      <c r="K72" s="52">
        <v>36982</v>
      </c>
      <c r="L72" s="55">
        <v>36998</v>
      </c>
      <c r="M72" s="44" t="s">
        <v>4</v>
      </c>
      <c r="N72" s="47">
        <v>36982</v>
      </c>
      <c r="O72" s="49">
        <v>41748</v>
      </c>
      <c r="P72" s="5">
        <f>O72</f>
        <v>41748</v>
      </c>
    </row>
    <row r="73" spans="3:18" outlineLevel="2" x14ac:dyDescent="0.25">
      <c r="C73" s="43">
        <v>107822</v>
      </c>
      <c r="D73" s="43" t="s">
        <v>196</v>
      </c>
      <c r="E73" s="43" t="s">
        <v>38</v>
      </c>
      <c r="F73" s="43">
        <v>62389</v>
      </c>
      <c r="G73" s="43">
        <v>21233</v>
      </c>
      <c r="H73" s="43" t="s">
        <v>5</v>
      </c>
      <c r="I73" s="44" t="s">
        <v>41</v>
      </c>
      <c r="J73" s="43" t="s">
        <v>43</v>
      </c>
      <c r="K73" s="52">
        <v>36982</v>
      </c>
      <c r="L73" s="55">
        <v>36998</v>
      </c>
      <c r="M73" s="44" t="s">
        <v>3</v>
      </c>
      <c r="N73" s="47">
        <v>37165</v>
      </c>
      <c r="O73" s="49">
        <v>-41748</v>
      </c>
      <c r="P73" s="5">
        <v>-41748</v>
      </c>
    </row>
    <row r="74" spans="3:18" outlineLevel="1" x14ac:dyDescent="0.25">
      <c r="C74" s="72" t="s">
        <v>304</v>
      </c>
      <c r="D74" s="43"/>
      <c r="E74" s="43"/>
      <c r="F74" s="43"/>
      <c r="G74" s="43"/>
      <c r="H74" s="43"/>
      <c r="I74" s="44"/>
      <c r="J74" s="43"/>
      <c r="K74" s="52"/>
      <c r="L74" s="55"/>
      <c r="M74" s="44"/>
      <c r="N74" s="47"/>
      <c r="O74" s="49"/>
      <c r="P74" s="5">
        <f>SUBTOTAL(9,P72:P73)</f>
        <v>0</v>
      </c>
      <c r="R74" s="4" t="e">
        <f>-P74/$Q$2</f>
        <v>#DIV/0!</v>
      </c>
    </row>
    <row r="75" spans="3:18" outlineLevel="2" x14ac:dyDescent="0.25">
      <c r="C75" s="43">
        <v>107820</v>
      </c>
      <c r="D75" s="43" t="s">
        <v>114</v>
      </c>
      <c r="E75" s="43" t="s">
        <v>38</v>
      </c>
      <c r="F75" s="43">
        <v>62389</v>
      </c>
      <c r="G75" s="43">
        <v>21410</v>
      </c>
      <c r="H75" s="43" t="s">
        <v>5</v>
      </c>
      <c r="I75" s="44" t="s">
        <v>41</v>
      </c>
      <c r="J75" s="43" t="s">
        <v>43</v>
      </c>
      <c r="K75" s="52">
        <v>36982</v>
      </c>
      <c r="L75" s="55">
        <v>36998</v>
      </c>
      <c r="M75" s="44" t="s">
        <v>4</v>
      </c>
      <c r="N75" s="47">
        <v>37012</v>
      </c>
      <c r="O75" s="49">
        <v>250000</v>
      </c>
      <c r="P75" s="5">
        <v>249984</v>
      </c>
      <c r="R75" s="77"/>
    </row>
    <row r="76" spans="3:18" outlineLevel="2" x14ac:dyDescent="0.25">
      <c r="C76" s="43">
        <v>107820</v>
      </c>
      <c r="D76" s="43" t="s">
        <v>114</v>
      </c>
      <c r="E76" s="43" t="s">
        <v>38</v>
      </c>
      <c r="F76" s="43">
        <v>62389</v>
      </c>
      <c r="G76" s="43">
        <v>21410</v>
      </c>
      <c r="H76" s="43" t="s">
        <v>5</v>
      </c>
      <c r="I76" s="44" t="s">
        <v>41</v>
      </c>
      <c r="J76" s="43" t="s">
        <v>43</v>
      </c>
      <c r="K76" s="52">
        <v>36982</v>
      </c>
      <c r="L76" s="55">
        <v>36998</v>
      </c>
      <c r="M76" s="44" t="s">
        <v>3</v>
      </c>
      <c r="N76" s="47">
        <v>37165</v>
      </c>
      <c r="O76" s="49">
        <v>-249984</v>
      </c>
      <c r="P76" s="5">
        <v>-249984</v>
      </c>
    </row>
    <row r="77" spans="3:18" outlineLevel="1" x14ac:dyDescent="0.25">
      <c r="C77" s="72" t="s">
        <v>305</v>
      </c>
      <c r="D77" s="43"/>
      <c r="E77" s="43"/>
      <c r="F77" s="43"/>
      <c r="G77" s="43"/>
      <c r="H77" s="43"/>
      <c r="I77" s="44"/>
      <c r="J77" s="43"/>
      <c r="K77" s="52"/>
      <c r="L77" s="55"/>
      <c r="M77" s="44"/>
      <c r="N77" s="47"/>
      <c r="O77" s="49"/>
      <c r="P77" s="5">
        <f>SUBTOTAL(9,P75:P76)</f>
        <v>0</v>
      </c>
      <c r="R77" s="4" t="e">
        <f>-P77/$Q$2</f>
        <v>#DIV/0!</v>
      </c>
    </row>
    <row r="78" spans="3:18" outlineLevel="2" x14ac:dyDescent="0.25">
      <c r="C78" s="43">
        <v>107838</v>
      </c>
      <c r="D78" s="43" t="s">
        <v>114</v>
      </c>
      <c r="E78" s="43" t="s">
        <v>38</v>
      </c>
      <c r="F78" s="43">
        <v>62389</v>
      </c>
      <c r="G78" s="43">
        <v>21410</v>
      </c>
      <c r="H78" s="43" t="s">
        <v>5</v>
      </c>
      <c r="I78" s="44" t="s">
        <v>41</v>
      </c>
      <c r="J78" s="43" t="s">
        <v>43</v>
      </c>
      <c r="K78" s="52">
        <v>36982</v>
      </c>
      <c r="L78" s="55">
        <v>37001</v>
      </c>
      <c r="M78" s="44" t="s">
        <v>4</v>
      </c>
      <c r="N78" s="47">
        <v>36982</v>
      </c>
      <c r="O78" s="49">
        <v>60000</v>
      </c>
      <c r="P78" s="5">
        <v>59990</v>
      </c>
    </row>
    <row r="79" spans="3:18" outlineLevel="2" x14ac:dyDescent="0.25">
      <c r="C79" s="43">
        <v>107838</v>
      </c>
      <c r="D79" s="43" t="s">
        <v>114</v>
      </c>
      <c r="E79" s="43" t="s">
        <v>38</v>
      </c>
      <c r="F79" s="43">
        <v>62389</v>
      </c>
      <c r="G79" s="43">
        <v>21410</v>
      </c>
      <c r="H79" s="43" t="s">
        <v>5</v>
      </c>
      <c r="I79" s="44" t="s">
        <v>41</v>
      </c>
      <c r="J79" s="43" t="s">
        <v>43</v>
      </c>
      <c r="K79" s="52">
        <v>36982</v>
      </c>
      <c r="L79" s="55">
        <v>37001</v>
      </c>
      <c r="M79" s="44" t="s">
        <v>3</v>
      </c>
      <c r="N79" s="47">
        <v>37165</v>
      </c>
      <c r="O79" s="49">
        <v>-59990</v>
      </c>
      <c r="P79" s="5">
        <v>-59990</v>
      </c>
    </row>
    <row r="80" spans="3:18" outlineLevel="1" x14ac:dyDescent="0.25">
      <c r="C80" s="72" t="s">
        <v>306</v>
      </c>
      <c r="D80" s="43"/>
      <c r="E80" s="43"/>
      <c r="F80" s="43"/>
      <c r="G80" s="43"/>
      <c r="H80" s="43"/>
      <c r="I80" s="44"/>
      <c r="J80" s="43"/>
      <c r="K80" s="52"/>
      <c r="L80" s="55"/>
      <c r="M80" s="44"/>
      <c r="N80" s="47"/>
      <c r="O80" s="49"/>
      <c r="P80" s="5">
        <f>SUBTOTAL(9,P78:P79)</f>
        <v>0</v>
      </c>
      <c r="R80" s="4" t="e">
        <f>-P80/$Q$2</f>
        <v>#DIV/0!</v>
      </c>
    </row>
    <row r="81" spans="3:18" outlineLevel="2" x14ac:dyDescent="0.25">
      <c r="C81" s="43">
        <v>107948</v>
      </c>
      <c r="D81" s="43" t="s">
        <v>114</v>
      </c>
      <c r="E81" s="43" t="s">
        <v>38</v>
      </c>
      <c r="F81" s="43">
        <v>62389</v>
      </c>
      <c r="G81" s="43">
        <v>21410</v>
      </c>
      <c r="H81" s="43" t="s">
        <v>5</v>
      </c>
      <c r="I81" s="44" t="s">
        <v>41</v>
      </c>
      <c r="J81" s="43" t="s">
        <v>43</v>
      </c>
      <c r="K81" s="52">
        <v>37012</v>
      </c>
      <c r="L81" s="55">
        <v>37028</v>
      </c>
      <c r="M81" s="44" t="s">
        <v>4</v>
      </c>
      <c r="N81" s="47">
        <v>37012</v>
      </c>
      <c r="O81" s="49">
        <v>63950</v>
      </c>
      <c r="P81" s="5">
        <f>O81</f>
        <v>63950</v>
      </c>
    </row>
    <row r="82" spans="3:18" outlineLevel="2" x14ac:dyDescent="0.25">
      <c r="C82" s="43">
        <v>107948</v>
      </c>
      <c r="D82" s="43" t="s">
        <v>114</v>
      </c>
      <c r="E82" s="43" t="s">
        <v>38</v>
      </c>
      <c r="F82" s="43">
        <v>62389</v>
      </c>
      <c r="G82" s="43">
        <v>21410</v>
      </c>
      <c r="H82" s="43" t="s">
        <v>5</v>
      </c>
      <c r="I82" s="44" t="s">
        <v>41</v>
      </c>
      <c r="J82" s="43" t="s">
        <v>43</v>
      </c>
      <c r="K82" s="52">
        <v>37012</v>
      </c>
      <c r="L82" s="55">
        <v>37028</v>
      </c>
      <c r="M82" s="44" t="s">
        <v>3</v>
      </c>
      <c r="N82" s="47">
        <v>37165</v>
      </c>
      <c r="O82" s="49">
        <v>-63950</v>
      </c>
      <c r="P82" s="5">
        <v>-63950</v>
      </c>
    </row>
    <row r="83" spans="3:18" outlineLevel="1" x14ac:dyDescent="0.25">
      <c r="C83" s="72" t="s">
        <v>307</v>
      </c>
      <c r="D83" s="43"/>
      <c r="E83" s="43"/>
      <c r="F83" s="43"/>
      <c r="G83" s="43"/>
      <c r="H83" s="43"/>
      <c r="I83" s="44"/>
      <c r="J83" s="43"/>
      <c r="K83" s="52"/>
      <c r="L83" s="55"/>
      <c r="M83" s="44"/>
      <c r="N83" s="47"/>
      <c r="O83" s="49"/>
      <c r="P83" s="5">
        <f>SUBTOTAL(9,P81:P82)</f>
        <v>0</v>
      </c>
      <c r="R83" s="4" t="e">
        <f>-P83/$Q$2</f>
        <v>#DIV/0!</v>
      </c>
    </row>
    <row r="84" spans="3:18" outlineLevel="2" x14ac:dyDescent="0.25">
      <c r="C84" s="43">
        <v>108206</v>
      </c>
      <c r="D84" s="43" t="s">
        <v>114</v>
      </c>
      <c r="E84" s="43" t="s">
        <v>38</v>
      </c>
      <c r="F84" s="44">
        <v>62389</v>
      </c>
      <c r="G84" s="43">
        <v>21410</v>
      </c>
      <c r="H84" s="43" t="s">
        <v>2</v>
      </c>
      <c r="I84" s="44" t="s">
        <v>39</v>
      </c>
      <c r="J84" s="43" t="s">
        <v>43</v>
      </c>
      <c r="K84" s="52">
        <v>37104</v>
      </c>
      <c r="L84" s="55">
        <v>37106</v>
      </c>
      <c r="M84" s="44" t="s">
        <v>3</v>
      </c>
      <c r="N84" s="47">
        <v>37104</v>
      </c>
      <c r="O84" s="49">
        <v>-160000</v>
      </c>
      <c r="P84" s="5">
        <f>O84</f>
        <v>-160000</v>
      </c>
    </row>
    <row r="85" spans="3:18" outlineLevel="2" x14ac:dyDescent="0.25">
      <c r="C85" s="43">
        <v>108206</v>
      </c>
      <c r="D85" s="43" t="s">
        <v>114</v>
      </c>
      <c r="E85" s="43" t="s">
        <v>38</v>
      </c>
      <c r="F85" s="44">
        <v>62389</v>
      </c>
      <c r="G85" s="43">
        <v>21410</v>
      </c>
      <c r="H85" s="43" t="s">
        <v>2</v>
      </c>
      <c r="I85" s="44" t="s">
        <v>39</v>
      </c>
      <c r="J85" s="43" t="s">
        <v>43</v>
      </c>
      <c r="K85" s="52">
        <v>37104</v>
      </c>
      <c r="L85" s="55">
        <v>37106</v>
      </c>
      <c r="M85" s="44" t="s">
        <v>4</v>
      </c>
      <c r="N85" s="47">
        <v>37135</v>
      </c>
      <c r="O85" s="49">
        <v>110000</v>
      </c>
      <c r="P85" s="5">
        <f>O85</f>
        <v>110000</v>
      </c>
    </row>
    <row r="86" spans="3:18" outlineLevel="2" x14ac:dyDescent="0.25">
      <c r="C86" s="43">
        <v>108206</v>
      </c>
      <c r="D86" s="43" t="s">
        <v>114</v>
      </c>
      <c r="E86" s="43" t="s">
        <v>38</v>
      </c>
      <c r="F86" s="44">
        <v>62389</v>
      </c>
      <c r="G86" s="43">
        <v>21410</v>
      </c>
      <c r="H86" s="43" t="s">
        <v>2</v>
      </c>
      <c r="I86" s="44" t="s">
        <v>39</v>
      </c>
      <c r="J86" s="43" t="s">
        <v>43</v>
      </c>
      <c r="K86" s="52">
        <v>37104</v>
      </c>
      <c r="L86" s="55">
        <v>37106</v>
      </c>
      <c r="M86" s="44" t="s">
        <v>4</v>
      </c>
      <c r="N86" s="47">
        <v>37165</v>
      </c>
      <c r="O86" s="49">
        <v>50000</v>
      </c>
      <c r="P86" s="5">
        <v>50000</v>
      </c>
      <c r="R86" s="4" t="e">
        <f>(P84+P85+P86)/$Q$2</f>
        <v>#DIV/0!</v>
      </c>
    </row>
    <row r="87" spans="3:18" outlineLevel="2" x14ac:dyDescent="0.25">
      <c r="C87" s="43">
        <v>108206</v>
      </c>
      <c r="D87" s="43" t="s">
        <v>114</v>
      </c>
      <c r="E87" s="43" t="s">
        <v>38</v>
      </c>
      <c r="F87" s="44">
        <v>71460</v>
      </c>
      <c r="G87" s="43">
        <v>21410</v>
      </c>
      <c r="H87" s="43" t="s">
        <v>2</v>
      </c>
      <c r="I87" s="44" t="s">
        <v>39</v>
      </c>
      <c r="J87" s="43" t="s">
        <v>43</v>
      </c>
      <c r="K87" s="52">
        <v>37104</v>
      </c>
      <c r="L87" s="55">
        <v>37106</v>
      </c>
      <c r="M87" s="44" t="s">
        <v>3</v>
      </c>
      <c r="N87" s="47">
        <v>37104</v>
      </c>
      <c r="O87" s="49">
        <v>-20000</v>
      </c>
      <c r="P87" s="5">
        <f>O87</f>
        <v>-20000</v>
      </c>
    </row>
    <row r="88" spans="3:18" outlineLevel="2" x14ac:dyDescent="0.25">
      <c r="C88" s="43">
        <v>108206</v>
      </c>
      <c r="D88" s="43" t="s">
        <v>114</v>
      </c>
      <c r="E88" s="43" t="s">
        <v>38</v>
      </c>
      <c r="F88" s="44">
        <v>71460</v>
      </c>
      <c r="G88" s="43">
        <v>21410</v>
      </c>
      <c r="H88" s="43" t="s">
        <v>2</v>
      </c>
      <c r="I88" s="44" t="s">
        <v>39</v>
      </c>
      <c r="J88" s="43" t="s">
        <v>43</v>
      </c>
      <c r="K88" s="52">
        <v>37104</v>
      </c>
      <c r="L88" s="55">
        <v>37106</v>
      </c>
      <c r="M88" s="44" t="s">
        <v>4</v>
      </c>
      <c r="N88" s="47">
        <v>37135</v>
      </c>
      <c r="O88" s="49">
        <v>20000</v>
      </c>
      <c r="P88" s="5">
        <f>O88</f>
        <v>20000</v>
      </c>
    </row>
    <row r="89" spans="3:18" outlineLevel="1" x14ac:dyDescent="0.25">
      <c r="C89" s="72" t="s">
        <v>308</v>
      </c>
      <c r="D89" s="43"/>
      <c r="E89" s="43"/>
      <c r="F89" s="44"/>
      <c r="G89" s="43"/>
      <c r="H89" s="43"/>
      <c r="I89" s="44"/>
      <c r="J89" s="43"/>
      <c r="K89" s="52"/>
      <c r="L89" s="55"/>
      <c r="M89" s="44"/>
      <c r="N89" s="47"/>
      <c r="O89" s="49"/>
      <c r="P89" s="5">
        <f>SUBTOTAL(9,P84:P88)</f>
        <v>0</v>
      </c>
    </row>
    <row r="90" spans="3:18" outlineLevel="2" x14ac:dyDescent="0.25">
      <c r="C90" s="43">
        <v>108356</v>
      </c>
      <c r="D90" s="43" t="s">
        <v>114</v>
      </c>
      <c r="E90" s="43" t="s">
        <v>38</v>
      </c>
      <c r="F90" s="44">
        <v>62389</v>
      </c>
      <c r="G90" s="43">
        <v>21410</v>
      </c>
      <c r="H90" s="43" t="s">
        <v>2</v>
      </c>
      <c r="I90" s="44" t="s">
        <v>39</v>
      </c>
      <c r="J90" s="43" t="s">
        <v>43</v>
      </c>
      <c r="K90" s="52">
        <v>37135</v>
      </c>
      <c r="L90" s="55">
        <v>37160</v>
      </c>
      <c r="M90" s="44" t="s">
        <v>3</v>
      </c>
      <c r="N90" s="47">
        <v>37135</v>
      </c>
      <c r="O90" s="49">
        <v>-20000</v>
      </c>
      <c r="P90" s="5">
        <f>O90</f>
        <v>-20000</v>
      </c>
    </row>
    <row r="91" spans="3:18" outlineLevel="2" x14ac:dyDescent="0.25">
      <c r="C91" s="43">
        <v>108356</v>
      </c>
      <c r="D91" s="43" t="s">
        <v>114</v>
      </c>
      <c r="E91" s="43" t="s">
        <v>38</v>
      </c>
      <c r="F91" s="44">
        <v>62389</v>
      </c>
      <c r="G91" s="43">
        <v>21410</v>
      </c>
      <c r="H91" s="43" t="s">
        <v>2</v>
      </c>
      <c r="I91" s="44" t="s">
        <v>39</v>
      </c>
      <c r="J91" s="43" t="s">
        <v>43</v>
      </c>
      <c r="K91" s="52">
        <v>37135</v>
      </c>
      <c r="L91" s="55">
        <v>37160</v>
      </c>
      <c r="M91" s="44" t="s">
        <v>4</v>
      </c>
      <c r="N91" s="47">
        <v>37165</v>
      </c>
      <c r="O91" s="49">
        <v>20000</v>
      </c>
      <c r="P91" s="5">
        <v>20000</v>
      </c>
    </row>
    <row r="92" spans="3:18" outlineLevel="1" x14ac:dyDescent="0.25">
      <c r="C92" s="72" t="s">
        <v>309</v>
      </c>
      <c r="D92" s="43"/>
      <c r="E92" s="43"/>
      <c r="F92" s="44"/>
      <c r="G92" s="43"/>
      <c r="H92" s="43"/>
      <c r="I92" s="44"/>
      <c r="J92" s="43"/>
      <c r="K92" s="52"/>
      <c r="L92" s="55"/>
      <c r="M92" s="44"/>
      <c r="N92" s="47"/>
      <c r="O92" s="49"/>
      <c r="P92" s="5">
        <f>SUBTOTAL(9,P90:P91)</f>
        <v>0</v>
      </c>
      <c r="R92" s="4" t="e">
        <f>-P92/$Q$2</f>
        <v>#DIV/0!</v>
      </c>
    </row>
    <row r="93" spans="3:18" outlineLevel="2" x14ac:dyDescent="0.25">
      <c r="C93" s="43">
        <v>108103</v>
      </c>
      <c r="D93" s="43" t="s">
        <v>238</v>
      </c>
      <c r="E93" s="43" t="s">
        <v>38</v>
      </c>
      <c r="F93" s="43">
        <v>71460</v>
      </c>
      <c r="G93" s="43">
        <v>101501</v>
      </c>
      <c r="H93" s="43" t="s">
        <v>5</v>
      </c>
      <c r="I93" s="44" t="s">
        <v>41</v>
      </c>
      <c r="J93" s="43" t="s">
        <v>43</v>
      </c>
      <c r="K93" s="52">
        <v>37073</v>
      </c>
      <c r="L93" s="55">
        <v>37075</v>
      </c>
      <c r="M93" s="44" t="s">
        <v>4</v>
      </c>
      <c r="N93" s="47">
        <v>37073</v>
      </c>
      <c r="O93" s="49">
        <v>62000</v>
      </c>
      <c r="P93" s="5">
        <f>O93</f>
        <v>62000</v>
      </c>
    </row>
    <row r="94" spans="3:18" outlineLevel="2" x14ac:dyDescent="0.25">
      <c r="C94" s="43">
        <v>108103</v>
      </c>
      <c r="D94" s="43" t="s">
        <v>238</v>
      </c>
      <c r="E94" s="43" t="s">
        <v>38</v>
      </c>
      <c r="F94" s="43">
        <v>71460</v>
      </c>
      <c r="G94" s="43">
        <v>101501</v>
      </c>
      <c r="H94" s="43" t="s">
        <v>5</v>
      </c>
      <c r="I94" s="44" t="s">
        <v>41</v>
      </c>
      <c r="J94" s="43" t="s">
        <v>43</v>
      </c>
      <c r="K94" s="52">
        <v>37073</v>
      </c>
      <c r="L94" s="55">
        <v>37075</v>
      </c>
      <c r="M94" s="44" t="s">
        <v>3</v>
      </c>
      <c r="N94" s="47">
        <v>37165</v>
      </c>
      <c r="O94" s="49">
        <v>-62000</v>
      </c>
      <c r="P94" s="5">
        <v>-62001</v>
      </c>
    </row>
    <row r="95" spans="3:18" outlineLevel="1" x14ac:dyDescent="0.25">
      <c r="C95" s="72" t="s">
        <v>310</v>
      </c>
      <c r="D95" s="43"/>
      <c r="E95" s="43"/>
      <c r="F95" s="43"/>
      <c r="G95" s="43"/>
      <c r="H95" s="43"/>
      <c r="I95" s="44"/>
      <c r="J95" s="43"/>
      <c r="K95" s="52"/>
      <c r="L95" s="55"/>
      <c r="M95" s="44"/>
      <c r="N95" s="47"/>
      <c r="O95" s="49"/>
      <c r="P95" s="5">
        <f>SUBTOTAL(9,P93:P94)</f>
        <v>-1</v>
      </c>
      <c r="R95" s="4" t="e">
        <f>-P95/$Q$2</f>
        <v>#DIV/0!</v>
      </c>
    </row>
    <row r="96" spans="3:18" outlineLevel="2" x14ac:dyDescent="0.25">
      <c r="C96" s="43">
        <v>108100</v>
      </c>
      <c r="D96" s="43" t="s">
        <v>239</v>
      </c>
      <c r="E96" s="43" t="s">
        <v>38</v>
      </c>
      <c r="F96" s="43">
        <v>62389</v>
      </c>
      <c r="G96" s="43">
        <v>108010</v>
      </c>
      <c r="H96" s="43" t="s">
        <v>5</v>
      </c>
      <c r="I96" s="44" t="s">
        <v>41</v>
      </c>
      <c r="J96" s="43" t="s">
        <v>197</v>
      </c>
      <c r="K96" s="52">
        <v>37043</v>
      </c>
      <c r="L96" s="55">
        <v>37071</v>
      </c>
      <c r="M96" s="44" t="s">
        <v>4</v>
      </c>
      <c r="N96" s="47">
        <v>37073</v>
      </c>
      <c r="O96" s="49">
        <v>110000</v>
      </c>
      <c r="P96" s="5">
        <f>O96</f>
        <v>110000</v>
      </c>
    </row>
    <row r="97" spans="3:18" outlineLevel="2" x14ac:dyDescent="0.25">
      <c r="C97" s="43">
        <v>108100</v>
      </c>
      <c r="D97" s="43" t="s">
        <v>239</v>
      </c>
      <c r="E97" s="43" t="s">
        <v>38</v>
      </c>
      <c r="F97" s="43">
        <v>62389</v>
      </c>
      <c r="G97" s="43">
        <v>108010</v>
      </c>
      <c r="H97" s="43" t="s">
        <v>5</v>
      </c>
      <c r="I97" s="44" t="s">
        <v>41</v>
      </c>
      <c r="J97" s="43" t="s">
        <v>197</v>
      </c>
      <c r="K97" s="52">
        <v>37043</v>
      </c>
      <c r="L97" s="55">
        <v>37071</v>
      </c>
      <c r="M97" s="44" t="s">
        <v>3</v>
      </c>
      <c r="N97" s="47">
        <v>37165</v>
      </c>
      <c r="O97" s="49">
        <v>-110000</v>
      </c>
      <c r="P97" s="5">
        <v>-110000</v>
      </c>
    </row>
    <row r="98" spans="3:18" outlineLevel="1" x14ac:dyDescent="0.25">
      <c r="C98" s="72" t="s">
        <v>311</v>
      </c>
      <c r="D98" s="43"/>
      <c r="E98" s="43"/>
      <c r="F98" s="43"/>
      <c r="G98" s="43"/>
      <c r="H98" s="43"/>
      <c r="I98" s="44"/>
      <c r="J98" s="43"/>
      <c r="K98" s="52"/>
      <c r="L98" s="55"/>
      <c r="M98" s="44"/>
      <c r="N98" s="47"/>
      <c r="O98" s="49"/>
      <c r="P98" s="5">
        <f>SUBTOTAL(9,P96:P97)</f>
        <v>0</v>
      </c>
      <c r="R98" s="4" t="e">
        <f>-P98/$Q$2</f>
        <v>#DIV/0!</v>
      </c>
    </row>
    <row r="99" spans="3:18" outlineLevel="2" x14ac:dyDescent="0.25">
      <c r="C99" s="43">
        <v>108256</v>
      </c>
      <c r="D99" s="43" t="s">
        <v>239</v>
      </c>
      <c r="E99" s="43" t="s">
        <v>38</v>
      </c>
      <c r="F99" s="44">
        <v>62389</v>
      </c>
      <c r="G99" s="43">
        <v>108010</v>
      </c>
      <c r="H99" s="43" t="s">
        <v>2</v>
      </c>
      <c r="I99" s="44" t="s">
        <v>39</v>
      </c>
      <c r="J99" s="43" t="s">
        <v>43</v>
      </c>
      <c r="K99" s="52">
        <v>37104</v>
      </c>
      <c r="L99" s="55">
        <v>37126</v>
      </c>
      <c r="M99" s="44" t="s">
        <v>3</v>
      </c>
      <c r="N99" s="47">
        <v>37104</v>
      </c>
      <c r="O99" s="49">
        <v>-10000</v>
      </c>
      <c r="P99" s="5">
        <f>O99</f>
        <v>-10000</v>
      </c>
    </row>
    <row r="100" spans="3:18" outlineLevel="2" x14ac:dyDescent="0.25">
      <c r="C100" s="43">
        <v>108256</v>
      </c>
      <c r="D100" s="43" t="s">
        <v>239</v>
      </c>
      <c r="E100" s="43" t="s">
        <v>38</v>
      </c>
      <c r="F100" s="44">
        <v>62389</v>
      </c>
      <c r="G100" s="43">
        <v>108010</v>
      </c>
      <c r="H100" s="43" t="s">
        <v>2</v>
      </c>
      <c r="I100" s="44" t="s">
        <v>39</v>
      </c>
      <c r="J100" s="43" t="s">
        <v>43</v>
      </c>
      <c r="K100" s="52">
        <v>37104</v>
      </c>
      <c r="L100" s="55">
        <v>37126</v>
      </c>
      <c r="M100" s="44" t="s">
        <v>4</v>
      </c>
      <c r="N100" s="47">
        <v>37165</v>
      </c>
      <c r="O100" s="49">
        <v>10000</v>
      </c>
      <c r="P100" s="5">
        <v>10000</v>
      </c>
    </row>
    <row r="101" spans="3:18" outlineLevel="1" x14ac:dyDescent="0.25">
      <c r="C101" s="72" t="s">
        <v>312</v>
      </c>
      <c r="D101" s="43"/>
      <c r="E101" s="43"/>
      <c r="F101" s="44"/>
      <c r="G101" s="43"/>
      <c r="H101" s="43"/>
      <c r="I101" s="44"/>
      <c r="J101" s="43"/>
      <c r="K101" s="52"/>
      <c r="L101" s="55"/>
      <c r="M101" s="44"/>
      <c r="N101" s="47"/>
      <c r="O101" s="49"/>
      <c r="P101" s="5">
        <f>SUBTOTAL(9,P99:P100)</f>
        <v>0</v>
      </c>
    </row>
    <row r="102" spans="3:18" outlineLevel="2" x14ac:dyDescent="0.25">
      <c r="C102" s="43">
        <v>108310</v>
      </c>
      <c r="D102" s="43" t="s">
        <v>239</v>
      </c>
      <c r="E102" s="43" t="s">
        <v>38</v>
      </c>
      <c r="F102" s="44">
        <v>62389</v>
      </c>
      <c r="G102" s="43">
        <v>108010</v>
      </c>
      <c r="H102" s="43" t="s">
        <v>5</v>
      </c>
      <c r="I102" s="44" t="s">
        <v>41</v>
      </c>
      <c r="J102" s="43" t="s">
        <v>197</v>
      </c>
      <c r="K102" s="52">
        <v>37135</v>
      </c>
      <c r="L102" s="55">
        <v>37141</v>
      </c>
      <c r="M102" s="44" t="s">
        <v>4</v>
      </c>
      <c r="N102" s="47">
        <v>37135</v>
      </c>
      <c r="O102" s="49">
        <v>30000</v>
      </c>
      <c r="P102" s="5">
        <f>O102</f>
        <v>30000</v>
      </c>
    </row>
    <row r="103" spans="3:18" outlineLevel="2" x14ac:dyDescent="0.25">
      <c r="C103" s="43">
        <v>108310</v>
      </c>
      <c r="D103" s="43" t="s">
        <v>239</v>
      </c>
      <c r="E103" s="43" t="s">
        <v>38</v>
      </c>
      <c r="F103" s="44">
        <v>62389</v>
      </c>
      <c r="G103" s="43">
        <v>108010</v>
      </c>
      <c r="H103" s="43" t="s">
        <v>5</v>
      </c>
      <c r="I103" s="44" t="s">
        <v>41</v>
      </c>
      <c r="J103" s="43" t="s">
        <v>197</v>
      </c>
      <c r="K103" s="52">
        <v>37135</v>
      </c>
      <c r="L103" s="55">
        <v>37141</v>
      </c>
      <c r="M103" s="44" t="s">
        <v>3</v>
      </c>
      <c r="N103" s="47">
        <v>37165</v>
      </c>
      <c r="O103" s="49">
        <v>-30000</v>
      </c>
      <c r="P103" s="5">
        <v>-30000</v>
      </c>
    </row>
    <row r="104" spans="3:18" outlineLevel="1" x14ac:dyDescent="0.25">
      <c r="C104" s="72" t="s">
        <v>313</v>
      </c>
      <c r="D104" s="43"/>
      <c r="E104" s="43"/>
      <c r="F104" s="44"/>
      <c r="G104" s="43"/>
      <c r="H104" s="43"/>
      <c r="I104" s="44"/>
      <c r="J104" s="43"/>
      <c r="K104" s="52"/>
      <c r="L104" s="55"/>
      <c r="M104" s="44"/>
      <c r="N104" s="47"/>
      <c r="O104" s="49"/>
      <c r="P104" s="5">
        <f>SUBTOTAL(9,P102:P103)</f>
        <v>0</v>
      </c>
      <c r="R104" s="4" t="e">
        <f>-P104/$Q$2</f>
        <v>#DIV/0!</v>
      </c>
    </row>
    <row r="105" spans="3:18" outlineLevel="2" x14ac:dyDescent="0.25">
      <c r="C105" s="24">
        <v>107664</v>
      </c>
      <c r="D105" s="43" t="s">
        <v>282</v>
      </c>
      <c r="E105" s="43" t="s">
        <v>113</v>
      </c>
      <c r="F105" s="44">
        <v>98</v>
      </c>
      <c r="G105" s="12">
        <v>101393</v>
      </c>
      <c r="H105" s="45" t="s">
        <v>111</v>
      </c>
      <c r="I105" s="46" t="s">
        <v>233</v>
      </c>
      <c r="J105" s="43" t="s">
        <v>283</v>
      </c>
      <c r="K105" s="52">
        <v>36982</v>
      </c>
      <c r="L105" s="55">
        <v>36982</v>
      </c>
      <c r="M105" s="44" t="s">
        <v>4</v>
      </c>
      <c r="N105" s="47">
        <v>37165</v>
      </c>
      <c r="O105" s="49">
        <v>450000</v>
      </c>
      <c r="P105" s="5">
        <v>-2300</v>
      </c>
      <c r="R105" s="77"/>
    </row>
    <row r="106" spans="3:18" outlineLevel="2" x14ac:dyDescent="0.25">
      <c r="C106" s="24">
        <v>107664</v>
      </c>
      <c r="D106" s="43" t="s">
        <v>282</v>
      </c>
      <c r="E106" s="43" t="s">
        <v>113</v>
      </c>
      <c r="F106" s="44">
        <v>98</v>
      </c>
      <c r="G106" s="12">
        <v>101393</v>
      </c>
      <c r="H106" s="45" t="s">
        <v>111</v>
      </c>
      <c r="I106" s="46" t="s">
        <v>233</v>
      </c>
      <c r="J106" s="43" t="s">
        <v>283</v>
      </c>
      <c r="K106" s="52">
        <v>36982</v>
      </c>
      <c r="L106" s="55">
        <v>36982</v>
      </c>
      <c r="M106" s="44" t="s">
        <v>3</v>
      </c>
      <c r="N106" s="47">
        <v>37165</v>
      </c>
      <c r="O106" s="49">
        <v>-450000</v>
      </c>
      <c r="R106" s="77"/>
    </row>
    <row r="107" spans="3:18" outlineLevel="1" x14ac:dyDescent="0.25">
      <c r="C107" s="26" t="s">
        <v>314</v>
      </c>
      <c r="D107" s="43"/>
      <c r="E107" s="43"/>
      <c r="F107" s="44"/>
      <c r="G107" s="12"/>
      <c r="H107" s="45"/>
      <c r="I107" s="46"/>
      <c r="J107" s="43"/>
      <c r="K107" s="52"/>
      <c r="L107" s="55"/>
      <c r="M107" s="44"/>
      <c r="N107" s="47"/>
      <c r="O107" s="49"/>
      <c r="P107" s="5">
        <f>SUBTOTAL(9,P105:P106)</f>
        <v>-2300</v>
      </c>
      <c r="R107" s="4" t="e">
        <f>-P107/$Q$2</f>
        <v>#DIV/0!</v>
      </c>
    </row>
    <row r="108" spans="3:18" outlineLevel="2" x14ac:dyDescent="0.25">
      <c r="C108" s="24">
        <v>106850</v>
      </c>
      <c r="D108" s="43" t="s">
        <v>281</v>
      </c>
      <c r="E108" s="43" t="s">
        <v>38</v>
      </c>
      <c r="F108" s="44">
        <v>71460</v>
      </c>
      <c r="G108" s="12">
        <v>104872</v>
      </c>
      <c r="H108" s="43" t="s">
        <v>2</v>
      </c>
      <c r="I108" s="44" t="s">
        <v>161</v>
      </c>
      <c r="J108" s="43" t="s">
        <v>8</v>
      </c>
      <c r="K108" s="47">
        <v>36739</v>
      </c>
      <c r="L108" s="48">
        <v>36739</v>
      </c>
      <c r="M108" s="44" t="s">
        <v>3</v>
      </c>
      <c r="N108" s="47">
        <v>36861</v>
      </c>
      <c r="O108" s="49">
        <v>-500000</v>
      </c>
      <c r="P108" s="5">
        <f>O108</f>
        <v>-500000</v>
      </c>
    </row>
    <row r="109" spans="3:18" outlineLevel="2" x14ac:dyDescent="0.25">
      <c r="C109" s="24">
        <v>106850</v>
      </c>
      <c r="D109" s="43" t="s">
        <v>281</v>
      </c>
      <c r="E109" s="43" t="s">
        <v>38</v>
      </c>
      <c r="F109" s="44">
        <v>71460</v>
      </c>
      <c r="G109" s="12">
        <v>104872</v>
      </c>
      <c r="H109" s="43" t="s">
        <v>2</v>
      </c>
      <c r="I109" s="44" t="s">
        <v>161</v>
      </c>
      <c r="J109" s="43" t="s">
        <v>8</v>
      </c>
      <c r="K109" s="47">
        <v>36739</v>
      </c>
      <c r="L109" s="48">
        <v>36739</v>
      </c>
      <c r="M109" s="44" t="s">
        <v>4</v>
      </c>
      <c r="N109" s="47">
        <v>37165</v>
      </c>
      <c r="O109" s="49">
        <v>500000</v>
      </c>
      <c r="P109" s="5">
        <v>500000</v>
      </c>
    </row>
    <row r="110" spans="3:18" outlineLevel="1" x14ac:dyDescent="0.25">
      <c r="C110" s="26" t="s">
        <v>315</v>
      </c>
      <c r="D110" s="43"/>
      <c r="E110" s="43"/>
      <c r="F110" s="44"/>
      <c r="G110" s="12"/>
      <c r="H110" s="43"/>
      <c r="I110" s="44"/>
      <c r="J110" s="43"/>
      <c r="K110" s="47"/>
      <c r="L110" s="48"/>
      <c r="M110" s="44"/>
      <c r="N110" s="47"/>
      <c r="O110" s="49"/>
      <c r="P110" s="5">
        <f>SUBTOTAL(9,P108:P109)</f>
        <v>0</v>
      </c>
      <c r="R110" s="4" t="e">
        <f>-P110/$Q$2</f>
        <v>#DIV/0!</v>
      </c>
    </row>
    <row r="111" spans="3:18" outlineLevel="2" x14ac:dyDescent="0.25">
      <c r="C111" s="43">
        <v>107862</v>
      </c>
      <c r="D111" s="43" t="s">
        <v>40</v>
      </c>
      <c r="E111" s="43" t="s">
        <v>38</v>
      </c>
      <c r="F111" s="43">
        <v>62389</v>
      </c>
      <c r="G111" s="43">
        <v>104399</v>
      </c>
      <c r="H111" s="43" t="s">
        <v>5</v>
      </c>
      <c r="I111" s="44" t="s">
        <v>41</v>
      </c>
      <c r="J111" s="43" t="s">
        <v>43</v>
      </c>
      <c r="K111" s="52">
        <v>36982</v>
      </c>
      <c r="L111" s="55">
        <v>37005</v>
      </c>
      <c r="M111" s="44" t="s">
        <v>4</v>
      </c>
      <c r="N111" s="47">
        <v>36982</v>
      </c>
      <c r="O111" s="49">
        <v>48001</v>
      </c>
      <c r="P111" s="5">
        <f>O111</f>
        <v>48001</v>
      </c>
    </row>
    <row r="112" spans="3:18" outlineLevel="2" x14ac:dyDescent="0.25">
      <c r="C112" s="43">
        <v>107862</v>
      </c>
      <c r="D112" s="43" t="s">
        <v>40</v>
      </c>
      <c r="E112" s="43" t="s">
        <v>38</v>
      </c>
      <c r="F112" s="43">
        <v>62389</v>
      </c>
      <c r="G112" s="43">
        <v>104399</v>
      </c>
      <c r="H112" s="43" t="s">
        <v>5</v>
      </c>
      <c r="I112" s="44" t="s">
        <v>41</v>
      </c>
      <c r="J112" s="43" t="s">
        <v>43</v>
      </c>
      <c r="K112" s="52">
        <v>36982</v>
      </c>
      <c r="L112" s="55">
        <v>37005</v>
      </c>
      <c r="M112" s="44" t="s">
        <v>3</v>
      </c>
      <c r="N112" s="47">
        <v>37165</v>
      </c>
      <c r="O112" s="49">
        <v>-48001</v>
      </c>
      <c r="P112" s="5">
        <v>-48001</v>
      </c>
    </row>
    <row r="113" spans="3:18" outlineLevel="1" x14ac:dyDescent="0.25">
      <c r="C113" s="72" t="s">
        <v>316</v>
      </c>
      <c r="D113" s="43"/>
      <c r="E113" s="43"/>
      <c r="F113" s="43"/>
      <c r="G113" s="43"/>
      <c r="H113" s="43"/>
      <c r="I113" s="44"/>
      <c r="J113" s="43"/>
      <c r="K113" s="52"/>
      <c r="L113" s="55"/>
      <c r="M113" s="44"/>
      <c r="N113" s="47"/>
      <c r="O113" s="49"/>
      <c r="P113" s="5">
        <f>SUBTOTAL(9,P111:P112)</f>
        <v>0</v>
      </c>
      <c r="R113" s="4" t="e">
        <f>-P113/$Q$2</f>
        <v>#DIV/0!</v>
      </c>
    </row>
    <row r="114" spans="3:18" outlineLevel="2" x14ac:dyDescent="0.25">
      <c r="C114" s="43">
        <v>107927</v>
      </c>
      <c r="D114" s="43" t="s">
        <v>40</v>
      </c>
      <c r="E114" s="43" t="s">
        <v>38</v>
      </c>
      <c r="F114" s="43">
        <v>62389</v>
      </c>
      <c r="G114" s="43">
        <v>21357</v>
      </c>
      <c r="H114" s="43" t="s">
        <v>5</v>
      </c>
      <c r="I114" s="44" t="s">
        <v>41</v>
      </c>
      <c r="J114" s="43" t="s">
        <v>9</v>
      </c>
      <c r="K114" s="52">
        <v>36982</v>
      </c>
      <c r="L114" s="55">
        <v>37015</v>
      </c>
      <c r="M114" s="44" t="s">
        <v>4</v>
      </c>
      <c r="N114" s="47">
        <v>37012</v>
      </c>
      <c r="O114" s="49">
        <v>45000</v>
      </c>
      <c r="P114" s="5">
        <f>O114</f>
        <v>45000</v>
      </c>
    </row>
    <row r="115" spans="3:18" outlineLevel="2" x14ac:dyDescent="0.25">
      <c r="C115" s="43">
        <v>107927</v>
      </c>
      <c r="D115" s="43" t="s">
        <v>40</v>
      </c>
      <c r="E115" s="43" t="s">
        <v>38</v>
      </c>
      <c r="F115" s="43">
        <v>62389</v>
      </c>
      <c r="G115" s="43">
        <v>21357</v>
      </c>
      <c r="H115" s="43" t="s">
        <v>5</v>
      </c>
      <c r="I115" s="44" t="s">
        <v>41</v>
      </c>
      <c r="J115" s="43" t="s">
        <v>9</v>
      </c>
      <c r="K115" s="52">
        <v>36982</v>
      </c>
      <c r="L115" s="55">
        <v>37015</v>
      </c>
      <c r="M115" s="44" t="s">
        <v>3</v>
      </c>
      <c r="N115" s="47">
        <v>37165</v>
      </c>
      <c r="O115" s="49">
        <v>-45000</v>
      </c>
      <c r="P115" s="5">
        <v>-45000</v>
      </c>
    </row>
    <row r="116" spans="3:18" outlineLevel="1" x14ac:dyDescent="0.25">
      <c r="C116" s="72" t="s">
        <v>317</v>
      </c>
      <c r="D116" s="43"/>
      <c r="E116" s="43"/>
      <c r="F116" s="43"/>
      <c r="G116" s="43"/>
      <c r="H116" s="43"/>
      <c r="I116" s="44"/>
      <c r="J116" s="43"/>
      <c r="K116" s="52"/>
      <c r="L116" s="55"/>
      <c r="M116" s="44"/>
      <c r="N116" s="47"/>
      <c r="O116" s="49"/>
      <c r="P116" s="5">
        <f>SUBTOTAL(9,P114:P115)</f>
        <v>0</v>
      </c>
      <c r="R116" s="4" t="e">
        <f>-P116/$Q$2</f>
        <v>#DIV/0!</v>
      </c>
    </row>
    <row r="117" spans="3:18" outlineLevel="2" x14ac:dyDescent="0.25">
      <c r="C117" s="43">
        <v>108098</v>
      </c>
      <c r="D117" s="43" t="s">
        <v>40</v>
      </c>
      <c r="E117" s="43" t="s">
        <v>38</v>
      </c>
      <c r="F117" s="43">
        <v>71460</v>
      </c>
      <c r="G117" s="43">
        <v>104399</v>
      </c>
      <c r="H117" s="43" t="s">
        <v>5</v>
      </c>
      <c r="I117" s="44" t="s">
        <v>41</v>
      </c>
      <c r="J117" s="43" t="s">
        <v>43</v>
      </c>
      <c r="K117" s="52">
        <v>37043</v>
      </c>
      <c r="L117" s="55">
        <v>37071</v>
      </c>
      <c r="M117" s="44" t="s">
        <v>4</v>
      </c>
      <c r="N117" s="47">
        <v>37043</v>
      </c>
      <c r="O117" s="49">
        <v>20000</v>
      </c>
      <c r="P117" s="5">
        <f>O117</f>
        <v>20000</v>
      </c>
    </row>
    <row r="118" spans="3:18" outlineLevel="2" x14ac:dyDescent="0.25">
      <c r="C118" s="43">
        <v>108098</v>
      </c>
      <c r="D118" s="43" t="s">
        <v>40</v>
      </c>
      <c r="E118" s="43" t="s">
        <v>38</v>
      </c>
      <c r="F118" s="43">
        <v>71460</v>
      </c>
      <c r="G118" s="43">
        <v>104399</v>
      </c>
      <c r="H118" s="43" t="s">
        <v>5</v>
      </c>
      <c r="I118" s="44" t="s">
        <v>41</v>
      </c>
      <c r="J118" s="43" t="s">
        <v>43</v>
      </c>
      <c r="K118" s="52">
        <v>37043</v>
      </c>
      <c r="L118" s="55">
        <v>37071</v>
      </c>
      <c r="M118" s="44" t="s">
        <v>3</v>
      </c>
      <c r="N118" s="47">
        <v>37165</v>
      </c>
      <c r="O118" s="49">
        <v>-20000</v>
      </c>
      <c r="P118" s="5">
        <v>-20000</v>
      </c>
    </row>
    <row r="119" spans="3:18" outlineLevel="1" x14ac:dyDescent="0.25">
      <c r="C119" s="72" t="s">
        <v>318</v>
      </c>
      <c r="D119" s="43"/>
      <c r="E119" s="43"/>
      <c r="F119" s="43"/>
      <c r="G119" s="43"/>
      <c r="H119" s="43"/>
      <c r="I119" s="44"/>
      <c r="J119" s="43"/>
      <c r="K119" s="52"/>
      <c r="L119" s="55"/>
      <c r="M119" s="44"/>
      <c r="N119" s="47"/>
      <c r="O119" s="49"/>
      <c r="P119" s="5">
        <f>SUBTOTAL(9,P117:P118)</f>
        <v>0</v>
      </c>
      <c r="R119" s="4" t="e">
        <f>-P119/$Q$2</f>
        <v>#DIV/0!</v>
      </c>
    </row>
    <row r="120" spans="3:18" outlineLevel="2" x14ac:dyDescent="0.25">
      <c r="C120" s="43">
        <v>108325</v>
      </c>
      <c r="D120" s="43" t="s">
        <v>40</v>
      </c>
      <c r="E120" s="43" t="s">
        <v>38</v>
      </c>
      <c r="F120" s="44">
        <v>62389</v>
      </c>
      <c r="G120" s="43">
        <v>104399</v>
      </c>
      <c r="H120" s="43" t="s">
        <v>5</v>
      </c>
      <c r="I120" s="44" t="s">
        <v>41</v>
      </c>
      <c r="J120" s="43" t="s">
        <v>197</v>
      </c>
      <c r="K120" s="52">
        <v>37135</v>
      </c>
      <c r="L120" s="55">
        <v>37148</v>
      </c>
      <c r="M120" s="44" t="s">
        <v>4</v>
      </c>
      <c r="N120" s="47">
        <v>37135</v>
      </c>
      <c r="O120" s="49">
        <v>50000</v>
      </c>
      <c r="P120" s="5">
        <f>O120</f>
        <v>50000</v>
      </c>
    </row>
    <row r="121" spans="3:18" outlineLevel="2" x14ac:dyDescent="0.25">
      <c r="C121" s="43">
        <v>108325</v>
      </c>
      <c r="D121" s="43" t="s">
        <v>40</v>
      </c>
      <c r="E121" s="43" t="s">
        <v>38</v>
      </c>
      <c r="F121" s="44">
        <v>62389</v>
      </c>
      <c r="G121" s="43">
        <v>104399</v>
      </c>
      <c r="H121" s="43" t="s">
        <v>5</v>
      </c>
      <c r="I121" s="44" t="s">
        <v>41</v>
      </c>
      <c r="J121" s="43" t="s">
        <v>197</v>
      </c>
      <c r="K121" s="52">
        <v>37135</v>
      </c>
      <c r="L121" s="55">
        <v>37148</v>
      </c>
      <c r="M121" s="44" t="s">
        <v>3</v>
      </c>
      <c r="N121" s="47">
        <v>37165</v>
      </c>
      <c r="O121" s="49">
        <v>-50000</v>
      </c>
      <c r="P121" s="5">
        <v>-50000</v>
      </c>
    </row>
    <row r="122" spans="3:18" outlineLevel="1" x14ac:dyDescent="0.25">
      <c r="C122" s="72" t="s">
        <v>319</v>
      </c>
      <c r="D122" s="43"/>
      <c r="E122" s="43"/>
      <c r="F122" s="44"/>
      <c r="G122" s="43"/>
      <c r="H122" s="43"/>
      <c r="I122" s="44"/>
      <c r="J122" s="43"/>
      <c r="K122" s="52"/>
      <c r="L122" s="55"/>
      <c r="M122" s="44"/>
      <c r="N122" s="47"/>
      <c r="O122" s="49"/>
      <c r="P122" s="5">
        <f>SUBTOTAL(9,P120:P121)</f>
        <v>0</v>
      </c>
      <c r="R122" s="4" t="e">
        <f>-P122/$Q$2</f>
        <v>#DIV/0!</v>
      </c>
    </row>
    <row r="123" spans="3:18" outlineLevel="2" x14ac:dyDescent="0.25">
      <c r="C123" s="43">
        <v>108332</v>
      </c>
      <c r="D123" s="43" t="s">
        <v>40</v>
      </c>
      <c r="E123" s="43" t="s">
        <v>38</v>
      </c>
      <c r="F123" s="44">
        <v>62389</v>
      </c>
      <c r="G123" s="43">
        <v>104399</v>
      </c>
      <c r="H123" s="43" t="s">
        <v>2</v>
      </c>
      <c r="I123" s="44" t="s">
        <v>39</v>
      </c>
      <c r="J123" s="43" t="s">
        <v>197</v>
      </c>
      <c r="K123" s="52">
        <v>37135</v>
      </c>
      <c r="L123" s="55">
        <v>37154</v>
      </c>
      <c r="M123" s="44" t="s">
        <v>3</v>
      </c>
      <c r="N123" s="47">
        <v>37135</v>
      </c>
      <c r="O123" s="49">
        <v>-40000</v>
      </c>
      <c r="P123" s="5">
        <f>O123</f>
        <v>-40000</v>
      </c>
    </row>
    <row r="124" spans="3:18" outlineLevel="2" x14ac:dyDescent="0.25">
      <c r="C124" s="43">
        <v>108332</v>
      </c>
      <c r="D124" s="43" t="s">
        <v>40</v>
      </c>
      <c r="E124" s="43" t="s">
        <v>38</v>
      </c>
      <c r="F124" s="44">
        <v>62389</v>
      </c>
      <c r="G124" s="43">
        <v>104399</v>
      </c>
      <c r="H124" s="43" t="s">
        <v>2</v>
      </c>
      <c r="I124" s="44" t="s">
        <v>39</v>
      </c>
      <c r="J124" s="43" t="s">
        <v>197</v>
      </c>
      <c r="K124" s="52">
        <v>37135</v>
      </c>
      <c r="L124" s="55">
        <v>37154</v>
      </c>
      <c r="M124" s="44" t="s">
        <v>4</v>
      </c>
      <c r="N124" s="47">
        <v>37165</v>
      </c>
      <c r="O124" s="49">
        <v>40000</v>
      </c>
      <c r="P124" s="5">
        <v>40000</v>
      </c>
    </row>
    <row r="125" spans="3:18" outlineLevel="1" x14ac:dyDescent="0.25">
      <c r="C125" s="72" t="s">
        <v>320</v>
      </c>
      <c r="D125" s="43"/>
      <c r="E125" s="43"/>
      <c r="F125" s="44"/>
      <c r="G125" s="43"/>
      <c r="H125" s="43"/>
      <c r="I125" s="44"/>
      <c r="J125" s="43"/>
      <c r="K125" s="52"/>
      <c r="L125" s="55"/>
      <c r="M125" s="44"/>
      <c r="N125" s="47"/>
      <c r="O125" s="49"/>
      <c r="P125" s="5">
        <f>SUBTOTAL(9,P123:P124)</f>
        <v>0</v>
      </c>
      <c r="R125" s="4" t="e">
        <f>-P125/$Q$2</f>
        <v>#DIV/0!</v>
      </c>
    </row>
    <row r="126" spans="3:18" outlineLevel="2" x14ac:dyDescent="0.25">
      <c r="C126" s="43">
        <v>108336</v>
      </c>
      <c r="D126" s="43" t="s">
        <v>40</v>
      </c>
      <c r="E126" s="43" t="s">
        <v>38</v>
      </c>
      <c r="F126" s="44">
        <v>71323</v>
      </c>
      <c r="G126" s="43">
        <v>104399</v>
      </c>
      <c r="H126" s="43" t="s">
        <v>5</v>
      </c>
      <c r="I126" s="44" t="s">
        <v>41</v>
      </c>
      <c r="J126" s="43" t="s">
        <v>197</v>
      </c>
      <c r="K126" s="52">
        <v>37135</v>
      </c>
      <c r="L126" s="55">
        <v>37148</v>
      </c>
      <c r="M126" s="44" t="s">
        <v>4</v>
      </c>
      <c r="N126" s="47">
        <v>37135</v>
      </c>
      <c r="O126" s="49">
        <v>30000</v>
      </c>
      <c r="P126" s="5">
        <f>O126</f>
        <v>30000</v>
      </c>
    </row>
    <row r="127" spans="3:18" outlineLevel="2" x14ac:dyDescent="0.25">
      <c r="C127" s="43">
        <v>108336</v>
      </c>
      <c r="D127" s="43" t="s">
        <v>40</v>
      </c>
      <c r="E127" s="43" t="s">
        <v>38</v>
      </c>
      <c r="F127" s="44">
        <v>71323</v>
      </c>
      <c r="G127" s="43">
        <v>104399</v>
      </c>
      <c r="H127" s="43" t="s">
        <v>5</v>
      </c>
      <c r="I127" s="44" t="s">
        <v>41</v>
      </c>
      <c r="J127" s="43" t="s">
        <v>197</v>
      </c>
      <c r="K127" s="52">
        <v>37135</v>
      </c>
      <c r="L127" s="55">
        <v>37148</v>
      </c>
      <c r="M127" s="44" t="s">
        <v>3</v>
      </c>
      <c r="N127" s="47">
        <v>37165</v>
      </c>
      <c r="O127" s="49">
        <v>-30000</v>
      </c>
      <c r="P127" s="5">
        <v>-30000</v>
      </c>
    </row>
    <row r="128" spans="3:18" outlineLevel="1" x14ac:dyDescent="0.25">
      <c r="C128" s="72" t="s">
        <v>321</v>
      </c>
      <c r="D128" s="43"/>
      <c r="E128" s="43"/>
      <c r="F128" s="44"/>
      <c r="G128" s="43"/>
      <c r="H128" s="43"/>
      <c r="I128" s="44"/>
      <c r="J128" s="43"/>
      <c r="K128" s="52"/>
      <c r="L128" s="55"/>
      <c r="M128" s="44"/>
      <c r="N128" s="47"/>
      <c r="O128" s="49"/>
      <c r="P128" s="5">
        <f>SUBTOTAL(9,P126:P127)</f>
        <v>0</v>
      </c>
      <c r="R128" s="4" t="e">
        <f>-P128/$Q$2</f>
        <v>#DIV/0!</v>
      </c>
    </row>
    <row r="129" spans="3:18" outlineLevel="2" x14ac:dyDescent="0.25">
      <c r="C129" s="43">
        <v>107884</v>
      </c>
      <c r="D129" s="43" t="s">
        <v>236</v>
      </c>
      <c r="E129" s="43" t="s">
        <v>38</v>
      </c>
      <c r="F129" s="43">
        <v>62389</v>
      </c>
      <c r="G129" s="43">
        <v>101918</v>
      </c>
      <c r="H129" s="43" t="s">
        <v>5</v>
      </c>
      <c r="I129" s="44" t="s">
        <v>41</v>
      </c>
      <c r="J129" s="43" t="s">
        <v>43</v>
      </c>
      <c r="K129" s="52">
        <v>36982</v>
      </c>
      <c r="L129" s="55">
        <v>37008</v>
      </c>
      <c r="M129" s="44" t="s">
        <v>4</v>
      </c>
      <c r="N129" s="47">
        <v>36982</v>
      </c>
      <c r="O129" s="49">
        <v>30000</v>
      </c>
      <c r="P129" s="5">
        <f>O129</f>
        <v>30000</v>
      </c>
    </row>
    <row r="130" spans="3:18" outlineLevel="2" x14ac:dyDescent="0.25">
      <c r="C130" s="43">
        <v>107884</v>
      </c>
      <c r="D130" s="43" t="s">
        <v>236</v>
      </c>
      <c r="E130" s="43" t="s">
        <v>38</v>
      </c>
      <c r="F130" s="43">
        <v>62389</v>
      </c>
      <c r="G130" s="43">
        <v>101918</v>
      </c>
      <c r="H130" s="43" t="s">
        <v>5</v>
      </c>
      <c r="I130" s="44" t="s">
        <v>41</v>
      </c>
      <c r="J130" s="43" t="s">
        <v>43</v>
      </c>
      <c r="K130" s="52">
        <v>36982</v>
      </c>
      <c r="L130" s="55">
        <v>37008</v>
      </c>
      <c r="M130" s="44" t="s">
        <v>3</v>
      </c>
      <c r="N130" s="47">
        <v>37165</v>
      </c>
      <c r="O130" s="49">
        <v>-30000</v>
      </c>
      <c r="P130" s="5">
        <v>-29998</v>
      </c>
    </row>
    <row r="131" spans="3:18" outlineLevel="1" x14ac:dyDescent="0.25">
      <c r="C131" s="72" t="s">
        <v>322</v>
      </c>
      <c r="D131" s="43"/>
      <c r="E131" s="43"/>
      <c r="F131" s="43"/>
      <c r="G131" s="43"/>
      <c r="H131" s="43"/>
      <c r="I131" s="44"/>
      <c r="J131" s="43"/>
      <c r="K131" s="52"/>
      <c r="L131" s="55"/>
      <c r="M131" s="44"/>
      <c r="N131" s="47"/>
      <c r="O131" s="49"/>
      <c r="P131" s="5">
        <f>SUBTOTAL(9,P129:P130)</f>
        <v>2</v>
      </c>
      <c r="R131" s="4" t="e">
        <f>-P131/$Q$2</f>
        <v>#DIV/0!</v>
      </c>
    </row>
    <row r="132" spans="3:18" outlineLevel="2" x14ac:dyDescent="0.25">
      <c r="C132" s="43">
        <v>108312</v>
      </c>
      <c r="D132" s="43" t="s">
        <v>236</v>
      </c>
      <c r="E132" s="43" t="s">
        <v>38</v>
      </c>
      <c r="F132" s="44">
        <v>71460</v>
      </c>
      <c r="G132" s="43">
        <v>101918</v>
      </c>
      <c r="H132" s="43" t="s">
        <v>5</v>
      </c>
      <c r="I132" s="44" t="s">
        <v>41</v>
      </c>
      <c r="J132" s="43" t="s">
        <v>43</v>
      </c>
      <c r="K132" s="52">
        <v>37135</v>
      </c>
      <c r="L132" s="55">
        <v>37141</v>
      </c>
      <c r="M132" s="44" t="s">
        <v>4</v>
      </c>
      <c r="N132" s="47">
        <v>37135</v>
      </c>
      <c r="O132" s="49">
        <v>30000</v>
      </c>
      <c r="P132" s="5">
        <f>O132</f>
        <v>30000</v>
      </c>
    </row>
    <row r="133" spans="3:18" outlineLevel="2" x14ac:dyDescent="0.25">
      <c r="C133" s="43">
        <v>108312</v>
      </c>
      <c r="D133" s="43" t="s">
        <v>236</v>
      </c>
      <c r="E133" s="43" t="s">
        <v>38</v>
      </c>
      <c r="F133" s="44">
        <v>71460</v>
      </c>
      <c r="G133" s="43">
        <v>101918</v>
      </c>
      <c r="H133" s="43" t="s">
        <v>5</v>
      </c>
      <c r="I133" s="44" t="s">
        <v>41</v>
      </c>
      <c r="J133" s="43" t="s">
        <v>43</v>
      </c>
      <c r="K133" s="52">
        <v>37135</v>
      </c>
      <c r="L133" s="55">
        <v>37141</v>
      </c>
      <c r="M133" s="44" t="s">
        <v>3</v>
      </c>
      <c r="N133" s="47">
        <v>37165</v>
      </c>
      <c r="O133" s="49">
        <v>-30000</v>
      </c>
      <c r="P133" s="5">
        <v>-30000</v>
      </c>
    </row>
    <row r="134" spans="3:18" outlineLevel="1" x14ac:dyDescent="0.25">
      <c r="C134" s="72" t="s">
        <v>323</v>
      </c>
      <c r="D134" s="43"/>
      <c r="E134" s="43"/>
      <c r="F134" s="44"/>
      <c r="G134" s="43"/>
      <c r="H134" s="43"/>
      <c r="I134" s="44"/>
      <c r="J134" s="43"/>
      <c r="K134" s="52"/>
      <c r="L134" s="55"/>
      <c r="M134" s="44"/>
      <c r="N134" s="47"/>
      <c r="O134" s="49"/>
      <c r="P134" s="5">
        <f>SUBTOTAL(9,P132:P133)</f>
        <v>0</v>
      </c>
      <c r="R134" s="4" t="e">
        <f>-P134/$Q$2</f>
        <v>#DIV/0!</v>
      </c>
    </row>
    <row r="135" spans="3:18" outlineLevel="2" x14ac:dyDescent="0.25">
      <c r="C135" s="24">
        <v>107030</v>
      </c>
      <c r="D135" s="43" t="s">
        <v>47</v>
      </c>
      <c r="E135" s="43" t="s">
        <v>38</v>
      </c>
      <c r="F135" s="44">
        <v>71460</v>
      </c>
      <c r="G135" s="12">
        <v>22359</v>
      </c>
      <c r="H135" s="43" t="s">
        <v>2</v>
      </c>
      <c r="I135" s="44" t="s">
        <v>161</v>
      </c>
      <c r="J135" s="43" t="s">
        <v>43</v>
      </c>
      <c r="K135" s="47">
        <v>36770</v>
      </c>
      <c r="L135" s="48">
        <v>36795</v>
      </c>
      <c r="M135" s="44" t="s">
        <v>3</v>
      </c>
      <c r="N135" s="47">
        <v>36831</v>
      </c>
      <c r="O135" s="49">
        <v>-400000</v>
      </c>
      <c r="P135" s="5">
        <v>-400020</v>
      </c>
      <c r="R135" s="78"/>
    </row>
    <row r="136" spans="3:18" outlineLevel="2" x14ac:dyDescent="0.25">
      <c r="C136" s="24">
        <v>107030</v>
      </c>
      <c r="D136" s="43" t="s">
        <v>47</v>
      </c>
      <c r="E136" s="43" t="s">
        <v>38</v>
      </c>
      <c r="F136" s="44">
        <v>71460</v>
      </c>
      <c r="G136" s="12">
        <v>22359</v>
      </c>
      <c r="H136" s="43" t="s">
        <v>2</v>
      </c>
      <c r="I136" s="44" t="s">
        <v>161</v>
      </c>
      <c r="J136" s="43" t="s">
        <v>43</v>
      </c>
      <c r="K136" s="47">
        <v>36770</v>
      </c>
      <c r="L136" s="48">
        <v>36795</v>
      </c>
      <c r="M136" s="44" t="s">
        <v>4</v>
      </c>
      <c r="N136" s="47">
        <v>37165</v>
      </c>
      <c r="O136" s="49">
        <v>400020</v>
      </c>
      <c r="P136" s="5">
        <v>400020</v>
      </c>
    </row>
    <row r="137" spans="3:18" outlineLevel="1" x14ac:dyDescent="0.25">
      <c r="C137" s="26" t="s">
        <v>324</v>
      </c>
      <c r="D137" s="43"/>
      <c r="E137" s="43"/>
      <c r="F137" s="44"/>
      <c r="G137" s="12"/>
      <c r="H137" s="43"/>
      <c r="I137" s="44"/>
      <c r="J137" s="43"/>
      <c r="K137" s="47"/>
      <c r="L137" s="48"/>
      <c r="M137" s="44"/>
      <c r="N137" s="47"/>
      <c r="O137" s="49"/>
      <c r="P137" s="5">
        <f>SUBTOTAL(9,P135:P136)</f>
        <v>0</v>
      </c>
      <c r="R137" s="4" t="e">
        <f>-P137/$Q$2</f>
        <v>#DIV/0!</v>
      </c>
    </row>
    <row r="138" spans="3:18" outlineLevel="2" x14ac:dyDescent="0.25">
      <c r="C138" s="24">
        <v>107031</v>
      </c>
      <c r="D138" s="43" t="s">
        <v>47</v>
      </c>
      <c r="E138" s="43" t="s">
        <v>38</v>
      </c>
      <c r="F138" s="44">
        <v>71460</v>
      </c>
      <c r="G138" s="12">
        <v>22359</v>
      </c>
      <c r="H138" s="43" t="s">
        <v>5</v>
      </c>
      <c r="I138" s="44" t="s">
        <v>41</v>
      </c>
      <c r="J138" s="43" t="s">
        <v>43</v>
      </c>
      <c r="K138" s="47">
        <v>36770</v>
      </c>
      <c r="L138" s="48">
        <v>36795</v>
      </c>
      <c r="M138" s="44" t="s">
        <v>4</v>
      </c>
      <c r="N138" s="47">
        <v>36892</v>
      </c>
      <c r="O138" s="49">
        <v>400000</v>
      </c>
      <c r="P138" s="5">
        <v>399993</v>
      </c>
      <c r="R138" s="78"/>
    </row>
    <row r="139" spans="3:18" outlineLevel="2" x14ac:dyDescent="0.25">
      <c r="C139" s="24">
        <v>107031</v>
      </c>
      <c r="D139" s="43" t="s">
        <v>47</v>
      </c>
      <c r="E139" s="43" t="s">
        <v>38</v>
      </c>
      <c r="F139" s="44">
        <v>71460</v>
      </c>
      <c r="G139" s="12">
        <v>22359</v>
      </c>
      <c r="H139" s="43" t="s">
        <v>5</v>
      </c>
      <c r="I139" s="44" t="s">
        <v>41</v>
      </c>
      <c r="J139" s="43" t="s">
        <v>43</v>
      </c>
      <c r="K139" s="47">
        <v>36770</v>
      </c>
      <c r="L139" s="48">
        <v>36795</v>
      </c>
      <c r="M139" s="44" t="s">
        <v>3</v>
      </c>
      <c r="N139" s="47">
        <v>37165</v>
      </c>
      <c r="O139" s="49">
        <v>-399993</v>
      </c>
      <c r="P139" s="5">
        <v>-399993</v>
      </c>
    </row>
    <row r="140" spans="3:18" outlineLevel="1" x14ac:dyDescent="0.25">
      <c r="C140" s="26" t="s">
        <v>325</v>
      </c>
      <c r="D140" s="43"/>
      <c r="E140" s="43"/>
      <c r="F140" s="44"/>
      <c r="G140" s="12"/>
      <c r="H140" s="43"/>
      <c r="I140" s="44"/>
      <c r="J140" s="43"/>
      <c r="K140" s="47"/>
      <c r="L140" s="48"/>
      <c r="M140" s="44"/>
      <c r="N140" s="47"/>
      <c r="O140" s="49"/>
      <c r="P140" s="5">
        <f>SUBTOTAL(9,P138:P139)</f>
        <v>0</v>
      </c>
      <c r="R140" s="4" t="e">
        <f>-P140/$Q$2</f>
        <v>#DIV/0!</v>
      </c>
    </row>
    <row r="141" spans="3:18" outlineLevel="2" x14ac:dyDescent="0.25">
      <c r="C141" s="24">
        <v>107032</v>
      </c>
      <c r="D141" s="43" t="s">
        <v>47</v>
      </c>
      <c r="E141" s="43" t="s">
        <v>38</v>
      </c>
      <c r="F141" s="44">
        <v>71460</v>
      </c>
      <c r="G141" s="12">
        <v>22359</v>
      </c>
      <c r="H141" s="45" t="s">
        <v>2</v>
      </c>
      <c r="I141" s="46" t="s">
        <v>39</v>
      </c>
      <c r="J141" s="43" t="s">
        <v>43</v>
      </c>
      <c r="K141" s="47">
        <v>36770</v>
      </c>
      <c r="L141" s="48">
        <v>36795</v>
      </c>
      <c r="M141" s="44" t="s">
        <v>3</v>
      </c>
      <c r="N141" s="47">
        <v>36892</v>
      </c>
      <c r="O141" s="49">
        <v>-400000</v>
      </c>
      <c r="P141" s="5">
        <v>-399993</v>
      </c>
    </row>
    <row r="142" spans="3:18" outlineLevel="2" x14ac:dyDescent="0.25">
      <c r="C142" s="24">
        <v>107032</v>
      </c>
      <c r="D142" s="43" t="s">
        <v>47</v>
      </c>
      <c r="E142" s="43" t="s">
        <v>38</v>
      </c>
      <c r="F142" s="44">
        <v>71460</v>
      </c>
      <c r="G142" s="12">
        <v>22359</v>
      </c>
      <c r="H142" s="45" t="s">
        <v>2</v>
      </c>
      <c r="I142" s="46" t="s">
        <v>39</v>
      </c>
      <c r="J142" s="43" t="s">
        <v>43</v>
      </c>
      <c r="K142" s="47">
        <v>36770</v>
      </c>
      <c r="L142" s="48">
        <v>36795</v>
      </c>
      <c r="M142" s="44" t="s">
        <v>4</v>
      </c>
      <c r="N142" s="47">
        <v>37165</v>
      </c>
      <c r="O142" s="49">
        <v>399993</v>
      </c>
      <c r="P142" s="5">
        <v>399993</v>
      </c>
    </row>
    <row r="143" spans="3:18" outlineLevel="1" x14ac:dyDescent="0.25">
      <c r="C143" s="26" t="s">
        <v>326</v>
      </c>
      <c r="D143" s="43"/>
      <c r="E143" s="43"/>
      <c r="F143" s="44"/>
      <c r="G143" s="12"/>
      <c r="H143" s="45"/>
      <c r="I143" s="46"/>
      <c r="J143" s="43"/>
      <c r="K143" s="47"/>
      <c r="L143" s="48"/>
      <c r="M143" s="44"/>
      <c r="N143" s="47"/>
      <c r="O143" s="49"/>
      <c r="P143" s="5">
        <f>SUBTOTAL(9,P141:P142)</f>
        <v>0</v>
      </c>
      <c r="R143" s="4" t="e">
        <f>-P143/$Q$2</f>
        <v>#DIV/0!</v>
      </c>
    </row>
    <row r="144" spans="3:18" outlineLevel="2" x14ac:dyDescent="0.25">
      <c r="C144" s="43">
        <v>107828</v>
      </c>
      <c r="D144" s="43" t="s">
        <v>47</v>
      </c>
      <c r="E144" s="43" t="s">
        <v>38</v>
      </c>
      <c r="F144" s="43">
        <v>62389</v>
      </c>
      <c r="G144" s="43">
        <v>22359</v>
      </c>
      <c r="H144" s="43" t="s">
        <v>5</v>
      </c>
      <c r="I144" s="44" t="s">
        <v>41</v>
      </c>
      <c r="J144" s="43" t="s">
        <v>43</v>
      </c>
      <c r="K144" s="52">
        <v>36982</v>
      </c>
      <c r="L144" s="55">
        <v>37000</v>
      </c>
      <c r="M144" s="44" t="s">
        <v>4</v>
      </c>
      <c r="N144" s="47">
        <v>36982</v>
      </c>
      <c r="O144" s="49">
        <v>180000</v>
      </c>
      <c r="P144" s="5">
        <f>O144</f>
        <v>180000</v>
      </c>
    </row>
    <row r="145" spans="3:18" outlineLevel="2" x14ac:dyDescent="0.25">
      <c r="C145" s="43">
        <v>107828</v>
      </c>
      <c r="D145" s="43" t="s">
        <v>47</v>
      </c>
      <c r="E145" s="43" t="s">
        <v>38</v>
      </c>
      <c r="F145" s="43">
        <v>62389</v>
      </c>
      <c r="G145" s="43">
        <v>22359</v>
      </c>
      <c r="H145" s="43" t="s">
        <v>5</v>
      </c>
      <c r="I145" s="44" t="s">
        <v>41</v>
      </c>
      <c r="J145" s="43" t="s">
        <v>43</v>
      </c>
      <c r="K145" s="52">
        <v>36982</v>
      </c>
      <c r="L145" s="55">
        <v>37000</v>
      </c>
      <c r="M145" s="44" t="s">
        <v>3</v>
      </c>
      <c r="N145" s="47">
        <v>37165</v>
      </c>
      <c r="O145" s="49">
        <v>-180000</v>
      </c>
      <c r="P145" s="5">
        <v>-180000</v>
      </c>
    </row>
    <row r="146" spans="3:18" outlineLevel="1" x14ac:dyDescent="0.25">
      <c r="C146" s="72" t="s">
        <v>327</v>
      </c>
      <c r="D146" s="43"/>
      <c r="E146" s="43"/>
      <c r="F146" s="43"/>
      <c r="G146" s="43"/>
      <c r="H146" s="43"/>
      <c r="I146" s="44"/>
      <c r="J146" s="43"/>
      <c r="K146" s="52"/>
      <c r="L146" s="55"/>
      <c r="M146" s="44"/>
      <c r="N146" s="47"/>
      <c r="O146" s="49"/>
      <c r="P146" s="5">
        <f>SUBTOTAL(9,P144:P145)</f>
        <v>0</v>
      </c>
      <c r="R146" s="4" t="e">
        <f>-P146/$Q$2</f>
        <v>#DIV/0!</v>
      </c>
    </row>
    <row r="147" spans="3:18" outlineLevel="2" x14ac:dyDescent="0.25">
      <c r="C147" s="43">
        <v>107866</v>
      </c>
      <c r="D147" s="43" t="s">
        <v>47</v>
      </c>
      <c r="E147" s="43" t="s">
        <v>38</v>
      </c>
      <c r="F147" s="43">
        <v>62389</v>
      </c>
      <c r="G147" s="43">
        <v>22359</v>
      </c>
      <c r="H147" s="43" t="s">
        <v>5</v>
      </c>
      <c r="I147" s="44" t="s">
        <v>41</v>
      </c>
      <c r="J147" s="43" t="s">
        <v>43</v>
      </c>
      <c r="K147" s="52">
        <v>36982</v>
      </c>
      <c r="L147" s="55">
        <v>37006</v>
      </c>
      <c r="M147" s="44" t="s">
        <v>4</v>
      </c>
      <c r="N147" s="47">
        <v>36982</v>
      </c>
      <c r="O147" s="49">
        <v>50000</v>
      </c>
      <c r="P147" s="5">
        <f>O147</f>
        <v>50000</v>
      </c>
    </row>
    <row r="148" spans="3:18" outlineLevel="2" x14ac:dyDescent="0.25">
      <c r="C148" s="43">
        <v>107866</v>
      </c>
      <c r="D148" s="43" t="s">
        <v>47</v>
      </c>
      <c r="E148" s="43" t="s">
        <v>38</v>
      </c>
      <c r="F148" s="43">
        <v>62389</v>
      </c>
      <c r="G148" s="43">
        <v>22359</v>
      </c>
      <c r="H148" s="43" t="s">
        <v>5</v>
      </c>
      <c r="I148" s="44" t="s">
        <v>41</v>
      </c>
      <c r="J148" s="43" t="s">
        <v>43</v>
      </c>
      <c r="K148" s="52">
        <v>36982</v>
      </c>
      <c r="L148" s="55">
        <v>37006</v>
      </c>
      <c r="M148" s="44" t="s">
        <v>3</v>
      </c>
      <c r="N148" s="47">
        <v>37165</v>
      </c>
      <c r="O148" s="49">
        <v>-50000</v>
      </c>
      <c r="P148" s="5">
        <v>-50000</v>
      </c>
    </row>
    <row r="149" spans="3:18" outlineLevel="1" x14ac:dyDescent="0.25">
      <c r="C149" s="72" t="s">
        <v>328</v>
      </c>
      <c r="D149" s="43"/>
      <c r="E149" s="43"/>
      <c r="F149" s="43"/>
      <c r="G149" s="43"/>
      <c r="H149" s="43"/>
      <c r="I149" s="44"/>
      <c r="J149" s="43"/>
      <c r="K149" s="52"/>
      <c r="L149" s="55"/>
      <c r="M149" s="44"/>
      <c r="N149" s="47"/>
      <c r="O149" s="49"/>
      <c r="P149" s="5">
        <f>SUBTOTAL(9,P147:P148)</f>
        <v>0</v>
      </c>
      <c r="R149" s="4" t="e">
        <f>-P149/$Q$2</f>
        <v>#DIV/0!</v>
      </c>
    </row>
    <row r="150" spans="3:18" outlineLevel="2" x14ac:dyDescent="0.25">
      <c r="C150" s="24">
        <v>107874</v>
      </c>
      <c r="D150" s="43" t="s">
        <v>47</v>
      </c>
      <c r="E150" s="43" t="s">
        <v>38</v>
      </c>
      <c r="F150" s="44">
        <v>71459</v>
      </c>
      <c r="G150" s="12">
        <v>22359</v>
      </c>
      <c r="H150" s="45" t="s">
        <v>2</v>
      </c>
      <c r="I150" s="46" t="s">
        <v>39</v>
      </c>
      <c r="J150" s="43" t="s">
        <v>8</v>
      </c>
      <c r="K150" s="47">
        <v>36739</v>
      </c>
      <c r="L150" s="48">
        <v>36747</v>
      </c>
      <c r="M150" s="44" t="s">
        <v>3</v>
      </c>
      <c r="N150" s="47">
        <v>37012</v>
      </c>
      <c r="O150" s="49">
        <v>-300000</v>
      </c>
      <c r="P150" s="5">
        <v>-300018</v>
      </c>
    </row>
    <row r="151" spans="3:18" outlineLevel="2" x14ac:dyDescent="0.25">
      <c r="C151" s="24">
        <v>107874</v>
      </c>
      <c r="D151" s="43" t="s">
        <v>47</v>
      </c>
      <c r="E151" s="43" t="s">
        <v>38</v>
      </c>
      <c r="F151" s="44">
        <v>71459</v>
      </c>
      <c r="G151" s="12">
        <v>22359</v>
      </c>
      <c r="H151" s="45" t="s">
        <v>2</v>
      </c>
      <c r="I151" s="46" t="s">
        <v>39</v>
      </c>
      <c r="J151" s="43" t="s">
        <v>8</v>
      </c>
      <c r="K151" s="47">
        <v>36739</v>
      </c>
      <c r="L151" s="48">
        <v>36747</v>
      </c>
      <c r="M151" s="44" t="s">
        <v>4</v>
      </c>
      <c r="N151" s="47">
        <v>37165</v>
      </c>
      <c r="O151" s="49">
        <v>300018</v>
      </c>
      <c r="P151" s="5">
        <v>300018</v>
      </c>
    </row>
    <row r="152" spans="3:18" outlineLevel="1" x14ac:dyDescent="0.25">
      <c r="C152" s="26" t="s">
        <v>329</v>
      </c>
      <c r="D152" s="43"/>
      <c r="E152" s="43"/>
      <c r="F152" s="44"/>
      <c r="G152" s="12"/>
      <c r="H152" s="45"/>
      <c r="I152" s="46"/>
      <c r="J152" s="43"/>
      <c r="K152" s="47"/>
      <c r="L152" s="48"/>
      <c r="M152" s="44"/>
      <c r="N152" s="47"/>
      <c r="O152" s="49"/>
      <c r="P152" s="5">
        <f>SUBTOTAL(9,P150:P151)</f>
        <v>0</v>
      </c>
      <c r="R152" s="4" t="e">
        <f>-P152/$Q$2</f>
        <v>#DIV/0!</v>
      </c>
    </row>
    <row r="153" spans="3:18" outlineLevel="2" x14ac:dyDescent="0.25">
      <c r="C153" s="43">
        <v>107879</v>
      </c>
      <c r="D153" s="43" t="s">
        <v>47</v>
      </c>
      <c r="E153" s="43" t="s">
        <v>38</v>
      </c>
      <c r="F153" s="43">
        <v>62389</v>
      </c>
      <c r="G153" s="43">
        <v>22359</v>
      </c>
      <c r="H153" s="43" t="s">
        <v>5</v>
      </c>
      <c r="I153" s="44" t="s">
        <v>41</v>
      </c>
      <c r="J153" s="43" t="s">
        <v>43</v>
      </c>
      <c r="K153" s="52">
        <v>36982</v>
      </c>
      <c r="L153" s="55">
        <v>37007</v>
      </c>
      <c r="M153" s="44" t="s">
        <v>4</v>
      </c>
      <c r="N153" s="47">
        <v>37012</v>
      </c>
      <c r="O153" s="49">
        <v>310000</v>
      </c>
      <c r="P153" s="5">
        <f>O153</f>
        <v>310000</v>
      </c>
    </row>
    <row r="154" spans="3:18" outlineLevel="2" x14ac:dyDescent="0.25">
      <c r="C154" s="43">
        <v>107879</v>
      </c>
      <c r="D154" s="43" t="s">
        <v>47</v>
      </c>
      <c r="E154" s="43" t="s">
        <v>38</v>
      </c>
      <c r="F154" s="43">
        <v>62389</v>
      </c>
      <c r="G154" s="43">
        <v>22359</v>
      </c>
      <c r="H154" s="43" t="s">
        <v>5</v>
      </c>
      <c r="I154" s="44" t="s">
        <v>41</v>
      </c>
      <c r="J154" s="43" t="s">
        <v>43</v>
      </c>
      <c r="K154" s="52">
        <v>36982</v>
      </c>
      <c r="L154" s="55">
        <v>37007</v>
      </c>
      <c r="M154" s="44" t="s">
        <v>3</v>
      </c>
      <c r="N154" s="47">
        <v>37165</v>
      </c>
      <c r="O154" s="49">
        <v>-310000</v>
      </c>
      <c r="P154" s="5">
        <v>-310000</v>
      </c>
    </row>
    <row r="155" spans="3:18" outlineLevel="1" x14ac:dyDescent="0.25">
      <c r="C155" s="72" t="s">
        <v>330</v>
      </c>
      <c r="D155" s="43"/>
      <c r="E155" s="43"/>
      <c r="F155" s="43"/>
      <c r="G155" s="43"/>
      <c r="H155" s="43"/>
      <c r="I155" s="44"/>
      <c r="J155" s="43"/>
      <c r="K155" s="52"/>
      <c r="L155" s="55"/>
      <c r="M155" s="44"/>
      <c r="N155" s="47"/>
      <c r="O155" s="49"/>
      <c r="P155" s="5">
        <f>SUBTOTAL(9,P153:P154)</f>
        <v>0</v>
      </c>
      <c r="R155" s="4" t="e">
        <f>-P155/$Q$2</f>
        <v>#DIV/0!</v>
      </c>
    </row>
    <row r="156" spans="3:18" outlineLevel="2" x14ac:dyDescent="0.25">
      <c r="C156" s="43">
        <v>107925</v>
      </c>
      <c r="D156" s="43" t="s">
        <v>47</v>
      </c>
      <c r="E156" s="43" t="s">
        <v>38</v>
      </c>
      <c r="F156" s="43">
        <v>62389</v>
      </c>
      <c r="G156" s="43">
        <v>22359</v>
      </c>
      <c r="H156" s="43" t="s">
        <v>5</v>
      </c>
      <c r="I156" s="44" t="s">
        <v>41</v>
      </c>
      <c r="J156" s="43" t="s">
        <v>9</v>
      </c>
      <c r="K156" s="52">
        <v>36982</v>
      </c>
      <c r="L156" s="55">
        <v>37015</v>
      </c>
      <c r="M156" s="44" t="s">
        <v>4</v>
      </c>
      <c r="N156" s="47">
        <v>37012</v>
      </c>
      <c r="O156" s="49">
        <v>390000</v>
      </c>
      <c r="P156" s="5">
        <f>O156</f>
        <v>390000</v>
      </c>
    </row>
    <row r="157" spans="3:18" outlineLevel="2" x14ac:dyDescent="0.25">
      <c r="C157" s="43">
        <v>107925</v>
      </c>
      <c r="D157" s="43" t="s">
        <v>47</v>
      </c>
      <c r="E157" s="43" t="s">
        <v>38</v>
      </c>
      <c r="F157" s="43">
        <v>62389</v>
      </c>
      <c r="G157" s="43">
        <v>22359</v>
      </c>
      <c r="H157" s="43" t="s">
        <v>5</v>
      </c>
      <c r="I157" s="44" t="s">
        <v>41</v>
      </c>
      <c r="J157" s="43" t="s">
        <v>9</v>
      </c>
      <c r="K157" s="52">
        <v>36982</v>
      </c>
      <c r="L157" s="55">
        <v>37015</v>
      </c>
      <c r="M157" s="44" t="s">
        <v>3</v>
      </c>
      <c r="N157" s="47">
        <v>37135</v>
      </c>
      <c r="O157" s="49">
        <v>-260000</v>
      </c>
      <c r="P157" s="5">
        <v>-260000</v>
      </c>
    </row>
    <row r="158" spans="3:18" outlineLevel="2" x14ac:dyDescent="0.25">
      <c r="C158" s="43">
        <v>107925</v>
      </c>
      <c r="D158" s="43" t="s">
        <v>47</v>
      </c>
      <c r="E158" s="43" t="s">
        <v>38</v>
      </c>
      <c r="F158" s="43">
        <v>62389</v>
      </c>
      <c r="G158" s="43">
        <v>22359</v>
      </c>
      <c r="H158" s="43" t="s">
        <v>5</v>
      </c>
      <c r="I158" s="44" t="s">
        <v>41</v>
      </c>
      <c r="J158" s="43" t="s">
        <v>9</v>
      </c>
      <c r="K158" s="52">
        <v>36982</v>
      </c>
      <c r="L158" s="55">
        <v>37015</v>
      </c>
      <c r="M158" s="44" t="s">
        <v>3</v>
      </c>
      <c r="N158" s="47">
        <v>37165</v>
      </c>
      <c r="O158" s="49">
        <v>-130000</v>
      </c>
      <c r="P158" s="5">
        <v>-130000</v>
      </c>
    </row>
    <row r="159" spans="3:18" outlineLevel="1" x14ac:dyDescent="0.25">
      <c r="C159" s="72" t="s">
        <v>331</v>
      </c>
      <c r="D159" s="43"/>
      <c r="E159" s="43"/>
      <c r="F159" s="43"/>
      <c r="G159" s="43"/>
      <c r="H159" s="43"/>
      <c r="I159" s="44"/>
      <c r="J159" s="43"/>
      <c r="K159" s="52"/>
      <c r="L159" s="55"/>
      <c r="M159" s="44"/>
      <c r="N159" s="47"/>
      <c r="O159" s="49"/>
      <c r="P159" s="5">
        <f>SUBTOTAL(9,P156:P158)</f>
        <v>0</v>
      </c>
      <c r="R159" s="4" t="e">
        <f>-P159/$Q$2</f>
        <v>#DIV/0!</v>
      </c>
    </row>
    <row r="160" spans="3:18" outlineLevel="2" x14ac:dyDescent="0.25">
      <c r="C160" s="43">
        <v>108096</v>
      </c>
      <c r="D160" s="43" t="s">
        <v>47</v>
      </c>
      <c r="E160" s="43" t="s">
        <v>38</v>
      </c>
      <c r="F160" s="43">
        <v>62389</v>
      </c>
      <c r="G160" s="43">
        <v>22359</v>
      </c>
      <c r="H160" s="43" t="s">
        <v>5</v>
      </c>
      <c r="I160" s="44" t="s">
        <v>41</v>
      </c>
      <c r="J160" s="43" t="s">
        <v>43</v>
      </c>
      <c r="K160" s="52">
        <v>37043</v>
      </c>
      <c r="L160" s="55">
        <v>37071</v>
      </c>
      <c r="M160" s="44" t="s">
        <v>4</v>
      </c>
      <c r="N160" s="47">
        <v>37073</v>
      </c>
      <c r="O160" s="49">
        <v>83654</v>
      </c>
      <c r="P160" s="5">
        <f>O160</f>
        <v>83654</v>
      </c>
    </row>
    <row r="161" spans="3:18" outlineLevel="2" x14ac:dyDescent="0.25">
      <c r="C161" s="43">
        <v>108096</v>
      </c>
      <c r="D161" s="43" t="s">
        <v>47</v>
      </c>
      <c r="E161" s="43" t="s">
        <v>38</v>
      </c>
      <c r="F161" s="43">
        <v>62389</v>
      </c>
      <c r="G161" s="43">
        <v>22359</v>
      </c>
      <c r="H161" s="43" t="s">
        <v>5</v>
      </c>
      <c r="I161" s="44" t="s">
        <v>41</v>
      </c>
      <c r="J161" s="43" t="s">
        <v>43</v>
      </c>
      <c r="K161" s="52">
        <v>37043</v>
      </c>
      <c r="L161" s="55">
        <v>37071</v>
      </c>
      <c r="M161" s="44" t="s">
        <v>3</v>
      </c>
      <c r="N161" s="47">
        <v>37165</v>
      </c>
      <c r="O161" s="49">
        <v>-83654</v>
      </c>
      <c r="P161" s="5">
        <v>-83654</v>
      </c>
    </row>
    <row r="162" spans="3:18" outlineLevel="1" x14ac:dyDescent="0.25">
      <c r="C162" s="72" t="s">
        <v>332</v>
      </c>
      <c r="D162" s="43"/>
      <c r="E162" s="43"/>
      <c r="F162" s="43"/>
      <c r="G162" s="43"/>
      <c r="H162" s="43"/>
      <c r="I162" s="44"/>
      <c r="J162" s="43"/>
      <c r="K162" s="52"/>
      <c r="L162" s="55"/>
      <c r="M162" s="44"/>
      <c r="N162" s="47"/>
      <c r="O162" s="49"/>
      <c r="P162" s="5">
        <f>SUBTOTAL(9,P160:P161)</f>
        <v>0</v>
      </c>
      <c r="R162" s="4" t="e">
        <f>-P162/$Q$2</f>
        <v>#DIV/0!</v>
      </c>
    </row>
    <row r="163" spans="3:18" outlineLevel="2" x14ac:dyDescent="0.25">
      <c r="C163" s="43">
        <v>108311</v>
      </c>
      <c r="D163" s="43" t="s">
        <v>47</v>
      </c>
      <c r="E163" s="43" t="s">
        <v>38</v>
      </c>
      <c r="F163" s="44">
        <v>62389</v>
      </c>
      <c r="G163" s="43">
        <v>22359</v>
      </c>
      <c r="H163" s="43" t="s">
        <v>5</v>
      </c>
      <c r="I163" s="44" t="s">
        <v>41</v>
      </c>
      <c r="J163" s="43" t="s">
        <v>43</v>
      </c>
      <c r="K163" s="52">
        <v>37135</v>
      </c>
      <c r="L163" s="55">
        <v>37141</v>
      </c>
      <c r="M163" s="44" t="s">
        <v>4</v>
      </c>
      <c r="N163" s="47">
        <v>37135</v>
      </c>
      <c r="O163" s="49">
        <v>100000</v>
      </c>
      <c r="P163" s="5">
        <v>99988</v>
      </c>
    </row>
    <row r="164" spans="3:18" outlineLevel="2" x14ac:dyDescent="0.25">
      <c r="C164" s="43">
        <v>108311</v>
      </c>
      <c r="D164" s="43" t="s">
        <v>47</v>
      </c>
      <c r="E164" s="43" t="s">
        <v>38</v>
      </c>
      <c r="F164" s="44">
        <v>62389</v>
      </c>
      <c r="G164" s="43">
        <v>22359</v>
      </c>
      <c r="H164" s="43" t="s">
        <v>5</v>
      </c>
      <c r="I164" s="44" t="s">
        <v>41</v>
      </c>
      <c r="J164" s="43" t="s">
        <v>43</v>
      </c>
      <c r="K164" s="52">
        <v>37135</v>
      </c>
      <c r="L164" s="55">
        <v>37141</v>
      </c>
      <c r="M164" s="44" t="s">
        <v>3</v>
      </c>
      <c r="N164" s="47">
        <v>37165</v>
      </c>
      <c r="O164" s="49">
        <v>-99988</v>
      </c>
      <c r="P164" s="5">
        <v>-99988</v>
      </c>
    </row>
    <row r="165" spans="3:18" outlineLevel="1" x14ac:dyDescent="0.25">
      <c r="C165" s="72" t="s">
        <v>333</v>
      </c>
      <c r="D165" s="43"/>
      <c r="E165" s="43"/>
      <c r="F165" s="44"/>
      <c r="G165" s="43"/>
      <c r="H165" s="43"/>
      <c r="I165" s="44"/>
      <c r="J165" s="43"/>
      <c r="K165" s="52"/>
      <c r="L165" s="55"/>
      <c r="M165" s="44"/>
      <c r="N165" s="47"/>
      <c r="O165" s="49"/>
      <c r="P165" s="5">
        <f>SUBTOTAL(9,P163:P164)</f>
        <v>0</v>
      </c>
      <c r="R165" s="4" t="e">
        <f>-P165/$Q$2</f>
        <v>#DIV/0!</v>
      </c>
    </row>
    <row r="166" spans="3:18" outlineLevel="2" x14ac:dyDescent="0.25">
      <c r="C166" s="43">
        <v>108330</v>
      </c>
      <c r="D166" s="43" t="s">
        <v>47</v>
      </c>
      <c r="E166" s="43" t="s">
        <v>38</v>
      </c>
      <c r="F166" s="44">
        <v>62389</v>
      </c>
      <c r="G166" s="43">
        <v>22359</v>
      </c>
      <c r="H166" s="43" t="s">
        <v>2</v>
      </c>
      <c r="I166" s="44" t="s">
        <v>39</v>
      </c>
      <c r="J166" s="43" t="s">
        <v>43</v>
      </c>
      <c r="K166" s="52">
        <v>37135</v>
      </c>
      <c r="L166" s="55">
        <v>37153</v>
      </c>
      <c r="M166" s="44" t="s">
        <v>3</v>
      </c>
      <c r="N166" s="47">
        <v>37135</v>
      </c>
      <c r="O166" s="49">
        <v>-30000</v>
      </c>
      <c r="P166" s="5">
        <f>O166</f>
        <v>-30000</v>
      </c>
    </row>
    <row r="167" spans="3:18" outlineLevel="2" x14ac:dyDescent="0.25">
      <c r="C167" s="43">
        <v>108330</v>
      </c>
      <c r="D167" s="43" t="s">
        <v>47</v>
      </c>
      <c r="E167" s="43" t="s">
        <v>38</v>
      </c>
      <c r="F167" s="44">
        <v>62389</v>
      </c>
      <c r="G167" s="43">
        <v>22359</v>
      </c>
      <c r="H167" s="43" t="s">
        <v>2</v>
      </c>
      <c r="I167" s="44" t="s">
        <v>39</v>
      </c>
      <c r="J167" s="43" t="s">
        <v>43</v>
      </c>
      <c r="K167" s="52">
        <v>37135</v>
      </c>
      <c r="L167" s="55">
        <v>37153</v>
      </c>
      <c r="M167" s="44" t="s">
        <v>4</v>
      </c>
      <c r="N167" s="47">
        <v>37165</v>
      </c>
      <c r="O167" s="49">
        <v>30000</v>
      </c>
      <c r="P167" s="5">
        <v>30000</v>
      </c>
    </row>
    <row r="168" spans="3:18" outlineLevel="1" x14ac:dyDescent="0.25">
      <c r="C168" s="72" t="s">
        <v>334</v>
      </c>
      <c r="D168" s="43"/>
      <c r="E168" s="43"/>
      <c r="F168" s="44"/>
      <c r="G168" s="43"/>
      <c r="H168" s="43"/>
      <c r="I168" s="44"/>
      <c r="J168" s="43"/>
      <c r="K168" s="52"/>
      <c r="L168" s="55"/>
      <c r="M168" s="44"/>
      <c r="N168" s="47"/>
      <c r="O168" s="49"/>
      <c r="P168" s="5">
        <f>SUBTOTAL(9,P166:P167)</f>
        <v>0</v>
      </c>
      <c r="R168" s="4" t="e">
        <f>-P168/$Q$2</f>
        <v>#DIV/0!</v>
      </c>
    </row>
    <row r="169" spans="3:18" outlineLevel="2" x14ac:dyDescent="0.25">
      <c r="C169" s="43">
        <v>107947</v>
      </c>
      <c r="D169" s="43" t="s">
        <v>48</v>
      </c>
      <c r="E169" s="43" t="s">
        <v>38</v>
      </c>
      <c r="F169" s="43">
        <v>62389</v>
      </c>
      <c r="G169" s="43">
        <v>21229</v>
      </c>
      <c r="H169" s="43" t="s">
        <v>5</v>
      </c>
      <c r="I169" s="44" t="s">
        <v>41</v>
      </c>
      <c r="J169" s="43" t="s">
        <v>43</v>
      </c>
      <c r="K169" s="52">
        <v>37012</v>
      </c>
      <c r="L169" s="55">
        <v>37022</v>
      </c>
      <c r="M169" s="44" t="s">
        <v>4</v>
      </c>
      <c r="N169" s="47">
        <v>37012</v>
      </c>
      <c r="O169" s="49">
        <v>30000</v>
      </c>
      <c r="P169" s="5">
        <f>O169</f>
        <v>30000</v>
      </c>
    </row>
    <row r="170" spans="3:18" outlineLevel="2" x14ac:dyDescent="0.25">
      <c r="C170" s="43">
        <v>107947</v>
      </c>
      <c r="D170" s="43" t="s">
        <v>48</v>
      </c>
      <c r="E170" s="43" t="s">
        <v>38</v>
      </c>
      <c r="F170" s="43">
        <v>62389</v>
      </c>
      <c r="G170" s="43">
        <v>21229</v>
      </c>
      <c r="H170" s="43" t="s">
        <v>5</v>
      </c>
      <c r="I170" s="44" t="s">
        <v>41</v>
      </c>
      <c r="J170" s="43" t="s">
        <v>43</v>
      </c>
      <c r="K170" s="52">
        <v>37012</v>
      </c>
      <c r="L170" s="55">
        <v>37022</v>
      </c>
      <c r="M170" s="44" t="s">
        <v>3</v>
      </c>
      <c r="N170" s="47">
        <v>37165</v>
      </c>
      <c r="O170" s="49">
        <v>-30000</v>
      </c>
      <c r="P170" s="5">
        <v>-30000</v>
      </c>
      <c r="R170" s="4" t="e">
        <f>(P169+P170)/$Q$2</f>
        <v>#DIV/0!</v>
      </c>
    </row>
    <row r="171" spans="3:18" outlineLevel="2" x14ac:dyDescent="0.25">
      <c r="C171" s="43">
        <v>107947</v>
      </c>
      <c r="D171" s="43" t="s">
        <v>48</v>
      </c>
      <c r="E171" s="43" t="s">
        <v>38</v>
      </c>
      <c r="F171" s="43">
        <v>71322</v>
      </c>
      <c r="G171" s="43">
        <v>21229</v>
      </c>
      <c r="H171" s="43" t="s">
        <v>5</v>
      </c>
      <c r="I171" s="44" t="s">
        <v>41</v>
      </c>
      <c r="J171" s="43" t="s">
        <v>43</v>
      </c>
      <c r="K171" s="52">
        <v>37012</v>
      </c>
      <c r="L171" s="55">
        <v>37022</v>
      </c>
      <c r="M171" s="44" t="s">
        <v>4</v>
      </c>
      <c r="N171" s="47">
        <v>37012</v>
      </c>
      <c r="O171" s="49">
        <v>60000</v>
      </c>
      <c r="P171" s="5">
        <f>O171</f>
        <v>60000</v>
      </c>
    </row>
    <row r="172" spans="3:18" outlineLevel="2" x14ac:dyDescent="0.25">
      <c r="C172" s="43">
        <v>107947</v>
      </c>
      <c r="D172" s="43" t="s">
        <v>48</v>
      </c>
      <c r="E172" s="43" t="s">
        <v>38</v>
      </c>
      <c r="F172" s="43">
        <v>71322</v>
      </c>
      <c r="G172" s="43">
        <v>21229</v>
      </c>
      <c r="H172" s="43" t="s">
        <v>5</v>
      </c>
      <c r="I172" s="44" t="s">
        <v>41</v>
      </c>
      <c r="J172" s="43" t="s">
        <v>43</v>
      </c>
      <c r="K172" s="52">
        <v>37012</v>
      </c>
      <c r="L172" s="55">
        <v>37022</v>
      </c>
      <c r="M172" s="44" t="s">
        <v>3</v>
      </c>
      <c r="N172" s="47">
        <v>37165</v>
      </c>
      <c r="O172" s="49">
        <v>-60000</v>
      </c>
      <c r="P172" s="5">
        <v>-60000</v>
      </c>
      <c r="R172" s="4" t="e">
        <f>(P171+P172)/$Q$2</f>
        <v>#DIV/0!</v>
      </c>
    </row>
    <row r="173" spans="3:18" outlineLevel="2" x14ac:dyDescent="0.25">
      <c r="C173" s="43">
        <v>107947</v>
      </c>
      <c r="D173" s="43" t="s">
        <v>48</v>
      </c>
      <c r="E173" s="43" t="s">
        <v>38</v>
      </c>
      <c r="F173" s="43">
        <v>71323</v>
      </c>
      <c r="G173" s="43">
        <v>21229</v>
      </c>
      <c r="H173" s="43" t="s">
        <v>5</v>
      </c>
      <c r="I173" s="44" t="s">
        <v>41</v>
      </c>
      <c r="J173" s="43" t="s">
        <v>43</v>
      </c>
      <c r="K173" s="52">
        <v>37012</v>
      </c>
      <c r="L173" s="55">
        <v>37022</v>
      </c>
      <c r="M173" s="44" t="s">
        <v>4</v>
      </c>
      <c r="N173" s="47">
        <v>37012</v>
      </c>
      <c r="O173" s="49">
        <v>11400</v>
      </c>
      <c r="P173" s="5">
        <f>O173</f>
        <v>11400</v>
      </c>
    </row>
    <row r="174" spans="3:18" outlineLevel="2" x14ac:dyDescent="0.25">
      <c r="C174" s="43">
        <v>107947</v>
      </c>
      <c r="D174" s="43" t="s">
        <v>48</v>
      </c>
      <c r="E174" s="43" t="s">
        <v>38</v>
      </c>
      <c r="F174" s="43">
        <v>71323</v>
      </c>
      <c r="G174" s="43">
        <v>21229</v>
      </c>
      <c r="H174" s="43" t="s">
        <v>5</v>
      </c>
      <c r="I174" s="44" t="s">
        <v>41</v>
      </c>
      <c r="J174" s="43" t="s">
        <v>43</v>
      </c>
      <c r="K174" s="52">
        <v>37012</v>
      </c>
      <c r="L174" s="55">
        <v>37022</v>
      </c>
      <c r="M174" s="44" t="s">
        <v>3</v>
      </c>
      <c r="N174" s="47">
        <v>37165</v>
      </c>
      <c r="O174" s="49">
        <v>-11400</v>
      </c>
      <c r="P174" s="5">
        <v>-11400</v>
      </c>
      <c r="R174" s="4" t="e">
        <f>(P173+P174)/$Q$2</f>
        <v>#DIV/0!</v>
      </c>
    </row>
    <row r="175" spans="3:18" outlineLevel="1" x14ac:dyDescent="0.25">
      <c r="C175" s="72" t="s">
        <v>335</v>
      </c>
      <c r="D175" s="43"/>
      <c r="E175" s="43"/>
      <c r="F175" s="43"/>
      <c r="G175" s="43"/>
      <c r="H175" s="43"/>
      <c r="I175" s="44"/>
      <c r="J175" s="43"/>
      <c r="K175" s="52"/>
      <c r="L175" s="55"/>
      <c r="M175" s="44"/>
      <c r="N175" s="47"/>
      <c r="O175" s="49"/>
      <c r="P175" s="5">
        <f>SUBTOTAL(9,P169:P174)</f>
        <v>0</v>
      </c>
    </row>
    <row r="176" spans="3:18" outlineLevel="2" x14ac:dyDescent="0.25">
      <c r="C176" s="43">
        <v>108038</v>
      </c>
      <c r="D176" s="43" t="s">
        <v>48</v>
      </c>
      <c r="E176" s="43" t="s">
        <v>38</v>
      </c>
      <c r="F176" s="43">
        <v>71322</v>
      </c>
      <c r="G176" s="43">
        <v>21229</v>
      </c>
      <c r="H176" s="43" t="s">
        <v>5</v>
      </c>
      <c r="I176" s="44" t="s">
        <v>41</v>
      </c>
      <c r="J176" s="43" t="s">
        <v>197</v>
      </c>
      <c r="K176" s="52">
        <v>37043</v>
      </c>
      <c r="L176" s="55">
        <v>37057</v>
      </c>
      <c r="M176" s="44" t="s">
        <v>4</v>
      </c>
      <c r="N176" s="47">
        <v>37043</v>
      </c>
      <c r="O176" s="49">
        <v>30000</v>
      </c>
      <c r="P176" s="5">
        <f>O176</f>
        <v>30000</v>
      </c>
    </row>
    <row r="177" spans="3:18" outlineLevel="2" x14ac:dyDescent="0.25">
      <c r="C177" s="43">
        <v>108038</v>
      </c>
      <c r="D177" s="43" t="s">
        <v>48</v>
      </c>
      <c r="E177" s="43" t="s">
        <v>38</v>
      </c>
      <c r="F177" s="43">
        <v>71322</v>
      </c>
      <c r="G177" s="43">
        <v>21229</v>
      </c>
      <c r="H177" s="43" t="s">
        <v>5</v>
      </c>
      <c r="I177" s="44" t="s">
        <v>41</v>
      </c>
      <c r="J177" s="43" t="s">
        <v>197</v>
      </c>
      <c r="K177" s="52">
        <v>37043</v>
      </c>
      <c r="L177" s="55">
        <v>37057</v>
      </c>
      <c r="M177" s="44" t="s">
        <v>3</v>
      </c>
      <c r="N177" s="47">
        <v>37165</v>
      </c>
      <c r="O177" s="49">
        <v>-30000</v>
      </c>
      <c r="P177" s="5">
        <v>-30000</v>
      </c>
    </row>
    <row r="178" spans="3:18" outlineLevel="1" x14ac:dyDescent="0.25">
      <c r="C178" s="72" t="s">
        <v>336</v>
      </c>
      <c r="D178" s="43"/>
      <c r="E178" s="43"/>
      <c r="F178" s="43"/>
      <c r="G178" s="43"/>
      <c r="H178" s="43"/>
      <c r="I178" s="44"/>
      <c r="J178" s="43"/>
      <c r="K178" s="52"/>
      <c r="L178" s="55"/>
      <c r="M178" s="44"/>
      <c r="N178" s="47"/>
      <c r="O178" s="49"/>
      <c r="P178" s="5">
        <f>SUBTOTAL(9,P176:P177)</f>
        <v>0</v>
      </c>
      <c r="R178" s="4" t="e">
        <f>-P178/$Q$2</f>
        <v>#DIV/0!</v>
      </c>
    </row>
    <row r="179" spans="3:18" outlineLevel="2" x14ac:dyDescent="0.25">
      <c r="C179" s="43">
        <v>108205</v>
      </c>
      <c r="D179" s="43" t="s">
        <v>48</v>
      </c>
      <c r="E179" s="43" t="s">
        <v>38</v>
      </c>
      <c r="F179" s="44">
        <v>62389</v>
      </c>
      <c r="G179" s="43">
        <v>21229</v>
      </c>
      <c r="H179" s="43" t="s">
        <v>2</v>
      </c>
      <c r="I179" s="44" t="s">
        <v>39</v>
      </c>
      <c r="J179" s="43" t="s">
        <v>43</v>
      </c>
      <c r="K179" s="52">
        <v>37104</v>
      </c>
      <c r="L179" s="55">
        <v>37105</v>
      </c>
      <c r="M179" s="44" t="s">
        <v>3</v>
      </c>
      <c r="N179" s="47">
        <v>37104</v>
      </c>
      <c r="O179" s="49">
        <v>-90000</v>
      </c>
      <c r="P179" s="5">
        <f>O179</f>
        <v>-90000</v>
      </c>
    </row>
    <row r="180" spans="3:18" outlineLevel="2" x14ac:dyDescent="0.25">
      <c r="C180" s="43">
        <v>108205</v>
      </c>
      <c r="D180" s="43" t="s">
        <v>48</v>
      </c>
      <c r="E180" s="43" t="s">
        <v>38</v>
      </c>
      <c r="F180" s="44">
        <v>62389</v>
      </c>
      <c r="G180" s="43">
        <v>21229</v>
      </c>
      <c r="H180" s="43" t="s">
        <v>2</v>
      </c>
      <c r="I180" s="44" t="s">
        <v>39</v>
      </c>
      <c r="J180" s="43" t="s">
        <v>43</v>
      </c>
      <c r="K180" s="52">
        <v>37104</v>
      </c>
      <c r="L180" s="55">
        <v>37105</v>
      </c>
      <c r="M180" s="44" t="s">
        <v>4</v>
      </c>
      <c r="N180" s="47">
        <v>37135</v>
      </c>
      <c r="O180" s="49">
        <v>80000</v>
      </c>
      <c r="P180" s="5">
        <f>O180</f>
        <v>80000</v>
      </c>
    </row>
    <row r="181" spans="3:18" outlineLevel="2" x14ac:dyDescent="0.25">
      <c r="C181" s="43">
        <v>108205</v>
      </c>
      <c r="D181" s="43" t="s">
        <v>48</v>
      </c>
      <c r="E181" s="43" t="s">
        <v>38</v>
      </c>
      <c r="F181" s="44">
        <v>62389</v>
      </c>
      <c r="G181" s="43">
        <v>21229</v>
      </c>
      <c r="H181" s="43" t="s">
        <v>2</v>
      </c>
      <c r="I181" s="44" t="s">
        <v>39</v>
      </c>
      <c r="J181" s="43" t="s">
        <v>43</v>
      </c>
      <c r="K181" s="52">
        <v>37104</v>
      </c>
      <c r="L181" s="55">
        <v>37105</v>
      </c>
      <c r="M181" s="44" t="s">
        <v>4</v>
      </c>
      <c r="N181" s="47">
        <v>37165</v>
      </c>
      <c r="O181" s="49">
        <v>10000</v>
      </c>
      <c r="P181" s="5">
        <v>10000</v>
      </c>
      <c r="R181" s="4" t="e">
        <f>(P179+P180+P181)/$Q$2</f>
        <v>#DIV/0!</v>
      </c>
    </row>
    <row r="182" spans="3:18" outlineLevel="2" x14ac:dyDescent="0.25">
      <c r="C182" s="43">
        <v>108205</v>
      </c>
      <c r="D182" s="43" t="s">
        <v>48</v>
      </c>
      <c r="E182" s="43" t="s">
        <v>38</v>
      </c>
      <c r="F182" s="44">
        <v>71322</v>
      </c>
      <c r="G182" s="43">
        <v>21229</v>
      </c>
      <c r="H182" s="43" t="s">
        <v>2</v>
      </c>
      <c r="I182" s="44" t="s">
        <v>39</v>
      </c>
      <c r="J182" s="43" t="s">
        <v>43</v>
      </c>
      <c r="K182" s="52">
        <v>37104</v>
      </c>
      <c r="L182" s="55">
        <v>37105</v>
      </c>
      <c r="M182" s="44" t="s">
        <v>3</v>
      </c>
      <c r="N182" s="47">
        <v>37104</v>
      </c>
      <c r="O182" s="49">
        <v>-25268</v>
      </c>
      <c r="P182" s="5">
        <f>O182</f>
        <v>-25268</v>
      </c>
    </row>
    <row r="183" spans="3:18" outlineLevel="2" x14ac:dyDescent="0.25">
      <c r="C183" s="43">
        <v>108205</v>
      </c>
      <c r="D183" s="43" t="s">
        <v>48</v>
      </c>
      <c r="E183" s="43" t="s">
        <v>38</v>
      </c>
      <c r="F183" s="44">
        <v>71322</v>
      </c>
      <c r="G183" s="43">
        <v>21229</v>
      </c>
      <c r="H183" s="43" t="s">
        <v>2</v>
      </c>
      <c r="I183" s="44" t="s">
        <v>39</v>
      </c>
      <c r="J183" s="43" t="s">
        <v>43</v>
      </c>
      <c r="K183" s="52">
        <v>37104</v>
      </c>
      <c r="L183" s="55">
        <v>37105</v>
      </c>
      <c r="M183" s="44" t="s">
        <v>4</v>
      </c>
      <c r="N183" s="47">
        <v>37165</v>
      </c>
      <c r="O183" s="49">
        <v>25268</v>
      </c>
      <c r="P183" s="5">
        <v>25268</v>
      </c>
      <c r="R183" s="4" t="e">
        <f>(P182+P183)/$Q$2</f>
        <v>#DIV/0!</v>
      </c>
    </row>
    <row r="184" spans="3:18" outlineLevel="2" x14ac:dyDescent="0.25">
      <c r="C184" s="43">
        <v>108205</v>
      </c>
      <c r="D184" s="43" t="s">
        <v>48</v>
      </c>
      <c r="E184" s="43" t="s">
        <v>38</v>
      </c>
      <c r="F184" s="44">
        <v>71323</v>
      </c>
      <c r="G184" s="43">
        <v>21229</v>
      </c>
      <c r="H184" s="43" t="s">
        <v>2</v>
      </c>
      <c r="I184" s="44" t="s">
        <v>39</v>
      </c>
      <c r="J184" s="43" t="s">
        <v>43</v>
      </c>
      <c r="K184" s="52">
        <v>37104</v>
      </c>
      <c r="L184" s="55">
        <v>37105</v>
      </c>
      <c r="M184" s="44" t="s">
        <v>3</v>
      </c>
      <c r="N184" s="47">
        <v>37104</v>
      </c>
      <c r="O184" s="49">
        <v>-10000</v>
      </c>
      <c r="P184" s="5">
        <f>O184</f>
        <v>-10000</v>
      </c>
    </row>
    <row r="185" spans="3:18" outlineLevel="2" x14ac:dyDescent="0.25">
      <c r="C185" s="43">
        <v>108205</v>
      </c>
      <c r="D185" s="43" t="s">
        <v>48</v>
      </c>
      <c r="E185" s="43" t="s">
        <v>38</v>
      </c>
      <c r="F185" s="44">
        <v>71323</v>
      </c>
      <c r="G185" s="43">
        <v>21229</v>
      </c>
      <c r="H185" s="43" t="s">
        <v>2</v>
      </c>
      <c r="I185" s="44" t="s">
        <v>39</v>
      </c>
      <c r="J185" s="43" t="s">
        <v>43</v>
      </c>
      <c r="K185" s="52">
        <v>37104</v>
      </c>
      <c r="L185" s="55">
        <v>37105</v>
      </c>
      <c r="M185" s="44" t="s">
        <v>4</v>
      </c>
      <c r="N185" s="47">
        <v>37135</v>
      </c>
      <c r="O185" s="49">
        <v>10000</v>
      </c>
      <c r="P185" s="5">
        <f>O185</f>
        <v>10000</v>
      </c>
    </row>
    <row r="186" spans="3:18" outlineLevel="2" x14ac:dyDescent="0.25">
      <c r="C186" s="43">
        <v>108205</v>
      </c>
      <c r="D186" s="43" t="s">
        <v>48</v>
      </c>
      <c r="E186" s="43" t="s">
        <v>38</v>
      </c>
      <c r="F186" s="44">
        <v>71460</v>
      </c>
      <c r="G186" s="43">
        <v>21229</v>
      </c>
      <c r="H186" s="43" t="s">
        <v>2</v>
      </c>
      <c r="I186" s="44" t="s">
        <v>39</v>
      </c>
      <c r="J186" s="43" t="s">
        <v>43</v>
      </c>
      <c r="K186" s="52">
        <v>37104</v>
      </c>
      <c r="L186" s="55">
        <v>37105</v>
      </c>
      <c r="M186" s="44" t="s">
        <v>3</v>
      </c>
      <c r="N186" s="47">
        <v>37104</v>
      </c>
      <c r="O186" s="49">
        <v>-210000</v>
      </c>
      <c r="P186" s="5">
        <f>O186</f>
        <v>-210000</v>
      </c>
    </row>
    <row r="187" spans="3:18" outlineLevel="2" x14ac:dyDescent="0.25">
      <c r="C187" s="43">
        <v>108205</v>
      </c>
      <c r="D187" s="43" t="s">
        <v>48</v>
      </c>
      <c r="E187" s="43" t="s">
        <v>38</v>
      </c>
      <c r="F187" s="44">
        <v>71460</v>
      </c>
      <c r="G187" s="43">
        <v>21229</v>
      </c>
      <c r="H187" s="43" t="s">
        <v>2</v>
      </c>
      <c r="I187" s="44" t="s">
        <v>39</v>
      </c>
      <c r="J187" s="43" t="s">
        <v>43</v>
      </c>
      <c r="K187" s="52">
        <v>37104</v>
      </c>
      <c r="L187" s="55">
        <v>37105</v>
      </c>
      <c r="M187" s="44" t="s">
        <v>4</v>
      </c>
      <c r="N187" s="47">
        <v>37135</v>
      </c>
      <c r="O187" s="49">
        <v>190000</v>
      </c>
      <c r="P187" s="5">
        <f>O187</f>
        <v>190000</v>
      </c>
    </row>
    <row r="188" spans="3:18" outlineLevel="2" x14ac:dyDescent="0.25">
      <c r="C188" s="43">
        <v>108205</v>
      </c>
      <c r="D188" s="43" t="s">
        <v>48</v>
      </c>
      <c r="E188" s="43" t="s">
        <v>38</v>
      </c>
      <c r="F188" s="44">
        <v>71460</v>
      </c>
      <c r="G188" s="43">
        <v>21229</v>
      </c>
      <c r="H188" s="43" t="s">
        <v>2</v>
      </c>
      <c r="I188" s="44" t="s">
        <v>39</v>
      </c>
      <c r="J188" s="43" t="s">
        <v>43</v>
      </c>
      <c r="K188" s="52">
        <v>37104</v>
      </c>
      <c r="L188" s="55">
        <v>37105</v>
      </c>
      <c r="M188" s="44" t="s">
        <v>4</v>
      </c>
      <c r="N188" s="47">
        <v>37165</v>
      </c>
      <c r="O188" s="49">
        <v>20000</v>
      </c>
      <c r="P188" s="5">
        <v>20000</v>
      </c>
      <c r="R188" s="4" t="e">
        <f>(P186+P187+P188)/$Q$2</f>
        <v>#DIV/0!</v>
      </c>
    </row>
    <row r="189" spans="3:18" outlineLevel="1" x14ac:dyDescent="0.25">
      <c r="C189" s="72" t="s">
        <v>337</v>
      </c>
      <c r="D189" s="43"/>
      <c r="E189" s="43"/>
      <c r="F189" s="44"/>
      <c r="G189" s="43"/>
      <c r="H189" s="43"/>
      <c r="I189" s="44"/>
      <c r="J189" s="43"/>
      <c r="K189" s="52"/>
      <c r="L189" s="55"/>
      <c r="M189" s="44"/>
      <c r="N189" s="47"/>
      <c r="O189" s="49"/>
      <c r="P189" s="5">
        <f>SUBTOTAL(9,P179:P188)</f>
        <v>0</v>
      </c>
    </row>
    <row r="190" spans="3:18" outlineLevel="2" x14ac:dyDescent="0.25">
      <c r="C190" s="43">
        <v>108305</v>
      </c>
      <c r="D190" s="43" t="s">
        <v>48</v>
      </c>
      <c r="E190" s="43" t="s">
        <v>38</v>
      </c>
      <c r="F190" s="44">
        <v>62389</v>
      </c>
      <c r="G190" s="43">
        <v>21229</v>
      </c>
      <c r="H190" s="43" t="s">
        <v>5</v>
      </c>
      <c r="I190" s="44" t="s">
        <v>41</v>
      </c>
      <c r="J190" s="43" t="s">
        <v>197</v>
      </c>
      <c r="K190" s="52">
        <v>37104</v>
      </c>
      <c r="L190" s="55">
        <v>37134</v>
      </c>
      <c r="M190" s="44" t="s">
        <v>4</v>
      </c>
      <c r="N190" s="47">
        <v>37135</v>
      </c>
      <c r="O190" s="49">
        <v>140000</v>
      </c>
      <c r="P190" s="5">
        <f>O190</f>
        <v>140000</v>
      </c>
    </row>
    <row r="191" spans="3:18" outlineLevel="2" x14ac:dyDescent="0.25">
      <c r="C191" s="43">
        <v>108305</v>
      </c>
      <c r="D191" s="43" t="s">
        <v>48</v>
      </c>
      <c r="E191" s="43" t="s">
        <v>38</v>
      </c>
      <c r="F191" s="44">
        <v>62389</v>
      </c>
      <c r="G191" s="43">
        <v>21229</v>
      </c>
      <c r="H191" s="43" t="s">
        <v>5</v>
      </c>
      <c r="I191" s="44" t="s">
        <v>41</v>
      </c>
      <c r="J191" s="43" t="s">
        <v>197</v>
      </c>
      <c r="K191" s="52">
        <v>37104</v>
      </c>
      <c r="L191" s="55">
        <v>37134</v>
      </c>
      <c r="M191" s="44" t="s">
        <v>3</v>
      </c>
      <c r="N191" s="47">
        <v>37165</v>
      </c>
      <c r="O191" s="49">
        <v>-140000</v>
      </c>
      <c r="P191" s="5">
        <v>-140000</v>
      </c>
      <c r="R191" s="4" t="e">
        <f>(P190+P191)/$Q$2</f>
        <v>#DIV/0!</v>
      </c>
    </row>
    <row r="192" spans="3:18" outlineLevel="2" x14ac:dyDescent="0.25">
      <c r="C192" s="43">
        <v>108305</v>
      </c>
      <c r="D192" s="43" t="s">
        <v>48</v>
      </c>
      <c r="E192" s="43" t="s">
        <v>38</v>
      </c>
      <c r="F192" s="44">
        <v>71460</v>
      </c>
      <c r="G192" s="43">
        <v>21229</v>
      </c>
      <c r="H192" s="43" t="s">
        <v>5</v>
      </c>
      <c r="I192" s="44" t="s">
        <v>41</v>
      </c>
      <c r="J192" s="43" t="s">
        <v>197</v>
      </c>
      <c r="K192" s="52">
        <v>37104</v>
      </c>
      <c r="L192" s="55">
        <v>37134</v>
      </c>
      <c r="M192" s="44" t="s">
        <v>4</v>
      </c>
      <c r="N192" s="47">
        <v>37135</v>
      </c>
      <c r="O192" s="49">
        <v>90000</v>
      </c>
      <c r="P192" s="5">
        <f>O192</f>
        <v>90000</v>
      </c>
    </row>
    <row r="193" spans="3:18" outlineLevel="2" x14ac:dyDescent="0.25">
      <c r="C193" s="43">
        <v>108305</v>
      </c>
      <c r="D193" s="43" t="s">
        <v>48</v>
      </c>
      <c r="E193" s="43" t="s">
        <v>38</v>
      </c>
      <c r="F193" s="44">
        <v>71460</v>
      </c>
      <c r="G193" s="43">
        <v>21229</v>
      </c>
      <c r="H193" s="43" t="s">
        <v>5</v>
      </c>
      <c r="I193" s="44" t="s">
        <v>41</v>
      </c>
      <c r="J193" s="43" t="s">
        <v>197</v>
      </c>
      <c r="K193" s="52">
        <v>37104</v>
      </c>
      <c r="L193" s="55">
        <v>37134</v>
      </c>
      <c r="M193" s="44" t="s">
        <v>3</v>
      </c>
      <c r="N193" s="47">
        <v>37165</v>
      </c>
      <c r="O193" s="49">
        <v>-90000</v>
      </c>
      <c r="P193" s="5">
        <v>-90000</v>
      </c>
      <c r="R193" s="4" t="e">
        <f>(P192+P193)/$Q$2</f>
        <v>#DIV/0!</v>
      </c>
    </row>
    <row r="194" spans="3:18" outlineLevel="1" x14ac:dyDescent="0.25">
      <c r="C194" s="72" t="s">
        <v>338</v>
      </c>
      <c r="D194" s="43"/>
      <c r="E194" s="43"/>
      <c r="F194" s="44"/>
      <c r="G194" s="43"/>
      <c r="H194" s="43"/>
      <c r="I194" s="44"/>
      <c r="J194" s="43"/>
      <c r="K194" s="52"/>
      <c r="L194" s="55"/>
      <c r="M194" s="44"/>
      <c r="N194" s="47"/>
      <c r="O194" s="49"/>
      <c r="P194" s="5">
        <f>SUBTOTAL(9,P190:P193)</f>
        <v>0</v>
      </c>
    </row>
    <row r="195" spans="3:18" outlineLevel="2" x14ac:dyDescent="0.25">
      <c r="C195" s="43">
        <v>108334</v>
      </c>
      <c r="D195" s="43" t="s">
        <v>48</v>
      </c>
      <c r="E195" s="43" t="s">
        <v>38</v>
      </c>
      <c r="F195" s="44">
        <v>62389</v>
      </c>
      <c r="G195" s="43">
        <v>22359</v>
      </c>
      <c r="H195" s="43" t="s">
        <v>2</v>
      </c>
      <c r="I195" s="44" t="s">
        <v>39</v>
      </c>
      <c r="J195" s="43" t="s">
        <v>43</v>
      </c>
      <c r="K195" s="52">
        <v>37135</v>
      </c>
      <c r="L195" s="55">
        <v>37153</v>
      </c>
      <c r="M195" s="44" t="s">
        <v>3</v>
      </c>
      <c r="N195" s="47">
        <v>37135</v>
      </c>
      <c r="O195" s="49">
        <v>-40000</v>
      </c>
      <c r="P195" s="5">
        <f>O195</f>
        <v>-40000</v>
      </c>
    </row>
    <row r="196" spans="3:18" outlineLevel="2" x14ac:dyDescent="0.25">
      <c r="C196" s="43">
        <v>108334</v>
      </c>
      <c r="D196" s="43" t="s">
        <v>48</v>
      </c>
      <c r="E196" s="43" t="s">
        <v>38</v>
      </c>
      <c r="F196" s="44">
        <v>62389</v>
      </c>
      <c r="G196" s="43">
        <v>22359</v>
      </c>
      <c r="H196" s="43" t="s">
        <v>2</v>
      </c>
      <c r="I196" s="44" t="s">
        <v>39</v>
      </c>
      <c r="J196" s="43" t="s">
        <v>43</v>
      </c>
      <c r="K196" s="52">
        <v>37135</v>
      </c>
      <c r="L196" s="55">
        <v>37153</v>
      </c>
      <c r="M196" s="44" t="s">
        <v>4</v>
      </c>
      <c r="N196" s="47">
        <v>37165</v>
      </c>
      <c r="O196" s="49">
        <v>40000</v>
      </c>
      <c r="P196" s="5">
        <v>40000</v>
      </c>
    </row>
    <row r="197" spans="3:18" outlineLevel="1" x14ac:dyDescent="0.25">
      <c r="C197" s="72" t="s">
        <v>339</v>
      </c>
      <c r="D197" s="43"/>
      <c r="E197" s="43"/>
      <c r="F197" s="44"/>
      <c r="G197" s="43"/>
      <c r="H197" s="43"/>
      <c r="I197" s="44"/>
      <c r="J197" s="43"/>
      <c r="K197" s="52"/>
      <c r="L197" s="55"/>
      <c r="M197" s="44"/>
      <c r="N197" s="47"/>
      <c r="O197" s="49"/>
      <c r="P197" s="5">
        <f>SUBTOTAL(9,P195:P196)</f>
        <v>0</v>
      </c>
      <c r="R197" s="4" t="e">
        <f>-P197/$Q$2</f>
        <v>#DIV/0!</v>
      </c>
    </row>
    <row r="198" spans="3:18" outlineLevel="2" x14ac:dyDescent="0.25">
      <c r="C198" s="43">
        <v>107821</v>
      </c>
      <c r="D198" s="43" t="s">
        <v>42</v>
      </c>
      <c r="E198" s="43" t="s">
        <v>38</v>
      </c>
      <c r="F198" s="43">
        <v>62389</v>
      </c>
      <c r="G198" s="43">
        <v>21228</v>
      </c>
      <c r="H198" s="43" t="s">
        <v>5</v>
      </c>
      <c r="I198" s="44" t="s">
        <v>41</v>
      </c>
      <c r="J198" s="43" t="s">
        <v>43</v>
      </c>
      <c r="K198" s="52">
        <v>36982</v>
      </c>
      <c r="L198" s="55">
        <v>36998</v>
      </c>
      <c r="M198" s="44" t="s">
        <v>4</v>
      </c>
      <c r="N198" s="47">
        <v>36982</v>
      </c>
      <c r="O198" s="49">
        <v>20000</v>
      </c>
      <c r="P198" s="5">
        <f>O198</f>
        <v>20000</v>
      </c>
    </row>
    <row r="199" spans="3:18" outlineLevel="2" x14ac:dyDescent="0.25">
      <c r="C199" s="43">
        <v>107821</v>
      </c>
      <c r="D199" s="43" t="s">
        <v>42</v>
      </c>
      <c r="E199" s="43" t="s">
        <v>38</v>
      </c>
      <c r="F199" s="43">
        <v>62389</v>
      </c>
      <c r="G199" s="43">
        <v>21228</v>
      </c>
      <c r="H199" s="43" t="s">
        <v>5</v>
      </c>
      <c r="I199" s="44" t="s">
        <v>41</v>
      </c>
      <c r="J199" s="43" t="s">
        <v>43</v>
      </c>
      <c r="K199" s="52">
        <v>36982</v>
      </c>
      <c r="L199" s="55">
        <v>36998</v>
      </c>
      <c r="M199" s="44" t="s">
        <v>3</v>
      </c>
      <c r="N199" s="47">
        <v>37165</v>
      </c>
      <c r="O199" s="49">
        <v>-20000</v>
      </c>
      <c r="P199" s="5">
        <v>-20000</v>
      </c>
    </row>
    <row r="200" spans="3:18" outlineLevel="1" x14ac:dyDescent="0.25">
      <c r="C200" s="72" t="s">
        <v>340</v>
      </c>
      <c r="D200" s="43"/>
      <c r="E200" s="43"/>
      <c r="F200" s="43"/>
      <c r="G200" s="43"/>
      <c r="H200" s="43"/>
      <c r="I200" s="44"/>
      <c r="J200" s="43"/>
      <c r="K200" s="52"/>
      <c r="L200" s="55"/>
      <c r="M200" s="44"/>
      <c r="N200" s="47"/>
      <c r="O200" s="49"/>
      <c r="P200" s="5">
        <f>SUBTOTAL(9,P198:P199)</f>
        <v>0</v>
      </c>
      <c r="R200" s="4" t="e">
        <f>-P200/$Q$2</f>
        <v>#DIV/0!</v>
      </c>
    </row>
    <row r="201" spans="3:18" outlineLevel="2" x14ac:dyDescent="0.25">
      <c r="C201" s="43">
        <v>107923</v>
      </c>
      <c r="D201" s="43" t="s">
        <v>42</v>
      </c>
      <c r="E201" s="43" t="s">
        <v>38</v>
      </c>
      <c r="F201" s="43">
        <v>62389</v>
      </c>
      <c r="G201" s="43">
        <v>21228</v>
      </c>
      <c r="H201" s="43" t="s">
        <v>5</v>
      </c>
      <c r="I201" s="44" t="s">
        <v>41</v>
      </c>
      <c r="J201" s="43" t="s">
        <v>9</v>
      </c>
      <c r="K201" s="52">
        <v>37012</v>
      </c>
      <c r="L201" s="55">
        <v>37014</v>
      </c>
      <c r="M201" s="44" t="s">
        <v>4</v>
      </c>
      <c r="N201" s="47">
        <v>37012</v>
      </c>
      <c r="O201" s="49">
        <v>240000</v>
      </c>
      <c r="P201" s="5">
        <f>O201</f>
        <v>240000</v>
      </c>
    </row>
    <row r="202" spans="3:18" outlineLevel="2" x14ac:dyDescent="0.25">
      <c r="C202" s="43">
        <v>107923</v>
      </c>
      <c r="D202" s="43" t="s">
        <v>42</v>
      </c>
      <c r="E202" s="43" t="s">
        <v>38</v>
      </c>
      <c r="F202" s="43">
        <v>62389</v>
      </c>
      <c r="G202" s="43">
        <v>21228</v>
      </c>
      <c r="H202" s="43" t="s">
        <v>5</v>
      </c>
      <c r="I202" s="44" t="s">
        <v>41</v>
      </c>
      <c r="J202" s="43" t="s">
        <v>9</v>
      </c>
      <c r="K202" s="52">
        <v>37012</v>
      </c>
      <c r="L202" s="55">
        <v>37014</v>
      </c>
      <c r="M202" s="44" t="s">
        <v>3</v>
      </c>
      <c r="N202" s="47">
        <v>37135</v>
      </c>
      <c r="O202" s="49">
        <v>-80000</v>
      </c>
      <c r="P202" s="5">
        <v>-80000</v>
      </c>
    </row>
    <row r="203" spans="3:18" outlineLevel="2" x14ac:dyDescent="0.25">
      <c r="C203" s="43">
        <v>107923</v>
      </c>
      <c r="D203" s="43" t="s">
        <v>42</v>
      </c>
      <c r="E203" s="43" t="s">
        <v>38</v>
      </c>
      <c r="F203" s="43">
        <v>62389</v>
      </c>
      <c r="G203" s="43">
        <v>21228</v>
      </c>
      <c r="H203" s="43" t="s">
        <v>5</v>
      </c>
      <c r="I203" s="44" t="s">
        <v>41</v>
      </c>
      <c r="J203" s="43" t="s">
        <v>9</v>
      </c>
      <c r="K203" s="52">
        <v>37012</v>
      </c>
      <c r="L203" s="55">
        <v>37014</v>
      </c>
      <c r="M203" s="44" t="s">
        <v>3</v>
      </c>
      <c r="N203" s="47">
        <v>37165</v>
      </c>
      <c r="O203" s="49">
        <v>-160000</v>
      </c>
      <c r="P203" s="5">
        <v>-160000</v>
      </c>
      <c r="R203" s="4" t="e">
        <f>(P201+P202+P203)/$Q$2</f>
        <v>#DIV/0!</v>
      </c>
    </row>
    <row r="204" spans="3:18" outlineLevel="2" x14ac:dyDescent="0.25">
      <c r="C204" s="43">
        <v>107923</v>
      </c>
      <c r="D204" s="43" t="s">
        <v>42</v>
      </c>
      <c r="E204" s="43" t="s">
        <v>38</v>
      </c>
      <c r="F204" s="43">
        <v>71460</v>
      </c>
      <c r="G204" s="43">
        <v>21228</v>
      </c>
      <c r="H204" s="43" t="s">
        <v>5</v>
      </c>
      <c r="I204" s="44" t="s">
        <v>41</v>
      </c>
      <c r="J204" s="43" t="s">
        <v>9</v>
      </c>
      <c r="K204" s="52">
        <v>37012</v>
      </c>
      <c r="L204" s="55">
        <v>37014</v>
      </c>
      <c r="M204" s="44" t="s">
        <v>4</v>
      </c>
      <c r="N204" s="47">
        <v>37012</v>
      </c>
      <c r="O204" s="49">
        <v>30000</v>
      </c>
      <c r="P204" s="5">
        <f>O204</f>
        <v>30000</v>
      </c>
    </row>
    <row r="205" spans="3:18" outlineLevel="2" x14ac:dyDescent="0.25">
      <c r="C205" s="43">
        <v>107923</v>
      </c>
      <c r="D205" s="43" t="s">
        <v>42</v>
      </c>
      <c r="E205" s="43" t="s">
        <v>38</v>
      </c>
      <c r="F205" s="43">
        <v>71460</v>
      </c>
      <c r="G205" s="43">
        <v>21228</v>
      </c>
      <c r="H205" s="43" t="s">
        <v>5</v>
      </c>
      <c r="I205" s="44" t="s">
        <v>41</v>
      </c>
      <c r="J205" s="43" t="s">
        <v>9</v>
      </c>
      <c r="K205" s="52">
        <v>37012</v>
      </c>
      <c r="L205" s="55">
        <v>37014</v>
      </c>
      <c r="M205" s="44" t="s">
        <v>3</v>
      </c>
      <c r="N205" s="47">
        <v>37135</v>
      </c>
      <c r="O205" s="49">
        <v>-30000</v>
      </c>
      <c r="P205" s="5">
        <f>-29962-38</f>
        <v>-30000</v>
      </c>
    </row>
    <row r="206" spans="3:18" outlineLevel="1" x14ac:dyDescent="0.25">
      <c r="C206" s="72" t="s">
        <v>341</v>
      </c>
      <c r="D206" s="43"/>
      <c r="E206" s="43"/>
      <c r="F206" s="43"/>
      <c r="G206" s="43"/>
      <c r="H206" s="43"/>
      <c r="I206" s="44"/>
      <c r="J206" s="43"/>
      <c r="K206" s="52"/>
      <c r="L206" s="55"/>
      <c r="M206" s="44"/>
      <c r="N206" s="47"/>
      <c r="O206" s="49"/>
      <c r="P206" s="5">
        <f>SUBTOTAL(9,P201:P205)</f>
        <v>0</v>
      </c>
    </row>
    <row r="207" spans="3:18" outlineLevel="2" x14ac:dyDescent="0.25">
      <c r="C207" s="43">
        <v>108045</v>
      </c>
      <c r="D207" s="43" t="s">
        <v>42</v>
      </c>
      <c r="E207" s="43" t="s">
        <v>38</v>
      </c>
      <c r="F207" s="43">
        <v>62389</v>
      </c>
      <c r="G207" s="43">
        <v>21228</v>
      </c>
      <c r="H207" s="43" t="s">
        <v>5</v>
      </c>
      <c r="I207" s="44" t="s">
        <v>41</v>
      </c>
      <c r="J207" s="43" t="s">
        <v>43</v>
      </c>
      <c r="K207" s="52">
        <v>37043</v>
      </c>
      <c r="L207" s="55">
        <v>37071</v>
      </c>
      <c r="M207" s="44" t="s">
        <v>4</v>
      </c>
      <c r="N207" s="47">
        <v>37043</v>
      </c>
      <c r="O207" s="49">
        <v>84629</v>
      </c>
      <c r="P207" s="5">
        <v>84269</v>
      </c>
    </row>
    <row r="208" spans="3:18" outlineLevel="2" x14ac:dyDescent="0.25">
      <c r="C208" s="43">
        <v>108045</v>
      </c>
      <c r="D208" s="43" t="s">
        <v>42</v>
      </c>
      <c r="E208" s="43" t="s">
        <v>38</v>
      </c>
      <c r="F208" s="43">
        <v>62389</v>
      </c>
      <c r="G208" s="43">
        <v>21228</v>
      </c>
      <c r="H208" s="43" t="s">
        <v>5</v>
      </c>
      <c r="I208" s="44" t="s">
        <v>41</v>
      </c>
      <c r="J208" s="43" t="s">
        <v>43</v>
      </c>
      <c r="K208" s="52">
        <v>37043</v>
      </c>
      <c r="L208" s="55">
        <v>37071</v>
      </c>
      <c r="M208" s="44" t="s">
        <v>3</v>
      </c>
      <c r="N208" s="47">
        <v>37135</v>
      </c>
      <c r="O208" s="49">
        <v>-24269</v>
      </c>
      <c r="P208" s="5">
        <v>-24269</v>
      </c>
    </row>
    <row r="209" spans="3:18" outlineLevel="2" x14ac:dyDescent="0.25">
      <c r="C209" s="43">
        <v>108045</v>
      </c>
      <c r="D209" s="43" t="s">
        <v>42</v>
      </c>
      <c r="E209" s="43" t="s">
        <v>38</v>
      </c>
      <c r="F209" s="43">
        <v>62389</v>
      </c>
      <c r="G209" s="43">
        <v>21228</v>
      </c>
      <c r="H209" s="43" t="s">
        <v>5</v>
      </c>
      <c r="I209" s="44" t="s">
        <v>41</v>
      </c>
      <c r="J209" s="43" t="s">
        <v>43</v>
      </c>
      <c r="K209" s="52">
        <v>37043</v>
      </c>
      <c r="L209" s="55">
        <v>37071</v>
      </c>
      <c r="M209" s="44" t="s">
        <v>3</v>
      </c>
      <c r="N209" s="47">
        <v>37165</v>
      </c>
      <c r="O209" s="49">
        <v>-60000</v>
      </c>
      <c r="P209" s="5">
        <v>-60000</v>
      </c>
      <c r="R209" s="4" t="e">
        <f>(P207+P208+P209)/$Q$2</f>
        <v>#DIV/0!</v>
      </c>
    </row>
    <row r="210" spans="3:18" outlineLevel="1" x14ac:dyDescent="0.25">
      <c r="C210" s="72" t="s">
        <v>342</v>
      </c>
      <c r="D210" s="43"/>
      <c r="E210" s="43"/>
      <c r="F210" s="43"/>
      <c r="G210" s="43"/>
      <c r="H210" s="43"/>
      <c r="I210" s="44"/>
      <c r="J210" s="43"/>
      <c r="K210" s="52"/>
      <c r="L210" s="55"/>
      <c r="M210" s="44"/>
      <c r="N210" s="47"/>
      <c r="O210" s="49"/>
      <c r="P210" s="5">
        <f>SUBTOTAL(9,P207:P209)</f>
        <v>0</v>
      </c>
    </row>
    <row r="211" spans="3:18" outlineLevel="2" x14ac:dyDescent="0.25">
      <c r="C211" s="43">
        <v>108314</v>
      </c>
      <c r="D211" s="43" t="s">
        <v>42</v>
      </c>
      <c r="E211" s="43" t="s">
        <v>38</v>
      </c>
      <c r="F211" s="44">
        <v>62389</v>
      </c>
      <c r="G211" s="43">
        <v>21228</v>
      </c>
      <c r="H211" s="43" t="s">
        <v>5</v>
      </c>
      <c r="I211" s="44" t="s">
        <v>41</v>
      </c>
      <c r="J211" s="43" t="s">
        <v>43</v>
      </c>
      <c r="K211" s="52">
        <v>37135</v>
      </c>
      <c r="L211" s="55">
        <v>37141</v>
      </c>
      <c r="M211" s="44" t="s">
        <v>4</v>
      </c>
      <c r="N211" s="47">
        <v>37135</v>
      </c>
      <c r="O211" s="49">
        <v>80000</v>
      </c>
      <c r="P211" s="5">
        <f>O211</f>
        <v>80000</v>
      </c>
    </row>
    <row r="212" spans="3:18" outlineLevel="2" x14ac:dyDescent="0.25">
      <c r="C212" s="43">
        <v>108314</v>
      </c>
      <c r="D212" s="43" t="s">
        <v>42</v>
      </c>
      <c r="E212" s="43" t="s">
        <v>38</v>
      </c>
      <c r="F212" s="44">
        <v>62389</v>
      </c>
      <c r="G212" s="43">
        <v>21228</v>
      </c>
      <c r="H212" s="43" t="s">
        <v>5</v>
      </c>
      <c r="I212" s="44" t="s">
        <v>41</v>
      </c>
      <c r="J212" s="43" t="s">
        <v>43</v>
      </c>
      <c r="K212" s="52">
        <v>37135</v>
      </c>
      <c r="L212" s="55">
        <v>37141</v>
      </c>
      <c r="M212" s="44" t="s">
        <v>3</v>
      </c>
      <c r="N212" s="47">
        <v>37165</v>
      </c>
      <c r="O212" s="49">
        <v>-80000</v>
      </c>
      <c r="P212" s="5">
        <v>-80000</v>
      </c>
      <c r="R212" s="4" t="e">
        <f>(P211+P212)/$Q$2</f>
        <v>#DIV/0!</v>
      </c>
    </row>
    <row r="213" spans="3:18" outlineLevel="2" x14ac:dyDescent="0.25">
      <c r="C213" s="43">
        <v>108314</v>
      </c>
      <c r="D213" s="43" t="s">
        <v>42</v>
      </c>
      <c r="E213" s="43" t="s">
        <v>38</v>
      </c>
      <c r="F213" s="44">
        <v>71460</v>
      </c>
      <c r="G213" s="43">
        <v>21228</v>
      </c>
      <c r="H213" s="43" t="s">
        <v>5</v>
      </c>
      <c r="I213" s="44" t="s">
        <v>41</v>
      </c>
      <c r="J213" s="43" t="s">
        <v>43</v>
      </c>
      <c r="K213" s="52">
        <v>37135</v>
      </c>
      <c r="L213" s="55">
        <v>37141</v>
      </c>
      <c r="M213" s="44" t="s">
        <v>4</v>
      </c>
      <c r="N213" s="47">
        <v>37135</v>
      </c>
      <c r="O213" s="49">
        <v>55000</v>
      </c>
      <c r="P213" s="5">
        <f>O213</f>
        <v>55000</v>
      </c>
    </row>
    <row r="214" spans="3:18" outlineLevel="2" x14ac:dyDescent="0.25">
      <c r="C214" s="43">
        <v>108314</v>
      </c>
      <c r="D214" s="43" t="s">
        <v>42</v>
      </c>
      <c r="E214" s="43" t="s">
        <v>38</v>
      </c>
      <c r="F214" s="44">
        <v>71460</v>
      </c>
      <c r="G214" s="43">
        <v>21228</v>
      </c>
      <c r="H214" s="43" t="s">
        <v>5</v>
      </c>
      <c r="I214" s="44" t="s">
        <v>41</v>
      </c>
      <c r="J214" s="43" t="s">
        <v>43</v>
      </c>
      <c r="K214" s="52">
        <v>37135</v>
      </c>
      <c r="L214" s="55">
        <v>37141</v>
      </c>
      <c r="M214" s="44" t="s">
        <v>3</v>
      </c>
      <c r="N214" s="47">
        <v>37165</v>
      </c>
      <c r="O214" s="49">
        <v>-55000</v>
      </c>
      <c r="P214" s="5">
        <v>-55000</v>
      </c>
      <c r="R214" s="4" t="e">
        <f>(P213+P214)/$Q$2</f>
        <v>#DIV/0!</v>
      </c>
    </row>
    <row r="215" spans="3:18" outlineLevel="1" x14ac:dyDescent="0.25">
      <c r="C215" s="72" t="s">
        <v>343</v>
      </c>
      <c r="D215" s="43"/>
      <c r="E215" s="43"/>
      <c r="F215" s="44"/>
      <c r="G215" s="43"/>
      <c r="H215" s="43"/>
      <c r="I215" s="44"/>
      <c r="J215" s="43"/>
      <c r="K215" s="52"/>
      <c r="L215" s="55"/>
      <c r="M215" s="44"/>
      <c r="N215" s="47"/>
      <c r="O215" s="49"/>
      <c r="P215" s="5">
        <f>SUBTOTAL(9,P211:P214)</f>
        <v>0</v>
      </c>
    </row>
    <row r="216" spans="3:18" outlineLevel="2" x14ac:dyDescent="0.25">
      <c r="C216" s="43">
        <v>108255</v>
      </c>
      <c r="D216" s="43" t="s">
        <v>198</v>
      </c>
      <c r="E216" s="43" t="s">
        <v>38</v>
      </c>
      <c r="F216" s="44">
        <v>62389</v>
      </c>
      <c r="G216" s="43">
        <v>107727</v>
      </c>
      <c r="H216" s="43" t="s">
        <v>2</v>
      </c>
      <c r="I216" s="44" t="s">
        <v>39</v>
      </c>
      <c r="J216" s="43" t="s">
        <v>43</v>
      </c>
      <c r="K216" s="52">
        <v>37104</v>
      </c>
      <c r="L216" s="55">
        <v>37126</v>
      </c>
      <c r="M216" s="44" t="s">
        <v>3</v>
      </c>
      <c r="N216" s="47">
        <v>37104</v>
      </c>
      <c r="O216" s="49">
        <v>-40000</v>
      </c>
      <c r="P216" s="5">
        <f>O216</f>
        <v>-40000</v>
      </c>
    </row>
    <row r="217" spans="3:18" outlineLevel="2" x14ac:dyDescent="0.25">
      <c r="C217" s="43">
        <v>108255</v>
      </c>
      <c r="D217" s="43" t="s">
        <v>198</v>
      </c>
      <c r="E217" s="43" t="s">
        <v>38</v>
      </c>
      <c r="F217" s="44">
        <v>62389</v>
      </c>
      <c r="G217" s="43">
        <v>107727</v>
      </c>
      <c r="H217" s="43" t="s">
        <v>2</v>
      </c>
      <c r="I217" s="44" t="s">
        <v>39</v>
      </c>
      <c r="J217" s="43" t="s">
        <v>43</v>
      </c>
      <c r="K217" s="52">
        <v>37104</v>
      </c>
      <c r="L217" s="55">
        <v>37126</v>
      </c>
      <c r="M217" s="44" t="s">
        <v>4</v>
      </c>
      <c r="N217" s="47">
        <v>37165</v>
      </c>
      <c r="O217" s="49">
        <v>40000</v>
      </c>
      <c r="P217" s="5">
        <v>40000</v>
      </c>
    </row>
    <row r="218" spans="3:18" outlineLevel="1" x14ac:dyDescent="0.25">
      <c r="C218" s="72" t="s">
        <v>344</v>
      </c>
      <c r="D218" s="43"/>
      <c r="E218" s="43"/>
      <c r="F218" s="44"/>
      <c r="G218" s="43"/>
      <c r="H218" s="43"/>
      <c r="I218" s="44"/>
      <c r="J218" s="43"/>
      <c r="K218" s="52"/>
      <c r="L218" s="55"/>
      <c r="M218" s="44"/>
      <c r="N218" s="47"/>
      <c r="O218" s="49"/>
      <c r="P218" s="5">
        <f>SUBTOTAL(9,P216:P217)</f>
        <v>0</v>
      </c>
      <c r="R218" s="4" t="e">
        <f>-P218/$Q$2</f>
        <v>#DIV/0!</v>
      </c>
    </row>
    <row r="219" spans="3:18" outlineLevel="2" x14ac:dyDescent="0.25">
      <c r="C219" s="43">
        <v>107910</v>
      </c>
      <c r="D219" s="43" t="s">
        <v>11</v>
      </c>
      <c r="E219" s="43" t="s">
        <v>38</v>
      </c>
      <c r="F219" s="43">
        <v>62389</v>
      </c>
      <c r="G219" s="43">
        <v>100648</v>
      </c>
      <c r="H219" s="43" t="s">
        <v>5</v>
      </c>
      <c r="I219" s="44" t="s">
        <v>41</v>
      </c>
      <c r="J219" s="43" t="s">
        <v>43</v>
      </c>
      <c r="K219" s="52">
        <v>36982</v>
      </c>
      <c r="L219" s="55">
        <v>37011</v>
      </c>
      <c r="M219" s="44" t="s">
        <v>4</v>
      </c>
      <c r="N219" s="47">
        <v>37012</v>
      </c>
      <c r="O219" s="49">
        <v>450000</v>
      </c>
      <c r="P219" s="5">
        <f>O219</f>
        <v>450000</v>
      </c>
    </row>
    <row r="220" spans="3:18" outlineLevel="2" x14ac:dyDescent="0.25">
      <c r="C220" s="43">
        <v>107910</v>
      </c>
      <c r="D220" s="43" t="s">
        <v>11</v>
      </c>
      <c r="E220" s="43" t="s">
        <v>38</v>
      </c>
      <c r="F220" s="43">
        <v>62389</v>
      </c>
      <c r="G220" s="43">
        <v>100648</v>
      </c>
      <c r="H220" s="43" t="s">
        <v>5</v>
      </c>
      <c r="I220" s="44" t="s">
        <v>41</v>
      </c>
      <c r="J220" s="43" t="s">
        <v>43</v>
      </c>
      <c r="K220" s="52">
        <v>36982</v>
      </c>
      <c r="L220" s="55">
        <v>37011</v>
      </c>
      <c r="M220" s="44" t="s">
        <v>3</v>
      </c>
      <c r="N220" s="47">
        <v>37165</v>
      </c>
      <c r="O220" s="49">
        <v>-450000</v>
      </c>
      <c r="P220" s="5">
        <v>-450000</v>
      </c>
    </row>
    <row r="221" spans="3:18" outlineLevel="1" x14ac:dyDescent="0.25">
      <c r="C221" s="72" t="s">
        <v>345</v>
      </c>
      <c r="D221" s="43"/>
      <c r="E221" s="43"/>
      <c r="F221" s="43"/>
      <c r="G221" s="43"/>
      <c r="H221" s="43"/>
      <c r="I221" s="44"/>
      <c r="J221" s="43"/>
      <c r="K221" s="52"/>
      <c r="L221" s="55"/>
      <c r="M221" s="44"/>
      <c r="N221" s="47"/>
      <c r="O221" s="49"/>
      <c r="P221" s="5">
        <f>SUBTOTAL(9,P219:P220)</f>
        <v>0</v>
      </c>
      <c r="R221" s="4" t="e">
        <f>-P221/$Q$2</f>
        <v>#DIV/0!</v>
      </c>
    </row>
    <row r="222" spans="3:18" x14ac:dyDescent="0.25">
      <c r="C222" s="72" t="s">
        <v>6</v>
      </c>
      <c r="D222" s="43"/>
      <c r="E222" s="43"/>
      <c r="F222" s="43"/>
      <c r="G222" s="43"/>
      <c r="H222" s="43"/>
      <c r="I222" s="44"/>
      <c r="J222" s="43"/>
      <c r="K222" s="52"/>
      <c r="L222" s="55"/>
      <c r="M222" s="44"/>
      <c r="N222" s="47"/>
      <c r="O222" s="49"/>
      <c r="P222" s="5">
        <f>SUBTOTAL(9,P2:P220)</f>
        <v>-2290</v>
      </c>
    </row>
  </sheetData>
  <phoneticPr fontId="0" type="noConversion"/>
  <printOptions horizontalCentered="1" gridLines="1"/>
  <pageMargins left="0" right="0" top="0" bottom="0.5" header="0.5" footer="0.25"/>
  <pageSetup paperSize="5" scale="75" orientation="portrait" r:id="rId1"/>
  <headerFooter alignWithMargins="0">
    <oddFooter>&amp;L&amp;F&amp;R&amp;A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tabSelected="1" workbookViewId="0">
      <pane xSplit="7" ySplit="1" topLeftCell="M12" activePane="bottomRight" state="frozen"/>
      <selection activeCell="C1" sqref="C1"/>
      <selection pane="topRight" activeCell="H1" sqref="H1"/>
      <selection pane="bottomLeft" activeCell="C2" sqref="C2"/>
      <selection pane="bottomRight" activeCell="P28" sqref="P28"/>
    </sheetView>
  </sheetViews>
  <sheetFormatPr defaultRowHeight="13.2" outlineLevelRow="2" x14ac:dyDescent="0.25"/>
  <cols>
    <col min="1" max="2" width="0" hidden="1" customWidth="1"/>
    <col min="3" max="3" width="10.109375" customWidth="1"/>
    <col min="5" max="5" width="0" hidden="1" customWidth="1"/>
    <col min="6" max="6" width="5.33203125" bestFit="1" customWidth="1"/>
    <col min="7" max="7" width="9.33203125" customWidth="1"/>
    <col min="8" max="8" width="6.6640625" customWidth="1"/>
    <col min="9" max="9" width="5" bestFit="1" customWidth="1"/>
    <col min="10" max="10" width="6.5546875" customWidth="1"/>
    <col min="11" max="11" width="7" customWidth="1"/>
    <col min="13" max="13" width="3.88671875" customWidth="1"/>
    <col min="14" max="14" width="7.88671875" customWidth="1"/>
    <col min="15" max="15" width="9.5546875" style="4" bestFit="1" customWidth="1"/>
    <col min="16" max="16" width="10.33203125" style="5" bestFit="1" customWidth="1"/>
    <col min="17" max="17" width="6.33203125" customWidth="1"/>
    <col min="18" max="18" width="16.33203125" style="4" customWidth="1"/>
  </cols>
  <sheetData>
    <row r="1" spans="1:18" s="13" customFormat="1" ht="79.8" thickBot="1" x14ac:dyDescent="0.3">
      <c r="A1" s="13" t="s">
        <v>23</v>
      </c>
      <c r="B1" s="13" t="s">
        <v>24</v>
      </c>
      <c r="C1" s="22" t="s">
        <v>12</v>
      </c>
      <c r="D1" s="13" t="s">
        <v>13</v>
      </c>
      <c r="E1" s="13" t="s">
        <v>25</v>
      </c>
      <c r="F1" s="13" t="s">
        <v>14</v>
      </c>
      <c r="G1" s="14" t="s">
        <v>15</v>
      </c>
      <c r="H1" s="13" t="s">
        <v>16</v>
      </c>
      <c r="I1" s="13" t="s">
        <v>26</v>
      </c>
      <c r="J1" s="13" t="s">
        <v>17</v>
      </c>
      <c r="K1" s="15" t="s">
        <v>18</v>
      </c>
      <c r="L1" s="16" t="s">
        <v>19</v>
      </c>
      <c r="M1" s="14" t="s">
        <v>20</v>
      </c>
      <c r="N1" s="15" t="s">
        <v>21</v>
      </c>
      <c r="O1" s="31" t="s">
        <v>22</v>
      </c>
      <c r="P1" s="18" t="s">
        <v>346</v>
      </c>
      <c r="Q1" s="2" t="s">
        <v>0</v>
      </c>
      <c r="R1" s="20" t="s">
        <v>30</v>
      </c>
    </row>
    <row r="2" spans="1:18" outlineLevel="2" x14ac:dyDescent="0.25">
      <c r="C2" s="43">
        <v>108143</v>
      </c>
      <c r="D2" s="43" t="s">
        <v>89</v>
      </c>
      <c r="E2" s="43" t="s">
        <v>38</v>
      </c>
      <c r="F2" s="43">
        <v>62389</v>
      </c>
      <c r="G2" s="43">
        <v>106069</v>
      </c>
      <c r="H2" s="43" t="s">
        <v>5</v>
      </c>
      <c r="I2" s="44" t="s">
        <v>347</v>
      </c>
      <c r="J2" s="43" t="s">
        <v>197</v>
      </c>
      <c r="K2" s="52">
        <v>37073</v>
      </c>
      <c r="L2" s="33">
        <v>37084</v>
      </c>
      <c r="M2" s="44" t="s">
        <v>4</v>
      </c>
      <c r="N2" s="47">
        <v>37135</v>
      </c>
      <c r="O2" s="49">
        <v>300000</v>
      </c>
      <c r="P2" s="5">
        <f>O2</f>
        <v>300000</v>
      </c>
      <c r="Q2">
        <f>30-19</f>
        <v>11</v>
      </c>
    </row>
    <row r="3" spans="1:18" outlineLevel="2" x14ac:dyDescent="0.25">
      <c r="C3" s="43">
        <v>108143</v>
      </c>
      <c r="D3" s="43" t="s">
        <v>89</v>
      </c>
      <c r="E3" s="43" t="s">
        <v>38</v>
      </c>
      <c r="F3" s="43">
        <v>62389</v>
      </c>
      <c r="G3" s="43">
        <v>106069</v>
      </c>
      <c r="H3" s="43" t="s">
        <v>5</v>
      </c>
      <c r="I3" s="44" t="s">
        <v>347</v>
      </c>
      <c r="J3" s="43" t="s">
        <v>197</v>
      </c>
      <c r="K3" s="52">
        <v>37073</v>
      </c>
      <c r="L3" s="33">
        <v>37084</v>
      </c>
      <c r="M3" s="44" t="s">
        <v>3</v>
      </c>
      <c r="N3" s="47">
        <v>37196</v>
      </c>
      <c r="O3" s="49">
        <v>-300000</v>
      </c>
      <c r="P3" s="5">
        <v>-190000</v>
      </c>
    </row>
    <row r="4" spans="1:18" outlineLevel="1" x14ac:dyDescent="0.25">
      <c r="C4" s="88" t="s">
        <v>348</v>
      </c>
      <c r="D4" s="43"/>
      <c r="E4" s="43"/>
      <c r="F4" s="43"/>
      <c r="G4" s="43"/>
      <c r="H4" s="43"/>
      <c r="I4" s="44"/>
      <c r="J4" s="43"/>
      <c r="K4" s="52"/>
      <c r="L4" s="33"/>
      <c r="M4" s="44"/>
      <c r="N4" s="47"/>
      <c r="O4" s="49"/>
      <c r="P4" s="5">
        <f>SUBTOTAL(9,P2:P3)</f>
        <v>110000</v>
      </c>
      <c r="R4" s="4">
        <f>-P4/$Q$2</f>
        <v>-10000</v>
      </c>
    </row>
    <row r="5" spans="1:18" outlineLevel="2" x14ac:dyDescent="0.25">
      <c r="C5" s="43">
        <v>108129</v>
      </c>
      <c r="D5" s="43" t="s">
        <v>236</v>
      </c>
      <c r="E5" s="43" t="s">
        <v>38</v>
      </c>
      <c r="F5" s="43">
        <v>71460</v>
      </c>
      <c r="G5" s="43">
        <v>101918</v>
      </c>
      <c r="H5" s="43" t="s">
        <v>5</v>
      </c>
      <c r="I5" s="44" t="s">
        <v>347</v>
      </c>
      <c r="J5" s="43" t="s">
        <v>43</v>
      </c>
      <c r="K5" s="52">
        <v>37073</v>
      </c>
      <c r="L5" s="33">
        <v>37083</v>
      </c>
      <c r="M5" s="44" t="s">
        <v>4</v>
      </c>
      <c r="N5" s="47">
        <v>37104</v>
      </c>
      <c r="O5" s="49">
        <v>700000</v>
      </c>
      <c r="P5" s="5">
        <v>700011</v>
      </c>
    </row>
    <row r="6" spans="1:18" outlineLevel="2" x14ac:dyDescent="0.25">
      <c r="C6" s="43">
        <v>108129</v>
      </c>
      <c r="D6" s="43" t="s">
        <v>236</v>
      </c>
      <c r="E6" s="43" t="s">
        <v>38</v>
      </c>
      <c r="F6" s="43">
        <v>71460</v>
      </c>
      <c r="G6" s="43">
        <v>101918</v>
      </c>
      <c r="H6" s="43" t="s">
        <v>5</v>
      </c>
      <c r="I6" s="44" t="s">
        <v>347</v>
      </c>
      <c r="J6" s="43" t="s">
        <v>43</v>
      </c>
      <c r="K6" s="52">
        <v>37073</v>
      </c>
      <c r="L6" s="33">
        <v>37083</v>
      </c>
      <c r="M6" s="44" t="s">
        <v>3</v>
      </c>
      <c r="N6" s="47">
        <v>37196</v>
      </c>
      <c r="O6" s="49">
        <v>-700011</v>
      </c>
      <c r="P6" s="5">
        <v>-443327</v>
      </c>
    </row>
    <row r="7" spans="1:18" outlineLevel="1" x14ac:dyDescent="0.25">
      <c r="C7" s="72" t="s">
        <v>349</v>
      </c>
      <c r="D7" s="43"/>
      <c r="E7" s="43"/>
      <c r="F7" s="43"/>
      <c r="G7" s="43"/>
      <c r="H7" s="43"/>
      <c r="I7" s="44"/>
      <c r="J7" s="43"/>
      <c r="K7" s="52"/>
      <c r="L7" s="33"/>
      <c r="M7" s="44"/>
      <c r="N7" s="47"/>
      <c r="O7" s="49"/>
      <c r="P7" s="5">
        <f>SUBTOTAL(9,P5:P6)</f>
        <v>256684</v>
      </c>
      <c r="R7" s="4">
        <f>-P7/$Q$2</f>
        <v>-23334.909090909092</v>
      </c>
    </row>
    <row r="8" spans="1:18" outlineLevel="2" x14ac:dyDescent="0.25">
      <c r="C8" s="43">
        <v>108089</v>
      </c>
      <c r="D8" s="43" t="s">
        <v>47</v>
      </c>
      <c r="E8" s="43" t="s">
        <v>38</v>
      </c>
      <c r="F8" s="43">
        <v>62389</v>
      </c>
      <c r="G8" s="43">
        <v>22359</v>
      </c>
      <c r="H8" s="43" t="s">
        <v>5</v>
      </c>
      <c r="I8" s="44" t="s">
        <v>41</v>
      </c>
      <c r="J8" s="43" t="s">
        <v>43</v>
      </c>
      <c r="K8" s="52">
        <v>37043</v>
      </c>
      <c r="L8" s="33">
        <v>37070</v>
      </c>
      <c r="M8" s="44" t="s">
        <v>4</v>
      </c>
      <c r="N8" s="47">
        <v>37073</v>
      </c>
      <c r="O8" s="49">
        <v>500000</v>
      </c>
      <c r="P8" s="5">
        <v>499999</v>
      </c>
    </row>
    <row r="9" spans="1:18" outlineLevel="2" x14ac:dyDescent="0.25">
      <c r="C9" s="43">
        <v>108089</v>
      </c>
      <c r="D9" s="43" t="s">
        <v>47</v>
      </c>
      <c r="E9" s="43" t="s">
        <v>38</v>
      </c>
      <c r="F9" s="43">
        <v>62389</v>
      </c>
      <c r="G9" s="43">
        <v>22359</v>
      </c>
      <c r="H9" s="43" t="s">
        <v>5</v>
      </c>
      <c r="I9" s="44" t="s">
        <v>41</v>
      </c>
      <c r="J9" s="43" t="s">
        <v>43</v>
      </c>
      <c r="K9" s="52">
        <v>37043</v>
      </c>
      <c r="L9" s="33">
        <v>37070</v>
      </c>
      <c r="M9" s="44" t="s">
        <v>3</v>
      </c>
      <c r="N9" s="47">
        <v>37196</v>
      </c>
      <c r="O9" s="49">
        <v>-499999</v>
      </c>
      <c r="P9" s="5">
        <v>-316654</v>
      </c>
    </row>
    <row r="10" spans="1:18" outlineLevel="1" x14ac:dyDescent="0.25">
      <c r="C10" s="72" t="s">
        <v>350</v>
      </c>
      <c r="D10" s="43"/>
      <c r="E10" s="43"/>
      <c r="F10" s="43"/>
      <c r="G10" s="43"/>
      <c r="H10" s="43"/>
      <c r="I10" s="44"/>
      <c r="J10" s="43"/>
      <c r="K10" s="52"/>
      <c r="L10" s="33"/>
      <c r="M10" s="44"/>
      <c r="N10" s="47"/>
      <c r="O10" s="49"/>
      <c r="P10" s="5">
        <f>SUBTOTAL(9,P8:P9)</f>
        <v>183345</v>
      </c>
      <c r="R10" s="4">
        <f>-P10/$Q$2</f>
        <v>-16667.727272727272</v>
      </c>
    </row>
    <row r="11" spans="1:18" outlineLevel="2" x14ac:dyDescent="0.25">
      <c r="C11" s="43">
        <v>108091</v>
      </c>
      <c r="D11" s="43" t="s">
        <v>47</v>
      </c>
      <c r="E11" s="43" t="s">
        <v>38</v>
      </c>
      <c r="F11" s="43">
        <v>62996</v>
      </c>
      <c r="G11" s="43">
        <v>22359</v>
      </c>
      <c r="H11" s="43" t="s">
        <v>2</v>
      </c>
      <c r="I11" s="44" t="s">
        <v>39</v>
      </c>
      <c r="J11" s="43" t="s">
        <v>43</v>
      </c>
      <c r="K11" s="52">
        <v>37043</v>
      </c>
      <c r="L11" s="33">
        <v>37070</v>
      </c>
      <c r="M11" s="44" t="s">
        <v>3</v>
      </c>
      <c r="N11" s="47">
        <v>37073</v>
      </c>
      <c r="O11" s="49">
        <v>-500000</v>
      </c>
      <c r="P11" s="5">
        <v>-499995</v>
      </c>
    </row>
    <row r="12" spans="1:18" outlineLevel="2" x14ac:dyDescent="0.25">
      <c r="C12" s="43">
        <v>108091</v>
      </c>
      <c r="D12" s="43" t="s">
        <v>47</v>
      </c>
      <c r="E12" s="43" t="s">
        <v>38</v>
      </c>
      <c r="F12" s="43">
        <v>62996</v>
      </c>
      <c r="G12" s="43">
        <v>22359</v>
      </c>
      <c r="H12" s="43" t="s">
        <v>2</v>
      </c>
      <c r="I12" s="44" t="s">
        <v>39</v>
      </c>
      <c r="J12" s="43" t="s">
        <v>43</v>
      </c>
      <c r="K12" s="52">
        <v>37043</v>
      </c>
      <c r="L12" s="33">
        <v>37070</v>
      </c>
      <c r="M12" s="44" t="s">
        <v>4</v>
      </c>
      <c r="N12" s="47">
        <v>37196</v>
      </c>
      <c r="O12" s="49">
        <v>499995</v>
      </c>
      <c r="P12" s="5">
        <v>316673</v>
      </c>
    </row>
    <row r="13" spans="1:18" outlineLevel="1" x14ac:dyDescent="0.25">
      <c r="C13" s="72" t="s">
        <v>351</v>
      </c>
      <c r="D13" s="43"/>
      <c r="E13" s="43"/>
      <c r="F13" s="43"/>
      <c r="G13" s="43"/>
      <c r="H13" s="43"/>
      <c r="I13" s="44"/>
      <c r="J13" s="43"/>
      <c r="K13" s="52"/>
      <c r="L13" s="33"/>
      <c r="M13" s="44"/>
      <c r="N13" s="47"/>
      <c r="O13" s="49"/>
      <c r="P13" s="5">
        <f>SUBTOTAL(9,P11:P12)</f>
        <v>-183322</v>
      </c>
      <c r="R13" s="4">
        <f>-P13/$Q$2</f>
        <v>16665.636363636364</v>
      </c>
    </row>
    <row r="14" spans="1:18" outlineLevel="2" x14ac:dyDescent="0.25">
      <c r="C14" s="43">
        <v>108118</v>
      </c>
      <c r="D14" s="43" t="s">
        <v>47</v>
      </c>
      <c r="E14" s="43" t="s">
        <v>38</v>
      </c>
      <c r="F14" s="43">
        <v>62389</v>
      </c>
      <c r="G14" s="43">
        <v>22359</v>
      </c>
      <c r="H14" s="43" t="s">
        <v>5</v>
      </c>
      <c r="I14" s="44" t="s">
        <v>347</v>
      </c>
      <c r="J14" s="43" t="s">
        <v>9</v>
      </c>
      <c r="K14" s="52">
        <v>37073</v>
      </c>
      <c r="L14" s="33">
        <v>37082</v>
      </c>
      <c r="M14" s="44" t="s">
        <v>4</v>
      </c>
      <c r="N14" s="47">
        <v>37104</v>
      </c>
      <c r="O14" s="49">
        <v>1000000</v>
      </c>
      <c r="P14" s="5">
        <f>O14</f>
        <v>1000000</v>
      </c>
    </row>
    <row r="15" spans="1:18" outlineLevel="2" x14ac:dyDescent="0.25">
      <c r="C15" s="43">
        <v>108118</v>
      </c>
      <c r="D15" s="43" t="s">
        <v>47</v>
      </c>
      <c r="E15" s="43" t="s">
        <v>38</v>
      </c>
      <c r="F15" s="43">
        <v>62389</v>
      </c>
      <c r="G15" s="43">
        <v>22359</v>
      </c>
      <c r="H15" s="43" t="s">
        <v>5</v>
      </c>
      <c r="I15" s="44" t="s">
        <v>347</v>
      </c>
      <c r="J15" s="43" t="s">
        <v>9</v>
      </c>
      <c r="K15" s="52">
        <v>37073</v>
      </c>
      <c r="L15" s="33">
        <v>37082</v>
      </c>
      <c r="M15" s="44" t="s">
        <v>3</v>
      </c>
      <c r="N15" s="47">
        <v>37196</v>
      </c>
      <c r="O15" s="49">
        <v>-1000000</v>
      </c>
      <c r="P15" s="5">
        <v>-633327</v>
      </c>
    </row>
    <row r="16" spans="1:18" outlineLevel="1" x14ac:dyDescent="0.25">
      <c r="C16" s="72" t="s">
        <v>352</v>
      </c>
      <c r="D16" s="43"/>
      <c r="E16" s="43"/>
      <c r="F16" s="43"/>
      <c r="G16" s="43"/>
      <c r="H16" s="43"/>
      <c r="I16" s="44"/>
      <c r="J16" s="43"/>
      <c r="K16" s="52"/>
      <c r="L16" s="33"/>
      <c r="M16" s="44"/>
      <c r="N16" s="47"/>
      <c r="O16" s="49"/>
      <c r="P16" s="5">
        <f>SUBTOTAL(9,P14:P15)</f>
        <v>366673</v>
      </c>
      <c r="R16" s="4">
        <f>-P16/$Q$2</f>
        <v>-33333.909090909088</v>
      </c>
    </row>
    <row r="17" spans="3:18" outlineLevel="2" x14ac:dyDescent="0.25">
      <c r="C17" s="45">
        <v>108025</v>
      </c>
      <c r="D17" s="45" t="s">
        <v>44</v>
      </c>
      <c r="E17" s="45" t="s">
        <v>38</v>
      </c>
      <c r="F17" s="46">
        <v>62389</v>
      </c>
      <c r="G17" s="45">
        <v>100492</v>
      </c>
      <c r="H17" s="45" t="s">
        <v>5</v>
      </c>
      <c r="I17" s="46" t="s">
        <v>347</v>
      </c>
      <c r="J17" s="45" t="s">
        <v>43</v>
      </c>
      <c r="K17" s="82">
        <v>37043</v>
      </c>
      <c r="L17" s="87">
        <v>37053</v>
      </c>
      <c r="M17" s="46" t="s">
        <v>4</v>
      </c>
      <c r="N17" s="84">
        <v>37104</v>
      </c>
      <c r="O17" s="85">
        <v>310000</v>
      </c>
      <c r="P17" s="5">
        <f>O17</f>
        <v>310000</v>
      </c>
    </row>
    <row r="18" spans="3:18" outlineLevel="2" x14ac:dyDescent="0.25">
      <c r="C18" s="45">
        <v>108025</v>
      </c>
      <c r="D18" s="45" t="s">
        <v>44</v>
      </c>
      <c r="E18" s="45" t="s">
        <v>38</v>
      </c>
      <c r="F18" s="45">
        <v>62389</v>
      </c>
      <c r="G18" s="45">
        <v>100492</v>
      </c>
      <c r="H18" s="45" t="s">
        <v>5</v>
      </c>
      <c r="I18" s="46" t="s">
        <v>347</v>
      </c>
      <c r="J18" s="45" t="s">
        <v>43</v>
      </c>
      <c r="K18" s="82">
        <v>37043</v>
      </c>
      <c r="L18" s="87">
        <v>37053</v>
      </c>
      <c r="M18" s="46" t="s">
        <v>3</v>
      </c>
      <c r="N18" s="84">
        <v>37196</v>
      </c>
      <c r="O18" s="85">
        <v>-310000</v>
      </c>
      <c r="P18" s="5">
        <v>-196346</v>
      </c>
    </row>
    <row r="19" spans="3:18" outlineLevel="1" x14ac:dyDescent="0.25">
      <c r="C19" s="86" t="s">
        <v>353</v>
      </c>
      <c r="D19" s="45"/>
      <c r="E19" s="45"/>
      <c r="F19" s="45"/>
      <c r="G19" s="45"/>
      <c r="H19" s="45"/>
      <c r="I19" s="46"/>
      <c r="J19" s="45"/>
      <c r="K19" s="82"/>
      <c r="L19" s="87"/>
      <c r="M19" s="46"/>
      <c r="N19" s="84"/>
      <c r="O19" s="85"/>
      <c r="P19" s="5">
        <f>SUBTOTAL(9,P17:P18)</f>
        <v>113654</v>
      </c>
      <c r="R19" s="4">
        <f>-P19/$Q$2</f>
        <v>-10332.181818181818</v>
      </c>
    </row>
    <row r="20" spans="3:18" outlineLevel="2" x14ac:dyDescent="0.25">
      <c r="C20" s="24">
        <v>106788</v>
      </c>
      <c r="D20" s="43" t="s">
        <v>42</v>
      </c>
      <c r="E20" s="43" t="s">
        <v>38</v>
      </c>
      <c r="F20" s="44">
        <v>62389</v>
      </c>
      <c r="G20" s="12">
        <v>21228</v>
      </c>
      <c r="H20" s="43" t="s">
        <v>5</v>
      </c>
      <c r="I20" s="44" t="s">
        <v>41</v>
      </c>
      <c r="J20" s="43" t="s">
        <v>8</v>
      </c>
      <c r="K20" s="47">
        <v>36708</v>
      </c>
      <c r="L20" s="33">
        <v>36712</v>
      </c>
      <c r="M20" s="44" t="s">
        <v>4</v>
      </c>
      <c r="N20" s="47">
        <v>37165</v>
      </c>
      <c r="O20" s="49">
        <v>948000</v>
      </c>
      <c r="P20" s="5">
        <f>O20</f>
        <v>948000</v>
      </c>
      <c r="R20" s="78"/>
    </row>
    <row r="21" spans="3:18" outlineLevel="2" x14ac:dyDescent="0.25">
      <c r="C21" s="24">
        <v>106788</v>
      </c>
      <c r="D21" s="43" t="s">
        <v>42</v>
      </c>
      <c r="E21" s="43" t="s">
        <v>38</v>
      </c>
      <c r="F21" s="44">
        <v>62389</v>
      </c>
      <c r="G21" s="12">
        <v>21228</v>
      </c>
      <c r="H21" s="43" t="s">
        <v>5</v>
      </c>
      <c r="I21" s="44" t="s">
        <v>41</v>
      </c>
      <c r="J21" s="43" t="s">
        <v>8</v>
      </c>
      <c r="K21" s="47">
        <v>36708</v>
      </c>
      <c r="L21" s="33">
        <v>36712</v>
      </c>
      <c r="M21" s="44" t="s">
        <v>3</v>
      </c>
      <c r="N21" s="47">
        <v>37196</v>
      </c>
      <c r="O21" s="49">
        <v>-948000</v>
      </c>
      <c r="P21" s="5">
        <v>-948000</v>
      </c>
    </row>
    <row r="22" spans="3:18" outlineLevel="1" x14ac:dyDescent="0.25">
      <c r="C22" s="26" t="s">
        <v>354</v>
      </c>
      <c r="D22" s="43"/>
      <c r="E22" s="43"/>
      <c r="F22" s="44"/>
      <c r="G22" s="12"/>
      <c r="H22" s="43"/>
      <c r="I22" s="44"/>
      <c r="J22" s="43"/>
      <c r="K22" s="47"/>
      <c r="L22" s="33"/>
      <c r="M22" s="44"/>
      <c r="N22" s="47"/>
      <c r="O22" s="49"/>
      <c r="P22" s="5">
        <f>SUBTOTAL(9,P20:P21)</f>
        <v>0</v>
      </c>
      <c r="R22" s="4">
        <f>-P22/$Q$2</f>
        <v>0</v>
      </c>
    </row>
    <row r="23" spans="3:18" outlineLevel="2" x14ac:dyDescent="0.25">
      <c r="C23" s="24">
        <v>106789</v>
      </c>
      <c r="D23" s="43" t="s">
        <v>42</v>
      </c>
      <c r="E23" s="43" t="s">
        <v>38</v>
      </c>
      <c r="F23" s="44">
        <v>62389</v>
      </c>
      <c r="G23" s="12">
        <v>21228</v>
      </c>
      <c r="H23" s="45" t="s">
        <v>2</v>
      </c>
      <c r="I23" s="46" t="s">
        <v>39</v>
      </c>
      <c r="J23" s="43" t="s">
        <v>8</v>
      </c>
      <c r="K23" s="47">
        <v>36708</v>
      </c>
      <c r="L23" s="33">
        <v>36712</v>
      </c>
      <c r="M23" s="44" t="s">
        <v>3</v>
      </c>
      <c r="N23" s="47">
        <v>37165</v>
      </c>
      <c r="O23" s="49">
        <v>-948000</v>
      </c>
      <c r="P23" s="5">
        <f>O23</f>
        <v>-948000</v>
      </c>
    </row>
    <row r="24" spans="3:18" outlineLevel="2" x14ac:dyDescent="0.25">
      <c r="C24" s="24">
        <v>106789</v>
      </c>
      <c r="D24" s="43" t="s">
        <v>42</v>
      </c>
      <c r="E24" s="43" t="s">
        <v>38</v>
      </c>
      <c r="F24" s="44">
        <v>62389</v>
      </c>
      <c r="G24" s="12">
        <v>21228</v>
      </c>
      <c r="H24" s="45" t="s">
        <v>2</v>
      </c>
      <c r="I24" s="46" t="s">
        <v>39</v>
      </c>
      <c r="J24" s="43" t="s">
        <v>8</v>
      </c>
      <c r="K24" s="47">
        <v>36708</v>
      </c>
      <c r="L24" s="33">
        <v>36712</v>
      </c>
      <c r="M24" s="44" t="s">
        <v>4</v>
      </c>
      <c r="N24" s="47">
        <v>37196</v>
      </c>
      <c r="O24" s="49">
        <v>948000</v>
      </c>
      <c r="P24" s="5">
        <v>948000</v>
      </c>
    </row>
    <row r="25" spans="3:18" outlineLevel="1" x14ac:dyDescent="0.25">
      <c r="C25" s="26" t="s">
        <v>355</v>
      </c>
      <c r="D25" s="43"/>
      <c r="E25" s="43"/>
      <c r="F25" s="44"/>
      <c r="G25" s="12"/>
      <c r="H25" s="45"/>
      <c r="I25" s="46"/>
      <c r="J25" s="43"/>
      <c r="K25" s="47"/>
      <c r="L25" s="33"/>
      <c r="M25" s="44"/>
      <c r="N25" s="47"/>
      <c r="O25" s="49"/>
      <c r="P25" s="5">
        <f>SUBTOTAL(9,P23:P24)</f>
        <v>0</v>
      </c>
      <c r="R25" s="4">
        <f>-P25/$Q$2</f>
        <v>0</v>
      </c>
    </row>
    <row r="26" spans="3:18" outlineLevel="1" x14ac:dyDescent="0.25">
      <c r="C26" s="24"/>
      <c r="D26" s="43"/>
      <c r="E26" s="43"/>
      <c r="F26" s="44"/>
      <c r="G26" s="12"/>
      <c r="H26" s="45"/>
      <c r="I26" s="46"/>
      <c r="J26" s="43"/>
      <c r="K26" s="47"/>
      <c r="L26" s="48"/>
      <c r="M26" s="44"/>
      <c r="N26" s="47"/>
      <c r="O26" s="49"/>
    </row>
    <row r="27" spans="3:18" outlineLevel="1" x14ac:dyDescent="0.25">
      <c r="C27" s="43"/>
      <c r="D27" s="43"/>
      <c r="E27" s="43"/>
      <c r="F27" s="43"/>
      <c r="G27" s="43"/>
      <c r="H27" s="43"/>
      <c r="I27" s="44"/>
      <c r="J27" s="43"/>
      <c r="K27" s="52"/>
      <c r="L27" s="55"/>
      <c r="M27" s="44"/>
      <c r="N27" s="47"/>
      <c r="O27" s="49"/>
    </row>
    <row r="28" spans="3:18" outlineLevel="1" x14ac:dyDescent="0.25">
      <c r="C28" s="72" t="s">
        <v>6</v>
      </c>
      <c r="D28" s="43"/>
      <c r="E28" s="43"/>
      <c r="F28" s="43"/>
      <c r="G28" s="43"/>
      <c r="H28" s="43"/>
      <c r="I28" s="44"/>
      <c r="J28" s="43"/>
      <c r="K28" s="52"/>
      <c r="L28" s="55"/>
      <c r="M28" s="44"/>
      <c r="N28" s="47"/>
      <c r="O28" s="49"/>
      <c r="P28" s="5">
        <f>SUBTOTAL(9,P2:P27)</f>
        <v>847034</v>
      </c>
    </row>
  </sheetData>
  <phoneticPr fontId="0" type="noConversion"/>
  <printOptions horizontalCentered="1" gridLines="1"/>
  <pageMargins left="0" right="0" top="0" bottom="0.5" header="0.5" footer="0.25"/>
  <pageSetup paperSize="5" scale="75" orientation="portrait" r:id="rId1"/>
  <headerFooter alignWithMargins="0">
    <oddFooter>&amp;L&amp;F&amp;R&amp;A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I190"/>
  <sheetViews>
    <sheetView workbookViewId="0">
      <selection activeCell="V8" sqref="V8"/>
    </sheetView>
  </sheetViews>
  <sheetFormatPr defaultRowHeight="13.2" x14ac:dyDescent="0.25"/>
  <cols>
    <col min="3" max="3" width="5.109375" bestFit="1" customWidth="1"/>
    <col min="4" max="12" width="9.109375" hidden="1" customWidth="1"/>
    <col min="13" max="18" width="10.109375" hidden="1" customWidth="1"/>
    <col min="19" max="21" width="10.109375" customWidth="1"/>
    <col min="22" max="22" width="10.109375" bestFit="1" customWidth="1"/>
    <col min="23" max="23" width="9.109375" customWidth="1"/>
    <col min="24" max="24" width="10.109375" bestFit="1" customWidth="1"/>
    <col min="25" max="29" width="10.109375" customWidth="1"/>
    <col min="30" max="35" width="10.109375" bestFit="1" customWidth="1"/>
  </cols>
  <sheetData>
    <row r="1" spans="1:35" x14ac:dyDescent="0.25">
      <c r="A1" t="s">
        <v>181</v>
      </c>
    </row>
    <row r="2" spans="1:35" x14ac:dyDescent="0.25">
      <c r="D2" s="79">
        <v>37196</v>
      </c>
      <c r="E2" s="79">
        <v>37197</v>
      </c>
      <c r="F2" s="79">
        <v>37198</v>
      </c>
      <c r="G2" s="79">
        <v>37199</v>
      </c>
      <c r="H2" s="79">
        <v>37200</v>
      </c>
      <c r="I2" s="79">
        <v>37201</v>
      </c>
      <c r="J2" s="79">
        <v>37202</v>
      </c>
      <c r="K2" s="79">
        <v>37203</v>
      </c>
      <c r="L2" s="79">
        <v>37204</v>
      </c>
      <c r="M2" s="79">
        <v>37205</v>
      </c>
      <c r="N2" s="79">
        <v>37206</v>
      </c>
      <c r="O2" s="79">
        <v>37207</v>
      </c>
      <c r="P2" s="79">
        <v>37208</v>
      </c>
      <c r="Q2" s="79">
        <v>37209</v>
      </c>
      <c r="R2" s="79">
        <v>37210</v>
      </c>
      <c r="S2" s="79">
        <v>37211</v>
      </c>
      <c r="T2" s="79">
        <v>37212</v>
      </c>
      <c r="U2" s="79">
        <v>37213</v>
      </c>
      <c r="V2" s="79">
        <v>37214</v>
      </c>
      <c r="W2" s="79" t="s">
        <v>182</v>
      </c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</row>
    <row r="3" spans="1:35" x14ac:dyDescent="0.25">
      <c r="A3" t="s">
        <v>183</v>
      </c>
      <c r="B3">
        <v>108537</v>
      </c>
      <c r="C3" t="s">
        <v>184</v>
      </c>
      <c r="D3" s="80"/>
      <c r="E3" s="80">
        <v>20000</v>
      </c>
      <c r="F3" s="80">
        <v>20000</v>
      </c>
      <c r="G3" s="80">
        <v>20000</v>
      </c>
      <c r="H3" s="80">
        <v>20000</v>
      </c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>
        <v>80000</v>
      </c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</row>
    <row r="4" spans="1:35" x14ac:dyDescent="0.25">
      <c r="B4">
        <v>62389</v>
      </c>
      <c r="C4" t="s">
        <v>185</v>
      </c>
      <c r="E4">
        <v>0</v>
      </c>
      <c r="F4">
        <v>0</v>
      </c>
      <c r="G4">
        <v>0</v>
      </c>
      <c r="H4">
        <v>0</v>
      </c>
      <c r="L4" s="80"/>
      <c r="V4" s="80"/>
      <c r="W4" s="80">
        <v>0</v>
      </c>
      <c r="X4" s="80"/>
      <c r="Y4" s="80"/>
      <c r="Z4" s="80"/>
      <c r="AC4" s="80"/>
      <c r="AG4" s="80"/>
    </row>
    <row r="5" spans="1:35" x14ac:dyDescent="0.25">
      <c r="A5" t="s">
        <v>356</v>
      </c>
      <c r="B5">
        <v>106788</v>
      </c>
      <c r="C5" t="s">
        <v>184</v>
      </c>
      <c r="D5" s="80">
        <v>0</v>
      </c>
      <c r="E5" s="80">
        <v>0</v>
      </c>
      <c r="F5" s="80">
        <v>0</v>
      </c>
      <c r="G5" s="80">
        <v>0</v>
      </c>
      <c r="H5" s="80">
        <v>0</v>
      </c>
      <c r="I5" s="80">
        <v>0</v>
      </c>
      <c r="J5" s="80">
        <v>0</v>
      </c>
      <c r="K5" s="80">
        <v>0</v>
      </c>
      <c r="L5" s="80">
        <v>0</v>
      </c>
      <c r="M5" s="80">
        <v>0</v>
      </c>
      <c r="N5" s="80">
        <v>0</v>
      </c>
      <c r="O5" s="80">
        <v>0</v>
      </c>
      <c r="P5" s="80">
        <v>0</v>
      </c>
      <c r="Q5" s="80">
        <v>0</v>
      </c>
      <c r="R5" s="80">
        <v>0</v>
      </c>
      <c r="S5" s="80">
        <v>0</v>
      </c>
      <c r="T5" s="80">
        <v>0</v>
      </c>
      <c r="U5" s="80">
        <v>0</v>
      </c>
      <c r="V5" s="80">
        <v>0</v>
      </c>
      <c r="W5" s="80">
        <v>0</v>
      </c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</row>
    <row r="6" spans="1:35" x14ac:dyDescent="0.25">
      <c r="B6">
        <v>62389</v>
      </c>
      <c r="C6" t="s">
        <v>185</v>
      </c>
      <c r="D6" s="80">
        <v>0</v>
      </c>
      <c r="E6" s="80">
        <v>0</v>
      </c>
      <c r="F6" s="80">
        <v>948000</v>
      </c>
      <c r="G6" s="80">
        <v>0</v>
      </c>
      <c r="H6" s="80">
        <v>0</v>
      </c>
      <c r="I6" s="80">
        <v>0</v>
      </c>
      <c r="J6" s="80">
        <v>0</v>
      </c>
      <c r="K6" s="80">
        <v>0</v>
      </c>
      <c r="L6" s="80">
        <v>0</v>
      </c>
      <c r="M6" s="80">
        <v>0</v>
      </c>
      <c r="N6" s="80">
        <v>0</v>
      </c>
      <c r="O6" s="80">
        <v>0</v>
      </c>
      <c r="P6" s="80">
        <v>0</v>
      </c>
      <c r="Q6" s="80">
        <v>0</v>
      </c>
      <c r="R6" s="80">
        <v>0</v>
      </c>
      <c r="S6" s="80">
        <v>0</v>
      </c>
      <c r="T6" s="80">
        <v>0</v>
      </c>
      <c r="U6" s="80">
        <v>0</v>
      </c>
      <c r="V6" s="80">
        <v>0</v>
      </c>
      <c r="W6" s="80">
        <v>948000</v>
      </c>
      <c r="X6" s="80"/>
      <c r="Y6" s="80"/>
      <c r="Z6" s="80"/>
      <c r="AA6" s="80"/>
      <c r="AB6" s="80"/>
      <c r="AC6" s="80"/>
      <c r="AD6" s="80"/>
      <c r="AE6" s="80"/>
      <c r="AG6" s="80"/>
    </row>
    <row r="7" spans="1:35" x14ac:dyDescent="0.25">
      <c r="A7" t="s">
        <v>356</v>
      </c>
      <c r="B7">
        <v>106789</v>
      </c>
      <c r="C7" t="s">
        <v>184</v>
      </c>
      <c r="D7" s="80">
        <v>0</v>
      </c>
      <c r="E7" s="80">
        <v>0</v>
      </c>
      <c r="F7" s="80">
        <v>948000</v>
      </c>
      <c r="G7" s="80">
        <v>0</v>
      </c>
      <c r="H7" s="80">
        <v>0</v>
      </c>
      <c r="I7" s="80">
        <v>0</v>
      </c>
      <c r="J7" s="80">
        <v>0</v>
      </c>
      <c r="K7" s="80">
        <v>0</v>
      </c>
      <c r="L7" s="80">
        <v>0</v>
      </c>
      <c r="M7" s="80">
        <v>0</v>
      </c>
      <c r="N7" s="80">
        <v>0</v>
      </c>
      <c r="O7" s="80">
        <v>0</v>
      </c>
      <c r="P7" s="80">
        <v>0</v>
      </c>
      <c r="Q7" s="80">
        <v>0</v>
      </c>
      <c r="R7" s="80">
        <v>0</v>
      </c>
      <c r="S7" s="80">
        <v>0</v>
      </c>
      <c r="T7" s="80">
        <v>0</v>
      </c>
      <c r="U7" s="80">
        <v>0</v>
      </c>
      <c r="V7" s="80">
        <v>0</v>
      </c>
      <c r="W7" s="80">
        <v>948000</v>
      </c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</row>
    <row r="8" spans="1:35" x14ac:dyDescent="0.25">
      <c r="B8">
        <v>62389</v>
      </c>
      <c r="C8" t="s">
        <v>185</v>
      </c>
      <c r="D8" s="80">
        <v>0</v>
      </c>
      <c r="E8" s="80">
        <v>0</v>
      </c>
      <c r="F8" s="80">
        <v>0</v>
      </c>
      <c r="G8" s="80">
        <v>0</v>
      </c>
      <c r="H8" s="80">
        <v>0</v>
      </c>
      <c r="I8" s="80">
        <v>0</v>
      </c>
      <c r="J8" s="80">
        <v>0</v>
      </c>
      <c r="K8" s="80">
        <v>0</v>
      </c>
      <c r="L8" s="80">
        <v>0</v>
      </c>
      <c r="M8" s="80">
        <v>0</v>
      </c>
      <c r="N8" s="80">
        <v>0</v>
      </c>
      <c r="O8" s="80">
        <v>0</v>
      </c>
      <c r="P8" s="80">
        <v>0</v>
      </c>
      <c r="Q8" s="80">
        <v>0</v>
      </c>
      <c r="R8" s="80">
        <v>0</v>
      </c>
      <c r="S8" s="80">
        <v>0</v>
      </c>
      <c r="T8" s="80">
        <v>0</v>
      </c>
      <c r="U8" s="80">
        <v>0</v>
      </c>
      <c r="V8" s="80">
        <v>0</v>
      </c>
      <c r="W8" s="80">
        <v>0</v>
      </c>
      <c r="X8" s="80"/>
      <c r="Y8" s="80"/>
      <c r="Z8" s="80"/>
      <c r="AA8" s="80"/>
      <c r="AB8" s="80"/>
      <c r="AC8" s="80"/>
      <c r="AD8" s="80"/>
      <c r="AE8" s="80"/>
    </row>
    <row r="9" spans="1:35" x14ac:dyDescent="0.25">
      <c r="A9" t="s">
        <v>356</v>
      </c>
      <c r="B9">
        <v>108544</v>
      </c>
      <c r="C9" t="s">
        <v>184</v>
      </c>
      <c r="D9" s="80"/>
      <c r="E9" s="80">
        <v>10000</v>
      </c>
      <c r="F9" s="80">
        <v>10000</v>
      </c>
      <c r="G9" s="80">
        <v>10000</v>
      </c>
      <c r="H9" s="80">
        <v>10000</v>
      </c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>
        <v>40000</v>
      </c>
      <c r="X9" s="80"/>
      <c r="Y9" s="80"/>
      <c r="Z9" s="80"/>
      <c r="AA9" s="80"/>
      <c r="AB9" s="80"/>
      <c r="AC9" s="80"/>
      <c r="AD9" s="80"/>
      <c r="AF9" s="80"/>
    </row>
    <row r="10" spans="1:35" x14ac:dyDescent="0.25">
      <c r="B10">
        <v>62389</v>
      </c>
      <c r="C10" t="s">
        <v>185</v>
      </c>
      <c r="D10" s="80"/>
      <c r="E10" s="80">
        <v>0</v>
      </c>
      <c r="F10" s="80">
        <v>0</v>
      </c>
      <c r="G10" s="80">
        <v>0</v>
      </c>
      <c r="H10" s="80">
        <v>0</v>
      </c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>
        <v>0</v>
      </c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</row>
    <row r="11" spans="1:35" x14ac:dyDescent="0.25">
      <c r="A11" t="s">
        <v>186</v>
      </c>
      <c r="B11">
        <v>105766</v>
      </c>
      <c r="C11" t="s">
        <v>184</v>
      </c>
      <c r="D11" s="80">
        <v>0</v>
      </c>
      <c r="E11" s="80">
        <v>0</v>
      </c>
      <c r="F11" s="80">
        <v>0</v>
      </c>
      <c r="G11" s="80">
        <v>0</v>
      </c>
      <c r="H11" s="80">
        <v>0</v>
      </c>
      <c r="I11" s="80">
        <v>0</v>
      </c>
      <c r="J11" s="80">
        <v>0</v>
      </c>
      <c r="K11" s="80">
        <v>0</v>
      </c>
      <c r="L11" s="80">
        <v>0</v>
      </c>
      <c r="M11" s="80">
        <v>0</v>
      </c>
      <c r="N11" s="80">
        <v>0</v>
      </c>
      <c r="O11" s="80">
        <v>0</v>
      </c>
      <c r="P11" s="80">
        <v>0</v>
      </c>
      <c r="Q11" s="80">
        <v>0</v>
      </c>
      <c r="R11" s="80">
        <v>0</v>
      </c>
      <c r="S11" s="80">
        <v>0</v>
      </c>
      <c r="T11" s="80">
        <v>0</v>
      </c>
      <c r="U11" s="80">
        <v>0</v>
      </c>
      <c r="V11" s="80">
        <v>0</v>
      </c>
      <c r="W11" s="80">
        <v>0</v>
      </c>
      <c r="X11" s="80"/>
      <c r="Y11" s="80"/>
      <c r="Z11" s="80"/>
      <c r="AA11" s="80"/>
      <c r="AB11" s="80"/>
      <c r="AC11" s="80"/>
      <c r="AD11" s="80"/>
      <c r="AE11" s="80"/>
      <c r="AF11" s="80"/>
    </row>
    <row r="12" spans="1:35" x14ac:dyDescent="0.25">
      <c r="B12">
        <v>71455</v>
      </c>
      <c r="C12" t="s">
        <v>185</v>
      </c>
      <c r="D12" s="80">
        <v>0</v>
      </c>
      <c r="E12" s="80">
        <v>0</v>
      </c>
      <c r="F12" s="80">
        <v>0</v>
      </c>
      <c r="G12" s="80">
        <v>0</v>
      </c>
      <c r="H12" s="80">
        <v>0</v>
      </c>
      <c r="I12" s="80">
        <v>0</v>
      </c>
      <c r="J12" s="80">
        <v>0</v>
      </c>
      <c r="K12" s="80">
        <v>0</v>
      </c>
      <c r="L12" s="80">
        <v>0</v>
      </c>
      <c r="M12" s="80">
        <v>0</v>
      </c>
      <c r="N12" s="80">
        <v>0</v>
      </c>
      <c r="O12" s="80">
        <v>0</v>
      </c>
      <c r="P12" s="80">
        <v>0</v>
      </c>
      <c r="Q12" s="80">
        <v>0</v>
      </c>
      <c r="R12" s="80">
        <v>0</v>
      </c>
      <c r="S12" s="80">
        <v>0</v>
      </c>
      <c r="T12" s="80">
        <v>0</v>
      </c>
      <c r="U12" s="80">
        <v>0</v>
      </c>
      <c r="V12" s="80">
        <v>0</v>
      </c>
      <c r="W12" s="80">
        <v>0</v>
      </c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</row>
    <row r="13" spans="1:35" x14ac:dyDescent="0.25">
      <c r="A13" t="s">
        <v>187</v>
      </c>
      <c r="B13">
        <v>108143</v>
      </c>
      <c r="C13" t="s">
        <v>184</v>
      </c>
      <c r="D13" s="80">
        <v>0</v>
      </c>
      <c r="E13" s="80">
        <v>0</v>
      </c>
      <c r="F13" s="80">
        <v>0</v>
      </c>
      <c r="G13" s="80">
        <v>0</v>
      </c>
      <c r="H13" s="80">
        <v>0</v>
      </c>
      <c r="I13" s="80">
        <v>0</v>
      </c>
      <c r="J13" s="80">
        <v>0</v>
      </c>
      <c r="K13" s="80">
        <v>0</v>
      </c>
      <c r="L13" s="80">
        <v>0</v>
      </c>
      <c r="M13" s="80">
        <v>0</v>
      </c>
      <c r="N13" s="80">
        <v>0</v>
      </c>
      <c r="O13" s="80">
        <v>0</v>
      </c>
      <c r="P13" s="80">
        <v>0</v>
      </c>
      <c r="Q13" s="80">
        <v>0</v>
      </c>
      <c r="R13" s="80">
        <v>0</v>
      </c>
      <c r="S13" s="80">
        <v>0</v>
      </c>
      <c r="T13" s="80">
        <v>0</v>
      </c>
      <c r="U13" s="80">
        <v>0</v>
      </c>
      <c r="V13" s="80">
        <v>0</v>
      </c>
      <c r="W13" s="80">
        <v>0</v>
      </c>
      <c r="X13" s="80"/>
      <c r="Y13" s="80"/>
      <c r="Z13" s="80"/>
      <c r="AA13" s="80"/>
      <c r="AB13" s="80"/>
      <c r="AC13" s="80"/>
      <c r="AD13" s="80"/>
      <c r="AF13" s="80"/>
      <c r="AG13" s="80"/>
    </row>
    <row r="14" spans="1:35" x14ac:dyDescent="0.25">
      <c r="B14">
        <v>62389</v>
      </c>
      <c r="C14" t="s">
        <v>185</v>
      </c>
      <c r="D14" s="80">
        <v>10000</v>
      </c>
      <c r="E14" s="80">
        <v>10000</v>
      </c>
      <c r="F14" s="80">
        <v>10000</v>
      </c>
      <c r="G14" s="80">
        <v>10000</v>
      </c>
      <c r="H14" s="80">
        <v>10000</v>
      </c>
      <c r="I14" s="80">
        <v>10000</v>
      </c>
      <c r="J14" s="80">
        <v>10000</v>
      </c>
      <c r="K14" s="80">
        <v>10000</v>
      </c>
      <c r="L14" s="80">
        <v>10000</v>
      </c>
      <c r="M14" s="80">
        <v>10000</v>
      </c>
      <c r="N14" s="80">
        <v>10000</v>
      </c>
      <c r="O14" s="80">
        <v>10000</v>
      </c>
      <c r="P14" s="80">
        <v>10000</v>
      </c>
      <c r="Q14" s="80">
        <v>10000</v>
      </c>
      <c r="R14" s="80">
        <v>10000</v>
      </c>
      <c r="S14" s="80">
        <v>10000</v>
      </c>
      <c r="T14" s="80">
        <v>10000</v>
      </c>
      <c r="U14" s="80">
        <v>10000</v>
      </c>
      <c r="V14" s="80">
        <v>10000</v>
      </c>
      <c r="W14" s="80">
        <v>190000</v>
      </c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</row>
    <row r="15" spans="1:35" x14ac:dyDescent="0.25">
      <c r="A15" t="s">
        <v>188</v>
      </c>
      <c r="B15">
        <v>108551</v>
      </c>
      <c r="C15" t="s">
        <v>184</v>
      </c>
      <c r="D15" s="80"/>
      <c r="E15" s="80"/>
      <c r="F15" s="80">
        <v>20000</v>
      </c>
      <c r="G15" s="80">
        <v>20000</v>
      </c>
      <c r="H15" s="80">
        <v>20000</v>
      </c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>
        <v>60000</v>
      </c>
      <c r="X15" s="80"/>
      <c r="Y15" s="80"/>
      <c r="Z15" s="80"/>
      <c r="AA15" s="80"/>
      <c r="AB15" s="80"/>
      <c r="AC15" s="80"/>
      <c r="AD15" s="80"/>
      <c r="AE15" s="80"/>
      <c r="AF15" s="80"/>
      <c r="AG15" s="80"/>
    </row>
    <row r="16" spans="1:35" x14ac:dyDescent="0.25">
      <c r="B16">
        <v>62389</v>
      </c>
      <c r="C16" t="s">
        <v>185</v>
      </c>
      <c r="D16" s="80"/>
      <c r="E16" s="80"/>
      <c r="F16" s="80">
        <v>0</v>
      </c>
      <c r="G16" s="80">
        <v>0</v>
      </c>
      <c r="H16" s="80">
        <v>0</v>
      </c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>
        <v>0</v>
      </c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</row>
    <row r="17" spans="1:35" x14ac:dyDescent="0.25">
      <c r="A17" t="s">
        <v>189</v>
      </c>
      <c r="B17">
        <v>107450</v>
      </c>
      <c r="C17" t="s">
        <v>184</v>
      </c>
      <c r="D17" s="80">
        <v>0</v>
      </c>
      <c r="E17" s="80">
        <v>0</v>
      </c>
      <c r="F17" s="80">
        <v>0</v>
      </c>
      <c r="G17" s="80">
        <v>0</v>
      </c>
      <c r="H17" s="80">
        <v>0</v>
      </c>
      <c r="I17" s="80">
        <v>0</v>
      </c>
      <c r="J17" s="80">
        <v>0</v>
      </c>
      <c r="K17" s="80">
        <v>0</v>
      </c>
      <c r="L17" s="80">
        <v>0</v>
      </c>
      <c r="M17" s="80">
        <v>0</v>
      </c>
      <c r="N17" s="80">
        <v>0</v>
      </c>
      <c r="O17" s="80">
        <v>0</v>
      </c>
      <c r="P17" s="80">
        <v>0</v>
      </c>
      <c r="Q17" s="80">
        <v>0</v>
      </c>
      <c r="R17" s="80">
        <v>0</v>
      </c>
      <c r="S17" s="80">
        <v>0</v>
      </c>
      <c r="T17" s="80">
        <v>0</v>
      </c>
      <c r="U17" s="80">
        <v>0</v>
      </c>
      <c r="V17" s="80">
        <v>0</v>
      </c>
      <c r="W17" s="80">
        <v>0</v>
      </c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</row>
    <row r="18" spans="1:35" x14ac:dyDescent="0.25">
      <c r="B18">
        <v>78126</v>
      </c>
      <c r="C18" t="s">
        <v>185</v>
      </c>
      <c r="D18" s="80">
        <v>0</v>
      </c>
      <c r="E18" s="80">
        <v>0</v>
      </c>
      <c r="F18" s="80">
        <v>0</v>
      </c>
      <c r="G18" s="80">
        <v>0</v>
      </c>
      <c r="H18" s="80">
        <v>0</v>
      </c>
      <c r="I18" s="80">
        <v>0</v>
      </c>
      <c r="J18" s="80">
        <v>0</v>
      </c>
      <c r="K18" s="80">
        <v>0</v>
      </c>
      <c r="L18" s="80">
        <v>0</v>
      </c>
      <c r="M18" s="80">
        <v>0</v>
      </c>
      <c r="N18" s="80">
        <v>0</v>
      </c>
      <c r="O18" s="80">
        <v>0</v>
      </c>
      <c r="P18" s="80">
        <v>0</v>
      </c>
      <c r="Q18" s="80">
        <v>0</v>
      </c>
      <c r="R18" s="80">
        <v>0</v>
      </c>
      <c r="S18" s="80">
        <v>0</v>
      </c>
      <c r="T18" s="80">
        <v>0</v>
      </c>
      <c r="U18" s="80">
        <v>0</v>
      </c>
      <c r="V18" s="80">
        <v>0</v>
      </c>
      <c r="W18" s="80">
        <v>0</v>
      </c>
      <c r="X18" s="80"/>
      <c r="Y18" s="80"/>
      <c r="Z18" s="80"/>
      <c r="AA18" s="80"/>
      <c r="AB18" s="80"/>
      <c r="AC18" s="80"/>
      <c r="AD18" s="80"/>
      <c r="AE18" s="80"/>
      <c r="AF18" s="80"/>
      <c r="AG18" s="80"/>
    </row>
    <row r="19" spans="1:35" x14ac:dyDescent="0.25">
      <c r="A19" t="s">
        <v>190</v>
      </c>
      <c r="B19">
        <v>108509</v>
      </c>
      <c r="C19" t="s">
        <v>184</v>
      </c>
      <c r="D19" s="80">
        <v>0</v>
      </c>
      <c r="E19" s="80">
        <v>0</v>
      </c>
      <c r="F19" s="80">
        <v>0</v>
      </c>
      <c r="G19" s="80">
        <v>0</v>
      </c>
      <c r="H19">
        <v>0</v>
      </c>
      <c r="I19" s="80">
        <v>0</v>
      </c>
      <c r="J19" s="80">
        <v>0</v>
      </c>
      <c r="K19" s="80">
        <v>0</v>
      </c>
      <c r="L19" s="80">
        <v>0</v>
      </c>
      <c r="M19">
        <v>0</v>
      </c>
      <c r="N19">
        <v>0</v>
      </c>
      <c r="O19">
        <v>0</v>
      </c>
      <c r="P19" s="80">
        <v>0</v>
      </c>
      <c r="Q19" s="80">
        <v>0</v>
      </c>
      <c r="R19" s="80">
        <v>0</v>
      </c>
      <c r="S19" s="80">
        <v>0</v>
      </c>
      <c r="T19" s="80">
        <v>0</v>
      </c>
      <c r="U19" s="80">
        <v>0</v>
      </c>
      <c r="V19" s="80">
        <v>0</v>
      </c>
      <c r="W19" s="80">
        <v>0</v>
      </c>
      <c r="X19" s="80"/>
      <c r="Y19" s="80"/>
      <c r="Z19" s="80"/>
      <c r="AA19" s="80"/>
      <c r="AB19" s="80"/>
      <c r="AE19" s="80"/>
      <c r="AF19" s="80"/>
      <c r="AG19" s="80"/>
    </row>
    <row r="20" spans="1:35" x14ac:dyDescent="0.25">
      <c r="B20">
        <v>98</v>
      </c>
      <c r="C20" t="s">
        <v>185</v>
      </c>
      <c r="D20" s="80">
        <v>0</v>
      </c>
      <c r="E20" s="80">
        <v>0</v>
      </c>
      <c r="F20" s="80">
        <v>0</v>
      </c>
      <c r="G20" s="80">
        <v>0</v>
      </c>
      <c r="H20" s="80">
        <v>0</v>
      </c>
      <c r="I20" s="80">
        <v>0</v>
      </c>
      <c r="J20" s="80">
        <v>0</v>
      </c>
      <c r="K20" s="80">
        <v>0</v>
      </c>
      <c r="L20" s="80">
        <v>0</v>
      </c>
      <c r="M20" s="80">
        <v>0</v>
      </c>
      <c r="N20" s="80">
        <v>0</v>
      </c>
      <c r="O20" s="80">
        <v>0</v>
      </c>
      <c r="P20" s="80">
        <v>0</v>
      </c>
      <c r="Q20" s="80">
        <v>11000</v>
      </c>
      <c r="R20" s="80">
        <v>11000</v>
      </c>
      <c r="S20" s="80">
        <v>11000</v>
      </c>
      <c r="T20" s="80">
        <v>11000</v>
      </c>
      <c r="U20" s="80">
        <v>11000</v>
      </c>
      <c r="V20" s="80">
        <v>11000</v>
      </c>
      <c r="W20" s="80">
        <v>66000</v>
      </c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</row>
    <row r="21" spans="1:35" x14ac:dyDescent="0.25">
      <c r="A21" t="s">
        <v>280</v>
      </c>
      <c r="B21">
        <v>108034</v>
      </c>
      <c r="C21" t="s">
        <v>184</v>
      </c>
      <c r="D21" s="80">
        <v>16667</v>
      </c>
      <c r="E21" s="80">
        <v>16667</v>
      </c>
      <c r="F21" s="80">
        <v>16667</v>
      </c>
      <c r="G21" s="80">
        <v>16667</v>
      </c>
      <c r="H21" s="80">
        <v>16667</v>
      </c>
      <c r="I21" s="80">
        <v>16667</v>
      </c>
      <c r="J21" s="80">
        <v>16667</v>
      </c>
      <c r="K21" s="80">
        <v>16667</v>
      </c>
      <c r="L21" s="80">
        <v>16667</v>
      </c>
      <c r="M21" s="80">
        <v>16667</v>
      </c>
      <c r="N21" s="80">
        <v>16667</v>
      </c>
      <c r="O21" s="80">
        <v>16667</v>
      </c>
      <c r="P21" s="80">
        <v>16667</v>
      </c>
      <c r="Q21" s="80">
        <v>16667</v>
      </c>
      <c r="R21" s="80">
        <v>16667</v>
      </c>
      <c r="S21" s="80">
        <v>16667</v>
      </c>
      <c r="T21" s="80">
        <v>16667</v>
      </c>
      <c r="U21" s="80">
        <v>16667</v>
      </c>
      <c r="V21" s="80">
        <v>16667</v>
      </c>
      <c r="W21" s="80">
        <v>316673</v>
      </c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</row>
    <row r="22" spans="1:35" x14ac:dyDescent="0.25">
      <c r="B22">
        <v>62389</v>
      </c>
      <c r="C22" t="s">
        <v>185</v>
      </c>
      <c r="D22" s="80">
        <v>0</v>
      </c>
      <c r="E22" s="80">
        <v>0</v>
      </c>
      <c r="F22" s="80">
        <v>0</v>
      </c>
      <c r="G22" s="80">
        <v>0</v>
      </c>
      <c r="H22" s="80">
        <v>0</v>
      </c>
      <c r="I22" s="80">
        <v>0</v>
      </c>
      <c r="J22" s="80">
        <v>0</v>
      </c>
      <c r="K22" s="80">
        <v>0</v>
      </c>
      <c r="L22" s="80">
        <v>0</v>
      </c>
      <c r="M22" s="80">
        <v>0</v>
      </c>
      <c r="N22" s="80">
        <v>0</v>
      </c>
      <c r="O22" s="80">
        <v>0</v>
      </c>
      <c r="P22" s="80">
        <v>0</v>
      </c>
      <c r="Q22" s="80">
        <v>0</v>
      </c>
      <c r="R22" s="80">
        <v>0</v>
      </c>
      <c r="S22" s="80">
        <v>0</v>
      </c>
      <c r="T22" s="80">
        <v>0</v>
      </c>
      <c r="U22" s="80">
        <v>0</v>
      </c>
      <c r="V22" s="80">
        <v>0</v>
      </c>
      <c r="W22" s="80">
        <v>0</v>
      </c>
      <c r="X22" s="80"/>
      <c r="Y22" s="80"/>
      <c r="Z22" s="80"/>
      <c r="AA22" s="80"/>
      <c r="AB22" s="80"/>
      <c r="AC22" s="80"/>
      <c r="AD22" s="80"/>
      <c r="AE22" s="80"/>
      <c r="AF22" s="80"/>
    </row>
    <row r="23" spans="1:35" x14ac:dyDescent="0.25">
      <c r="A23" t="s">
        <v>191</v>
      </c>
      <c r="B23">
        <v>108129</v>
      </c>
      <c r="C23" t="s">
        <v>184</v>
      </c>
      <c r="D23" s="80">
        <v>0</v>
      </c>
      <c r="E23" s="80">
        <v>0</v>
      </c>
      <c r="F23" s="80">
        <v>0</v>
      </c>
      <c r="G23" s="80">
        <v>0</v>
      </c>
      <c r="H23" s="80">
        <v>0</v>
      </c>
      <c r="I23" s="80">
        <v>0</v>
      </c>
      <c r="J23" s="80">
        <v>0</v>
      </c>
      <c r="K23" s="80">
        <v>0</v>
      </c>
      <c r="L23" s="80">
        <v>0</v>
      </c>
      <c r="M23" s="80">
        <v>0</v>
      </c>
      <c r="N23" s="80">
        <v>0</v>
      </c>
      <c r="O23" s="80">
        <v>0</v>
      </c>
      <c r="P23" s="80">
        <v>0</v>
      </c>
      <c r="Q23" s="80">
        <v>0</v>
      </c>
      <c r="R23" s="80">
        <v>0</v>
      </c>
      <c r="S23" s="80">
        <v>0</v>
      </c>
      <c r="T23" s="80">
        <v>0</v>
      </c>
      <c r="U23" s="80">
        <v>0</v>
      </c>
      <c r="V23" s="80">
        <v>0</v>
      </c>
      <c r="W23" s="80">
        <v>0</v>
      </c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</row>
    <row r="24" spans="1:35" x14ac:dyDescent="0.25">
      <c r="B24">
        <v>71460</v>
      </c>
      <c r="C24" t="s">
        <v>185</v>
      </c>
      <c r="D24" s="80">
        <v>23333</v>
      </c>
      <c r="E24" s="80">
        <v>23333</v>
      </c>
      <c r="F24" s="80">
        <v>23333</v>
      </c>
      <c r="G24" s="80">
        <v>23333</v>
      </c>
      <c r="H24" s="80">
        <v>23333</v>
      </c>
      <c r="I24" s="80">
        <v>23333</v>
      </c>
      <c r="J24" s="80">
        <v>23333</v>
      </c>
      <c r="K24" s="80">
        <v>23333</v>
      </c>
      <c r="L24" s="80">
        <v>23333</v>
      </c>
      <c r="M24" s="80">
        <v>23333</v>
      </c>
      <c r="N24" s="80">
        <v>23333</v>
      </c>
      <c r="O24" s="80">
        <v>23333</v>
      </c>
      <c r="P24" s="80">
        <v>23333</v>
      </c>
      <c r="Q24" s="80">
        <v>23333</v>
      </c>
      <c r="R24" s="80">
        <v>23333</v>
      </c>
      <c r="S24" s="80">
        <v>23333</v>
      </c>
      <c r="T24" s="80">
        <v>23333</v>
      </c>
      <c r="U24" s="80">
        <v>23333</v>
      </c>
      <c r="V24" s="80">
        <v>23333</v>
      </c>
      <c r="W24" s="80">
        <v>443327</v>
      </c>
      <c r="AB24" s="80"/>
      <c r="AE24" s="80"/>
    </row>
    <row r="25" spans="1:35" x14ac:dyDescent="0.25">
      <c r="A25" t="s">
        <v>192</v>
      </c>
      <c r="B25">
        <v>108065</v>
      </c>
      <c r="C25" t="s">
        <v>184</v>
      </c>
      <c r="D25" s="80">
        <v>16666</v>
      </c>
      <c r="E25" s="80">
        <v>16666</v>
      </c>
      <c r="F25" s="80">
        <v>16666</v>
      </c>
      <c r="G25" s="80">
        <v>16666</v>
      </c>
      <c r="H25" s="80">
        <v>16666</v>
      </c>
      <c r="I25" s="80">
        <v>16666</v>
      </c>
      <c r="J25" s="80">
        <v>16666</v>
      </c>
      <c r="K25" s="80">
        <v>16666</v>
      </c>
      <c r="L25" s="80">
        <v>16666</v>
      </c>
      <c r="M25" s="80">
        <v>16666</v>
      </c>
      <c r="N25" s="80">
        <v>16666</v>
      </c>
      <c r="O25" s="80">
        <v>16666</v>
      </c>
      <c r="P25" s="80">
        <v>16666</v>
      </c>
      <c r="Q25" s="80">
        <v>16666</v>
      </c>
      <c r="R25" s="80">
        <v>16666</v>
      </c>
      <c r="S25" s="80">
        <v>16666</v>
      </c>
      <c r="T25" s="80">
        <v>16666</v>
      </c>
      <c r="U25" s="80">
        <v>16666</v>
      </c>
      <c r="V25" s="80">
        <v>16666</v>
      </c>
      <c r="W25" s="80">
        <v>316654</v>
      </c>
    </row>
    <row r="26" spans="1:35" x14ac:dyDescent="0.25">
      <c r="B26">
        <v>62389</v>
      </c>
      <c r="C26" t="s">
        <v>185</v>
      </c>
      <c r="D26" s="80">
        <v>0</v>
      </c>
      <c r="E26" s="80">
        <v>0</v>
      </c>
      <c r="F26" s="80">
        <v>0</v>
      </c>
      <c r="G26" s="80">
        <v>0</v>
      </c>
      <c r="H26" s="80">
        <v>0</v>
      </c>
      <c r="I26" s="80">
        <v>0</v>
      </c>
      <c r="J26" s="80">
        <v>0</v>
      </c>
      <c r="K26" s="80">
        <v>0</v>
      </c>
      <c r="L26" s="80">
        <v>0</v>
      </c>
      <c r="M26" s="80">
        <v>0</v>
      </c>
      <c r="N26" s="80">
        <v>0</v>
      </c>
      <c r="O26" s="80">
        <v>0</v>
      </c>
      <c r="P26" s="80">
        <v>0</v>
      </c>
      <c r="Q26" s="80">
        <v>0</v>
      </c>
      <c r="R26" s="80">
        <v>0</v>
      </c>
      <c r="S26" s="80">
        <v>0</v>
      </c>
      <c r="T26" s="80">
        <v>0</v>
      </c>
      <c r="U26" s="80">
        <v>0</v>
      </c>
      <c r="V26" s="80">
        <v>0</v>
      </c>
      <c r="W26" s="80">
        <v>0</v>
      </c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</row>
    <row r="27" spans="1:35" x14ac:dyDescent="0.25">
      <c r="A27" t="s">
        <v>192</v>
      </c>
      <c r="B27">
        <v>108066</v>
      </c>
      <c r="C27" t="s">
        <v>184</v>
      </c>
      <c r="D27" s="80">
        <v>16666</v>
      </c>
      <c r="E27" s="80">
        <v>16666</v>
      </c>
      <c r="F27" s="80">
        <v>16666</v>
      </c>
      <c r="G27" s="80">
        <v>16666</v>
      </c>
      <c r="H27" s="80">
        <v>16666</v>
      </c>
      <c r="I27" s="80">
        <v>16666</v>
      </c>
      <c r="J27" s="80">
        <v>16666</v>
      </c>
      <c r="K27" s="80">
        <v>16666</v>
      </c>
      <c r="L27" s="80">
        <v>16666</v>
      </c>
      <c r="M27" s="80">
        <v>16666</v>
      </c>
      <c r="N27" s="80">
        <v>16666</v>
      </c>
      <c r="O27" s="80">
        <v>16666</v>
      </c>
      <c r="P27" s="80">
        <v>16666</v>
      </c>
      <c r="Q27" s="80">
        <v>16666</v>
      </c>
      <c r="R27" s="80">
        <v>16666</v>
      </c>
      <c r="S27" s="80">
        <v>16666</v>
      </c>
      <c r="T27" s="80">
        <v>16666</v>
      </c>
      <c r="U27" s="80">
        <v>16666</v>
      </c>
      <c r="V27" s="80">
        <v>16666</v>
      </c>
      <c r="W27" s="80">
        <v>316654</v>
      </c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</row>
    <row r="28" spans="1:35" x14ac:dyDescent="0.25">
      <c r="B28">
        <v>62389</v>
      </c>
      <c r="C28" t="s">
        <v>185</v>
      </c>
      <c r="D28">
        <v>0</v>
      </c>
      <c r="E28">
        <v>0</v>
      </c>
      <c r="F28">
        <v>0</v>
      </c>
      <c r="G28" s="80">
        <v>0</v>
      </c>
      <c r="H28" s="80">
        <v>0</v>
      </c>
      <c r="I28" s="80">
        <v>0</v>
      </c>
      <c r="J28" s="80">
        <v>0</v>
      </c>
      <c r="K28" s="80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Y28" s="80"/>
      <c r="AB28" s="80"/>
      <c r="AE28" s="80"/>
      <c r="AF28" s="80"/>
      <c r="AG28" s="80"/>
    </row>
    <row r="29" spans="1:35" x14ac:dyDescent="0.25">
      <c r="A29" t="s">
        <v>192</v>
      </c>
      <c r="B29">
        <v>108067</v>
      </c>
      <c r="C29" t="s">
        <v>184</v>
      </c>
      <c r="D29">
        <v>0</v>
      </c>
      <c r="E29">
        <v>0</v>
      </c>
      <c r="F29">
        <v>0</v>
      </c>
      <c r="G29">
        <v>0</v>
      </c>
      <c r="H29" s="80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AG29" s="80"/>
    </row>
    <row r="30" spans="1:35" x14ac:dyDescent="0.25">
      <c r="B30">
        <v>62389</v>
      </c>
      <c r="C30" t="s">
        <v>185</v>
      </c>
      <c r="D30" s="80">
        <v>16666</v>
      </c>
      <c r="E30" s="80">
        <v>16666</v>
      </c>
      <c r="F30" s="80">
        <v>16666</v>
      </c>
      <c r="G30" s="80">
        <v>16666</v>
      </c>
      <c r="H30" s="80">
        <v>16666</v>
      </c>
      <c r="I30" s="80">
        <v>16666</v>
      </c>
      <c r="J30" s="80">
        <v>16666</v>
      </c>
      <c r="K30" s="80">
        <v>16666</v>
      </c>
      <c r="L30" s="80">
        <v>16666</v>
      </c>
      <c r="M30" s="80">
        <v>16666</v>
      </c>
      <c r="N30" s="80">
        <v>16666</v>
      </c>
      <c r="O30" s="80">
        <v>16666</v>
      </c>
      <c r="P30" s="80">
        <v>16666</v>
      </c>
      <c r="Q30" s="80">
        <v>16666</v>
      </c>
      <c r="R30" s="80">
        <v>16666</v>
      </c>
      <c r="S30" s="80">
        <v>16666</v>
      </c>
      <c r="T30" s="80">
        <v>16666</v>
      </c>
      <c r="U30" s="80">
        <v>16666</v>
      </c>
      <c r="V30" s="80">
        <v>16666</v>
      </c>
      <c r="W30" s="80">
        <v>316654</v>
      </c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</row>
    <row r="31" spans="1:35" x14ac:dyDescent="0.25">
      <c r="A31" t="s">
        <v>192</v>
      </c>
      <c r="B31">
        <v>108089</v>
      </c>
      <c r="C31" t="s">
        <v>184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AB31" s="80"/>
      <c r="AE31" s="80"/>
      <c r="AG31" s="80"/>
    </row>
    <row r="32" spans="1:35" x14ac:dyDescent="0.25">
      <c r="B32">
        <v>62389</v>
      </c>
      <c r="C32" t="s">
        <v>185</v>
      </c>
      <c r="D32" s="80">
        <v>16666</v>
      </c>
      <c r="E32" s="80">
        <v>16666</v>
      </c>
      <c r="F32" s="80">
        <v>16666</v>
      </c>
      <c r="G32" s="80">
        <v>16666</v>
      </c>
      <c r="H32" s="80">
        <v>16666</v>
      </c>
      <c r="I32" s="80">
        <v>16666</v>
      </c>
      <c r="J32" s="80">
        <v>16666</v>
      </c>
      <c r="K32" s="80">
        <v>16666</v>
      </c>
      <c r="L32" s="80">
        <v>16666</v>
      </c>
      <c r="M32" s="80">
        <v>16666</v>
      </c>
      <c r="N32" s="80">
        <v>16666</v>
      </c>
      <c r="O32" s="80">
        <v>16666</v>
      </c>
      <c r="P32" s="80">
        <v>16666</v>
      </c>
      <c r="Q32" s="80">
        <v>16666</v>
      </c>
      <c r="R32" s="80">
        <v>16666</v>
      </c>
      <c r="S32" s="80">
        <v>16666</v>
      </c>
      <c r="T32" s="80">
        <v>16666</v>
      </c>
      <c r="U32" s="80">
        <v>16666</v>
      </c>
      <c r="V32" s="80">
        <v>16666</v>
      </c>
      <c r="W32" s="80">
        <v>316654</v>
      </c>
      <c r="X32" s="80"/>
      <c r="Y32" s="80"/>
      <c r="Z32" s="80"/>
      <c r="AA32" s="80"/>
      <c r="AB32" s="80"/>
      <c r="AC32" s="80"/>
      <c r="AD32" s="80"/>
      <c r="AF32" s="80"/>
    </row>
    <row r="33" spans="1:35" x14ac:dyDescent="0.25">
      <c r="A33" t="s">
        <v>192</v>
      </c>
      <c r="B33">
        <v>108091</v>
      </c>
      <c r="C33" t="s">
        <v>184</v>
      </c>
      <c r="D33" s="80">
        <v>16667</v>
      </c>
      <c r="E33" s="80">
        <v>16667</v>
      </c>
      <c r="F33" s="80">
        <v>16667</v>
      </c>
      <c r="G33" s="80">
        <v>16667</v>
      </c>
      <c r="H33" s="80">
        <v>16667</v>
      </c>
      <c r="I33" s="80">
        <v>16667</v>
      </c>
      <c r="J33" s="80">
        <v>16667</v>
      </c>
      <c r="K33" s="80">
        <v>16667</v>
      </c>
      <c r="L33" s="80">
        <v>16667</v>
      </c>
      <c r="M33" s="80">
        <v>16667</v>
      </c>
      <c r="N33" s="80">
        <v>16667</v>
      </c>
      <c r="O33" s="80">
        <v>16667</v>
      </c>
      <c r="P33" s="80">
        <v>16667</v>
      </c>
      <c r="Q33" s="80">
        <v>16667</v>
      </c>
      <c r="R33" s="80">
        <v>16667</v>
      </c>
      <c r="S33" s="80">
        <v>16667</v>
      </c>
      <c r="T33" s="80">
        <v>16667</v>
      </c>
      <c r="U33" s="80">
        <v>16667</v>
      </c>
      <c r="V33" s="80">
        <v>16667</v>
      </c>
      <c r="W33" s="80">
        <v>316673</v>
      </c>
      <c r="X33" s="80"/>
      <c r="Y33" s="80"/>
      <c r="Z33" s="80"/>
      <c r="AA33" s="80"/>
      <c r="AB33" s="80"/>
      <c r="AC33" s="80"/>
      <c r="AD33" s="80"/>
      <c r="AE33" s="80"/>
      <c r="AF33" s="80"/>
      <c r="AG33" s="80"/>
    </row>
    <row r="34" spans="1:35" x14ac:dyDescent="0.25">
      <c r="B34">
        <v>62996</v>
      </c>
      <c r="C34" t="s">
        <v>185</v>
      </c>
      <c r="D34" s="80">
        <v>0</v>
      </c>
      <c r="E34" s="80">
        <v>0</v>
      </c>
      <c r="F34" s="80">
        <v>0</v>
      </c>
      <c r="G34" s="80">
        <v>0</v>
      </c>
      <c r="H34" s="80">
        <v>0</v>
      </c>
      <c r="I34" s="80">
        <v>0</v>
      </c>
      <c r="J34" s="80">
        <v>0</v>
      </c>
      <c r="K34" s="80">
        <v>0</v>
      </c>
      <c r="L34" s="80">
        <v>0</v>
      </c>
      <c r="M34" s="80">
        <v>0</v>
      </c>
      <c r="N34" s="80">
        <v>0</v>
      </c>
      <c r="O34" s="80">
        <v>0</v>
      </c>
      <c r="P34" s="80">
        <v>0</v>
      </c>
      <c r="Q34" s="80">
        <v>0</v>
      </c>
      <c r="R34" s="80">
        <v>0</v>
      </c>
      <c r="S34" s="80">
        <v>0</v>
      </c>
      <c r="T34" s="80">
        <v>0</v>
      </c>
      <c r="U34" s="80">
        <v>0</v>
      </c>
      <c r="V34" s="80">
        <v>0</v>
      </c>
      <c r="W34" s="80">
        <v>0</v>
      </c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</row>
    <row r="35" spans="1:35" x14ac:dyDescent="0.25">
      <c r="A35" t="s">
        <v>192</v>
      </c>
      <c r="B35">
        <v>108118</v>
      </c>
      <c r="C35" t="s">
        <v>184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AA35" s="80"/>
      <c r="AG35" s="80"/>
    </row>
    <row r="36" spans="1:35" x14ac:dyDescent="0.25">
      <c r="B36">
        <v>62389</v>
      </c>
      <c r="C36" t="s">
        <v>185</v>
      </c>
      <c r="D36" s="80">
        <v>33333</v>
      </c>
      <c r="E36" s="80">
        <v>33333</v>
      </c>
      <c r="F36" s="80">
        <v>33333</v>
      </c>
      <c r="G36" s="80">
        <v>33333</v>
      </c>
      <c r="H36" s="80">
        <v>33333</v>
      </c>
      <c r="I36" s="80">
        <v>33333</v>
      </c>
      <c r="J36" s="80">
        <v>33333</v>
      </c>
      <c r="K36" s="80">
        <v>33333</v>
      </c>
      <c r="L36" s="80">
        <v>33333</v>
      </c>
      <c r="M36" s="80">
        <v>33333</v>
      </c>
      <c r="N36" s="80">
        <v>33333</v>
      </c>
      <c r="O36" s="80">
        <v>33333</v>
      </c>
      <c r="P36" s="80">
        <v>33333</v>
      </c>
      <c r="Q36" s="80">
        <v>33333</v>
      </c>
      <c r="R36" s="80">
        <v>33333</v>
      </c>
      <c r="S36" s="80">
        <v>33333</v>
      </c>
      <c r="T36" s="80">
        <v>33333</v>
      </c>
      <c r="U36" s="80">
        <v>33333</v>
      </c>
      <c r="V36" s="80">
        <v>33333</v>
      </c>
      <c r="W36" s="80">
        <v>633327</v>
      </c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</row>
    <row r="37" spans="1:35" x14ac:dyDescent="0.25">
      <c r="A37" t="s">
        <v>192</v>
      </c>
      <c r="B37">
        <v>108361</v>
      </c>
      <c r="C37" t="s">
        <v>184</v>
      </c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>
        <v>50000</v>
      </c>
      <c r="T37" s="80">
        <v>50000</v>
      </c>
      <c r="U37" s="80">
        <v>50000</v>
      </c>
      <c r="V37" s="80">
        <v>50000</v>
      </c>
      <c r="W37" s="80">
        <v>200000</v>
      </c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</row>
    <row r="38" spans="1:35" x14ac:dyDescent="0.25">
      <c r="B38">
        <v>62389</v>
      </c>
      <c r="C38" t="s">
        <v>185</v>
      </c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>
        <v>0</v>
      </c>
      <c r="T38" s="80">
        <v>0</v>
      </c>
      <c r="U38" s="80">
        <v>0</v>
      </c>
      <c r="V38" s="80">
        <v>0</v>
      </c>
      <c r="W38" s="80">
        <v>0</v>
      </c>
      <c r="X38" s="80"/>
      <c r="Y38" s="80"/>
      <c r="Z38" s="80"/>
      <c r="AA38" s="80"/>
      <c r="AB38" s="80"/>
      <c r="AC38" s="80"/>
      <c r="AD38" s="80"/>
      <c r="AE38" s="80"/>
    </row>
    <row r="39" spans="1:35" x14ac:dyDescent="0.25">
      <c r="A39" t="s">
        <v>192</v>
      </c>
      <c r="B39">
        <v>108534</v>
      </c>
      <c r="C39" t="s">
        <v>184</v>
      </c>
      <c r="D39" s="80"/>
      <c r="E39" s="80">
        <v>10000</v>
      </c>
      <c r="F39" s="80">
        <v>20000</v>
      </c>
      <c r="G39" s="80">
        <v>20000</v>
      </c>
      <c r="H39" s="80">
        <v>20000</v>
      </c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>
        <v>70000</v>
      </c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</row>
    <row r="40" spans="1:35" x14ac:dyDescent="0.25">
      <c r="B40">
        <v>62389</v>
      </c>
      <c r="C40" t="s">
        <v>185</v>
      </c>
      <c r="E40">
        <v>0</v>
      </c>
      <c r="F40">
        <v>0</v>
      </c>
      <c r="G40">
        <v>0</v>
      </c>
      <c r="H40">
        <v>0</v>
      </c>
      <c r="W40">
        <v>0</v>
      </c>
      <c r="Y40" s="80"/>
      <c r="AF40" s="80"/>
      <c r="AG40" s="80"/>
    </row>
    <row r="41" spans="1:35" x14ac:dyDescent="0.25">
      <c r="A41" t="s">
        <v>357</v>
      </c>
      <c r="B41">
        <v>108025</v>
      </c>
      <c r="C41" t="s">
        <v>184</v>
      </c>
      <c r="D41" s="80">
        <v>0</v>
      </c>
      <c r="E41" s="80">
        <v>0</v>
      </c>
      <c r="F41" s="80">
        <v>0</v>
      </c>
      <c r="G41" s="80">
        <v>0</v>
      </c>
      <c r="H41" s="80">
        <v>0</v>
      </c>
      <c r="I41" s="80">
        <v>0</v>
      </c>
      <c r="J41" s="80">
        <v>0</v>
      </c>
      <c r="K41" s="80">
        <v>0</v>
      </c>
      <c r="L41" s="80">
        <v>0</v>
      </c>
      <c r="M41" s="80">
        <v>0</v>
      </c>
      <c r="N41" s="80">
        <v>0</v>
      </c>
      <c r="O41" s="80">
        <v>0</v>
      </c>
      <c r="P41" s="80">
        <v>0</v>
      </c>
      <c r="Q41" s="80">
        <v>0</v>
      </c>
      <c r="R41" s="80">
        <v>0</v>
      </c>
      <c r="S41" s="80">
        <v>0</v>
      </c>
      <c r="T41" s="80">
        <v>0</v>
      </c>
      <c r="U41" s="80">
        <v>0</v>
      </c>
      <c r="V41" s="80">
        <v>0</v>
      </c>
      <c r="W41" s="80">
        <v>0</v>
      </c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</row>
    <row r="42" spans="1:35" x14ac:dyDescent="0.25">
      <c r="B42">
        <v>62389</v>
      </c>
      <c r="C42" t="s">
        <v>185</v>
      </c>
      <c r="D42" s="80">
        <v>10334</v>
      </c>
      <c r="E42" s="80">
        <v>10334</v>
      </c>
      <c r="F42" s="80">
        <v>10334</v>
      </c>
      <c r="G42" s="80">
        <v>10334</v>
      </c>
      <c r="H42" s="80">
        <v>10334</v>
      </c>
      <c r="I42" s="80">
        <v>10334</v>
      </c>
      <c r="J42" s="80">
        <v>10334</v>
      </c>
      <c r="K42" s="80">
        <v>10334</v>
      </c>
      <c r="L42" s="80">
        <v>10334</v>
      </c>
      <c r="M42" s="80">
        <v>10334</v>
      </c>
      <c r="N42" s="80">
        <v>10334</v>
      </c>
      <c r="O42" s="80">
        <v>10334</v>
      </c>
      <c r="P42" s="80">
        <v>10334</v>
      </c>
      <c r="Q42" s="80">
        <v>10334</v>
      </c>
      <c r="R42" s="80">
        <v>10334</v>
      </c>
      <c r="S42" s="80">
        <v>10334</v>
      </c>
      <c r="T42" s="80">
        <v>10334</v>
      </c>
      <c r="U42" s="80">
        <v>10334</v>
      </c>
      <c r="V42" s="80">
        <v>10334</v>
      </c>
      <c r="W42" s="80">
        <v>196346</v>
      </c>
      <c r="X42" s="80"/>
      <c r="Y42" s="80"/>
      <c r="Z42" s="80"/>
      <c r="AA42" s="80"/>
      <c r="AB42" s="80"/>
      <c r="AC42" s="80"/>
      <c r="AD42" s="80"/>
      <c r="AE42" s="80"/>
      <c r="AF42" s="80"/>
      <c r="AG42" s="80"/>
    </row>
    <row r="43" spans="1:35" x14ac:dyDescent="0.25">
      <c r="A43" t="s">
        <v>193</v>
      </c>
      <c r="B43">
        <v>108531</v>
      </c>
      <c r="C43" t="s">
        <v>184</v>
      </c>
      <c r="D43" s="80"/>
      <c r="E43" s="80">
        <v>10000</v>
      </c>
      <c r="F43" s="80">
        <v>10000</v>
      </c>
      <c r="G43" s="80">
        <v>10000</v>
      </c>
      <c r="H43" s="80">
        <v>10000</v>
      </c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>
        <v>40000</v>
      </c>
      <c r="X43" s="80"/>
      <c r="Y43" s="80"/>
      <c r="Z43" s="80"/>
      <c r="AA43" s="80"/>
      <c r="AB43" s="80"/>
      <c r="AC43" s="80"/>
      <c r="AD43" s="80"/>
      <c r="AE43" s="80"/>
      <c r="AF43" s="80"/>
    </row>
    <row r="44" spans="1:35" x14ac:dyDescent="0.25">
      <c r="B44">
        <v>62389</v>
      </c>
      <c r="C44" t="s">
        <v>185</v>
      </c>
      <c r="D44" s="80"/>
      <c r="E44" s="80">
        <v>0</v>
      </c>
      <c r="F44" s="80">
        <v>0</v>
      </c>
      <c r="G44" s="80">
        <v>0</v>
      </c>
      <c r="H44" s="80">
        <v>0</v>
      </c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>
        <v>0</v>
      </c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</row>
    <row r="45" spans="1:35" x14ac:dyDescent="0.25">
      <c r="A45" t="s">
        <v>194</v>
      </c>
      <c r="B45">
        <v>108540</v>
      </c>
      <c r="C45" t="s">
        <v>184</v>
      </c>
      <c r="D45" s="80"/>
      <c r="E45" s="80">
        <v>0</v>
      </c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>
        <v>0</v>
      </c>
      <c r="X45" s="80"/>
      <c r="Y45" s="80"/>
      <c r="Z45" s="80"/>
      <c r="AA45" s="80"/>
      <c r="AB45" s="80"/>
      <c r="AC45" s="80"/>
      <c r="AD45" s="80"/>
      <c r="AE45" s="80"/>
      <c r="AF45" s="80"/>
      <c r="AG45" s="80"/>
    </row>
    <row r="46" spans="1:35" x14ac:dyDescent="0.25">
      <c r="B46">
        <v>62389</v>
      </c>
      <c r="C46" t="s">
        <v>185</v>
      </c>
      <c r="D46" s="80"/>
      <c r="E46" s="80">
        <v>0</v>
      </c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>
        <v>0</v>
      </c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</row>
    <row r="47" spans="1:35" x14ac:dyDescent="0.25">
      <c r="A47" t="s">
        <v>231</v>
      </c>
      <c r="B47">
        <v>107916</v>
      </c>
      <c r="C47" t="s">
        <v>184</v>
      </c>
      <c r="D47" s="80">
        <v>16667</v>
      </c>
      <c r="E47" s="80">
        <v>16667</v>
      </c>
      <c r="F47" s="80">
        <v>16667</v>
      </c>
      <c r="G47" s="80">
        <v>16667</v>
      </c>
      <c r="H47" s="80">
        <v>16394</v>
      </c>
      <c r="I47" s="80">
        <v>16667</v>
      </c>
      <c r="J47" s="80">
        <v>16667</v>
      </c>
      <c r="K47" s="80">
        <v>16667</v>
      </c>
      <c r="L47" s="80">
        <v>16667</v>
      </c>
      <c r="M47" s="80">
        <v>16667</v>
      </c>
      <c r="N47" s="80">
        <v>16667</v>
      </c>
      <c r="O47" s="80">
        <v>16667</v>
      </c>
      <c r="P47" s="80">
        <v>16667</v>
      </c>
      <c r="Q47" s="80">
        <v>16667</v>
      </c>
      <c r="R47" s="80">
        <v>16667</v>
      </c>
      <c r="S47" s="80">
        <v>16667</v>
      </c>
      <c r="T47" s="80">
        <v>16667</v>
      </c>
      <c r="U47" s="80">
        <v>16667</v>
      </c>
      <c r="V47" s="80">
        <v>16667</v>
      </c>
      <c r="W47" s="80">
        <v>316400</v>
      </c>
      <c r="X47" s="80"/>
      <c r="Y47" s="80"/>
      <c r="Z47" s="80"/>
      <c r="AA47" s="80"/>
      <c r="AB47" s="80"/>
      <c r="AC47" s="80"/>
      <c r="AD47" s="80"/>
      <c r="AE47" s="80"/>
    </row>
    <row r="48" spans="1:35" x14ac:dyDescent="0.25">
      <c r="B48">
        <v>62389</v>
      </c>
      <c r="C48" t="s">
        <v>185</v>
      </c>
      <c r="D48">
        <v>0</v>
      </c>
      <c r="E48">
        <v>0</v>
      </c>
      <c r="F48">
        <v>0</v>
      </c>
      <c r="G48" s="80">
        <v>0</v>
      </c>
      <c r="H48" s="80">
        <v>0</v>
      </c>
      <c r="I48" s="80">
        <v>0</v>
      </c>
      <c r="J48">
        <v>0</v>
      </c>
      <c r="K48" s="80">
        <v>0</v>
      </c>
      <c r="L48">
        <v>0</v>
      </c>
      <c r="M48" s="80">
        <v>0</v>
      </c>
      <c r="N48">
        <v>0</v>
      </c>
      <c r="O48">
        <v>0</v>
      </c>
      <c r="P48" s="80">
        <v>0</v>
      </c>
      <c r="Q48" s="80">
        <v>0</v>
      </c>
      <c r="R48" s="80">
        <v>0</v>
      </c>
      <c r="S48">
        <v>0</v>
      </c>
      <c r="T48" s="80">
        <v>0</v>
      </c>
      <c r="U48" s="80">
        <v>0</v>
      </c>
      <c r="V48" s="80">
        <v>0</v>
      </c>
      <c r="W48" s="80">
        <v>0</v>
      </c>
      <c r="X48" s="80"/>
      <c r="Y48" s="80"/>
      <c r="Z48" s="80"/>
      <c r="AA48" s="80"/>
      <c r="AB48" s="80"/>
      <c r="AC48" s="80"/>
      <c r="AF48" s="80"/>
      <c r="AG48" s="80"/>
    </row>
    <row r="49" spans="1:35" x14ac:dyDescent="0.25">
      <c r="A49" t="s">
        <v>231</v>
      </c>
      <c r="B49">
        <v>108548</v>
      </c>
      <c r="C49" t="s">
        <v>184</v>
      </c>
      <c r="F49" s="80">
        <v>20000</v>
      </c>
      <c r="G49" s="80">
        <v>20000</v>
      </c>
      <c r="H49" s="80">
        <v>20000</v>
      </c>
      <c r="W49" s="80">
        <v>60000</v>
      </c>
    </row>
    <row r="50" spans="1:35" x14ac:dyDescent="0.25">
      <c r="B50">
        <v>62389</v>
      </c>
      <c r="C50" t="s">
        <v>185</v>
      </c>
      <c r="D50" s="80"/>
      <c r="E50" s="80"/>
      <c r="F50" s="80">
        <v>0</v>
      </c>
      <c r="G50" s="80">
        <v>0</v>
      </c>
      <c r="H50" s="80">
        <v>0</v>
      </c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>
        <v>0</v>
      </c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</row>
    <row r="51" spans="1:35" x14ac:dyDescent="0.25">
      <c r="B51" t="s">
        <v>182</v>
      </c>
      <c r="D51" s="80">
        <v>83333</v>
      </c>
      <c r="E51" s="80">
        <v>133333</v>
      </c>
      <c r="F51" s="80">
        <v>1131333</v>
      </c>
      <c r="G51" s="80">
        <v>183333</v>
      </c>
      <c r="H51" s="80">
        <v>183060</v>
      </c>
      <c r="I51" s="80">
        <v>83333</v>
      </c>
      <c r="J51" s="80">
        <v>83333</v>
      </c>
      <c r="K51" s="80">
        <v>83333</v>
      </c>
      <c r="L51" s="80">
        <v>83333</v>
      </c>
      <c r="M51" s="80">
        <v>83333</v>
      </c>
      <c r="N51" s="80">
        <v>83333</v>
      </c>
      <c r="O51" s="80">
        <v>83333</v>
      </c>
      <c r="P51" s="80">
        <v>83333</v>
      </c>
      <c r="Q51" s="80">
        <v>83333</v>
      </c>
      <c r="R51" s="80">
        <v>83333</v>
      </c>
      <c r="S51" s="80">
        <v>133333</v>
      </c>
      <c r="T51" s="80">
        <v>133333</v>
      </c>
      <c r="U51" s="80">
        <v>133333</v>
      </c>
      <c r="V51" s="80">
        <v>133333</v>
      </c>
      <c r="W51" s="80">
        <v>3081054</v>
      </c>
      <c r="X51" s="80"/>
      <c r="Y51" s="80"/>
      <c r="AD51" s="80"/>
      <c r="AE51" s="80"/>
      <c r="AG51" s="80"/>
    </row>
    <row r="52" spans="1:35" x14ac:dyDescent="0.25">
      <c r="B52" t="s">
        <v>182</v>
      </c>
      <c r="D52" s="80">
        <v>110332</v>
      </c>
      <c r="E52" s="80">
        <v>110332</v>
      </c>
      <c r="F52" s="80">
        <v>1058332</v>
      </c>
      <c r="G52" s="80">
        <v>110332</v>
      </c>
      <c r="H52" s="80">
        <v>110332</v>
      </c>
      <c r="I52" s="80">
        <v>110332</v>
      </c>
      <c r="J52" s="80">
        <v>110332</v>
      </c>
      <c r="K52" s="80">
        <v>110332</v>
      </c>
      <c r="L52" s="80">
        <v>110332</v>
      </c>
      <c r="M52" s="80">
        <v>110332</v>
      </c>
      <c r="N52" s="80">
        <v>110332</v>
      </c>
      <c r="O52" s="80">
        <v>110332</v>
      </c>
      <c r="P52" s="80">
        <v>110332</v>
      </c>
      <c r="Q52" s="80">
        <v>121332</v>
      </c>
      <c r="R52" s="80">
        <v>121332</v>
      </c>
      <c r="S52" s="80">
        <v>121332</v>
      </c>
      <c r="T52" s="80">
        <v>121332</v>
      </c>
      <c r="U52" s="80">
        <v>121332</v>
      </c>
      <c r="V52" s="80">
        <v>121332</v>
      </c>
      <c r="W52" s="80">
        <v>3110308</v>
      </c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</row>
    <row r="53" spans="1:35" x14ac:dyDescent="0.25"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I53" s="80"/>
    </row>
    <row r="54" spans="1:35" x14ac:dyDescent="0.25">
      <c r="D54" s="80"/>
      <c r="E54" s="80"/>
      <c r="F54" s="80"/>
      <c r="G54" s="80"/>
      <c r="H54" s="80"/>
      <c r="I54" s="80"/>
      <c r="J54" s="80"/>
      <c r="K54" s="80"/>
      <c r="L54" s="80"/>
      <c r="M54" s="80"/>
      <c r="O54" s="80"/>
      <c r="P54" s="80"/>
      <c r="Q54" s="80"/>
      <c r="R54" s="80"/>
      <c r="T54" s="80"/>
      <c r="W54" s="80"/>
      <c r="Y54" s="80"/>
      <c r="Z54" s="80"/>
      <c r="AA54" s="80"/>
      <c r="AB54" s="80"/>
      <c r="AF54" s="80"/>
      <c r="AG54" s="80"/>
    </row>
    <row r="55" spans="1:35" x14ac:dyDescent="0.25"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</row>
    <row r="56" spans="1:35" x14ac:dyDescent="0.25"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0"/>
      <c r="AE56" s="80"/>
      <c r="AF56" s="80"/>
      <c r="AG56" s="80"/>
      <c r="AH56" s="80"/>
      <c r="AI56" s="80"/>
    </row>
    <row r="57" spans="1:35" x14ac:dyDescent="0.25">
      <c r="P57" s="80"/>
      <c r="Q57" s="80"/>
      <c r="R57" s="80"/>
      <c r="AB57" s="80"/>
      <c r="AC57" s="80"/>
      <c r="AD57" s="80"/>
      <c r="AG57" s="80"/>
    </row>
    <row r="58" spans="1:35" x14ac:dyDescent="0.25"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  <c r="AE58" s="80"/>
      <c r="AF58" s="80"/>
      <c r="AG58" s="80"/>
      <c r="AH58" s="80"/>
      <c r="AI58" s="80"/>
    </row>
    <row r="59" spans="1:35" x14ac:dyDescent="0.25">
      <c r="K59" s="80"/>
      <c r="L59" s="80"/>
      <c r="M59" s="80"/>
      <c r="R59" s="80"/>
      <c r="S59" s="80"/>
      <c r="T59" s="80"/>
      <c r="Y59" s="80"/>
      <c r="AA59" s="80"/>
      <c r="AB59" s="80"/>
      <c r="AC59" s="80"/>
      <c r="AE59" s="80"/>
      <c r="AG59" s="80"/>
    </row>
    <row r="60" spans="1:35" x14ac:dyDescent="0.25">
      <c r="K60" s="80"/>
      <c r="Q60" s="80"/>
      <c r="U60" s="80"/>
      <c r="V60" s="80"/>
      <c r="AB60" s="80"/>
      <c r="AC60" s="80"/>
      <c r="AF60" s="80"/>
      <c r="AG60" s="80"/>
      <c r="AI60" s="80"/>
    </row>
    <row r="61" spans="1:35" x14ac:dyDescent="0.25"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/>
      <c r="AG61" s="80"/>
      <c r="AH61" s="80"/>
      <c r="AI61" s="80"/>
    </row>
    <row r="62" spans="1:35" x14ac:dyDescent="0.25">
      <c r="D62" s="80"/>
      <c r="T62" s="80"/>
      <c r="Y62" s="80"/>
      <c r="AG62" s="80"/>
    </row>
    <row r="63" spans="1:35" x14ac:dyDescent="0.25"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</row>
    <row r="64" spans="1:35" x14ac:dyDescent="0.25"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I64" s="80"/>
    </row>
    <row r="65" spans="4:35" x14ac:dyDescent="0.25"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  <c r="AG65" s="80"/>
    </row>
    <row r="66" spans="4:35" x14ac:dyDescent="0.25"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G66" s="80"/>
    </row>
    <row r="67" spans="4:35" x14ac:dyDescent="0.25"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</row>
    <row r="68" spans="4:35" x14ac:dyDescent="0.25"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</row>
    <row r="69" spans="4:35" x14ac:dyDescent="0.25"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G69" s="80"/>
      <c r="AI69" s="80"/>
    </row>
    <row r="70" spans="4:35" x14ac:dyDescent="0.25"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</row>
    <row r="71" spans="4:35" x14ac:dyDescent="0.25"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</row>
    <row r="72" spans="4:35" x14ac:dyDescent="0.25"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F72" s="80"/>
      <c r="AG72" s="80"/>
      <c r="AI72" s="80"/>
    </row>
    <row r="73" spans="4:35" x14ac:dyDescent="0.25">
      <c r="AE73" s="80"/>
    </row>
    <row r="74" spans="4:35" x14ac:dyDescent="0.25"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</row>
    <row r="76" spans="4:35" x14ac:dyDescent="0.25"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</row>
    <row r="77" spans="4:35" x14ac:dyDescent="0.25">
      <c r="D77" s="80"/>
      <c r="E77" s="80"/>
      <c r="K77" s="80"/>
      <c r="L77" s="80"/>
      <c r="M77" s="80"/>
      <c r="AB77" s="80"/>
      <c r="AG77" s="80"/>
    </row>
    <row r="78" spans="4:35" x14ac:dyDescent="0.25"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</row>
    <row r="79" spans="4:35" x14ac:dyDescent="0.25"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</row>
    <row r="80" spans="4:35" x14ac:dyDescent="0.25"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</row>
    <row r="81" spans="4:35" x14ac:dyDescent="0.25"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</row>
    <row r="82" spans="4:35" x14ac:dyDescent="0.25"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F82" s="80"/>
    </row>
    <row r="83" spans="4:35" x14ac:dyDescent="0.25"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I83" s="80"/>
    </row>
    <row r="84" spans="4:35" x14ac:dyDescent="0.25">
      <c r="D84" s="80"/>
      <c r="E84" s="80"/>
      <c r="F84" s="80"/>
      <c r="G84" s="80"/>
      <c r="H84" s="80"/>
      <c r="I84" s="80"/>
      <c r="J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W84" s="80"/>
      <c r="X84" s="80"/>
      <c r="Y84" s="80"/>
      <c r="AE84" s="80"/>
      <c r="AG84" s="80"/>
    </row>
    <row r="85" spans="4:35" x14ac:dyDescent="0.25"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</row>
    <row r="86" spans="4:35" x14ac:dyDescent="0.25"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</row>
    <row r="87" spans="4:35" x14ac:dyDescent="0.25">
      <c r="L87" s="80"/>
      <c r="AE87" s="80"/>
      <c r="AF87" s="80"/>
      <c r="AG87" s="80"/>
    </row>
    <row r="88" spans="4:35" x14ac:dyDescent="0.25"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</row>
    <row r="89" spans="4:35" x14ac:dyDescent="0.25">
      <c r="D89" s="80"/>
      <c r="R89" s="80"/>
      <c r="S89" s="80"/>
      <c r="T89" s="80"/>
      <c r="U89" s="80"/>
      <c r="V89" s="80"/>
      <c r="Y89" s="80"/>
      <c r="AB89" s="80"/>
      <c r="AE89" s="80"/>
      <c r="AG89" s="80"/>
      <c r="AI89" s="80"/>
    </row>
    <row r="90" spans="4:35" x14ac:dyDescent="0.25">
      <c r="S90" s="80"/>
      <c r="T90" s="80"/>
      <c r="AF90" s="80"/>
      <c r="AG90" s="80"/>
    </row>
    <row r="91" spans="4:35" x14ac:dyDescent="0.25"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AC91" s="80"/>
      <c r="AD91" s="80"/>
      <c r="AE91" s="80"/>
      <c r="AF91" s="80"/>
      <c r="AG91" s="80"/>
    </row>
    <row r="92" spans="4:35" x14ac:dyDescent="0.25">
      <c r="D92" s="80"/>
      <c r="M92" s="80"/>
      <c r="O92" s="80"/>
      <c r="P92" s="80"/>
      <c r="Q92" s="80"/>
      <c r="R92" s="80"/>
      <c r="S92" s="80"/>
      <c r="U92" s="80"/>
      <c r="V92" s="80"/>
      <c r="W92" s="80"/>
      <c r="AB92" s="80"/>
      <c r="AE92" s="80"/>
      <c r="AG92" s="80"/>
      <c r="AI92" s="80"/>
    </row>
    <row r="93" spans="4:35" x14ac:dyDescent="0.25"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</row>
    <row r="94" spans="4:35" x14ac:dyDescent="0.25">
      <c r="K94" s="80"/>
      <c r="U94" s="80"/>
      <c r="V94" s="80"/>
      <c r="AB94" s="80"/>
      <c r="AE94" s="80"/>
      <c r="AF94" s="80"/>
      <c r="AG94" s="80"/>
      <c r="AI94" s="80"/>
    </row>
    <row r="95" spans="4:35" x14ac:dyDescent="0.25"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</row>
    <row r="96" spans="4:35" x14ac:dyDescent="0.25"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D96" s="80"/>
      <c r="AE96" s="80"/>
      <c r="AG96" s="80"/>
    </row>
    <row r="97" spans="4:35" x14ac:dyDescent="0.25"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</row>
    <row r="98" spans="4:35" x14ac:dyDescent="0.25"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</row>
    <row r="99" spans="4:35" x14ac:dyDescent="0.25"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AG99" s="80"/>
    </row>
    <row r="100" spans="4:35" x14ac:dyDescent="0.25"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</row>
    <row r="101" spans="4:35" x14ac:dyDescent="0.25"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</row>
    <row r="102" spans="4:35" x14ac:dyDescent="0.25"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G102" s="80"/>
      <c r="AI102" s="80"/>
    </row>
    <row r="103" spans="4:35" x14ac:dyDescent="0.25">
      <c r="F103" s="80"/>
      <c r="G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</row>
    <row r="104" spans="4:35" x14ac:dyDescent="0.25"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</row>
    <row r="105" spans="4:35" x14ac:dyDescent="0.25"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</row>
    <row r="106" spans="4:35" x14ac:dyDescent="0.25">
      <c r="D106" s="80"/>
      <c r="E106" s="80"/>
      <c r="I106" s="80"/>
      <c r="J106" s="80"/>
      <c r="K106" s="80"/>
      <c r="L106" s="80"/>
      <c r="M106" s="80"/>
      <c r="P106" s="80"/>
      <c r="Q106" s="80"/>
      <c r="R106" s="80"/>
      <c r="T106" s="80"/>
      <c r="W106" s="80"/>
      <c r="X106" s="80"/>
      <c r="Y106" s="80"/>
      <c r="AE106" s="80"/>
      <c r="AF106" s="80"/>
      <c r="AG106" s="80"/>
    </row>
    <row r="107" spans="4:35" x14ac:dyDescent="0.25"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G107" s="80"/>
    </row>
    <row r="108" spans="4:35" x14ac:dyDescent="0.25"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I108" s="80"/>
    </row>
    <row r="109" spans="4:35" x14ac:dyDescent="0.25"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E109" s="80"/>
      <c r="AF109" s="80"/>
    </row>
    <row r="110" spans="4:35" x14ac:dyDescent="0.25">
      <c r="M110" s="80"/>
      <c r="N110" s="80"/>
      <c r="O110" s="80"/>
      <c r="P110" s="80"/>
      <c r="U110" s="80"/>
      <c r="V110" s="80"/>
      <c r="Y110" s="80"/>
      <c r="AB110" s="80"/>
      <c r="AG110" s="80"/>
      <c r="AI110" s="80"/>
    </row>
    <row r="111" spans="4:35" x14ac:dyDescent="0.25"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</row>
    <row r="112" spans="4:35" x14ac:dyDescent="0.25"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F112" s="80"/>
    </row>
    <row r="113" spans="4:35" x14ac:dyDescent="0.25"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</row>
    <row r="114" spans="4:35" x14ac:dyDescent="0.25"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I114" s="80"/>
    </row>
    <row r="115" spans="4:35" x14ac:dyDescent="0.25"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</row>
    <row r="116" spans="4:35" x14ac:dyDescent="0.25"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F116" s="80"/>
    </row>
    <row r="117" spans="4:35" x14ac:dyDescent="0.25"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</row>
    <row r="118" spans="4:35" x14ac:dyDescent="0.25"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</row>
    <row r="119" spans="4:35" x14ac:dyDescent="0.25">
      <c r="S119" s="80"/>
      <c r="T119" s="80"/>
      <c r="U119" s="80"/>
      <c r="V119" s="80"/>
      <c r="W119" s="80"/>
      <c r="Y119" s="80"/>
      <c r="AF119" s="80"/>
    </row>
    <row r="120" spans="4:35" x14ac:dyDescent="0.25"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</row>
    <row r="121" spans="4:35" x14ac:dyDescent="0.25"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</row>
    <row r="122" spans="4:35" x14ac:dyDescent="0.25"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  <c r="AE122" s="80"/>
    </row>
    <row r="124" spans="4:35" x14ac:dyDescent="0.25"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80"/>
    </row>
    <row r="125" spans="4:35" x14ac:dyDescent="0.25">
      <c r="K125" s="80"/>
      <c r="L125" s="80"/>
      <c r="M125" s="80"/>
      <c r="Q125" s="80"/>
      <c r="Y125" s="80"/>
      <c r="Z125" s="80"/>
      <c r="AA125" s="80"/>
      <c r="AB125" s="80"/>
    </row>
    <row r="126" spans="4:35" x14ac:dyDescent="0.25"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  <c r="AI126" s="80"/>
    </row>
    <row r="127" spans="4:35" x14ac:dyDescent="0.25"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0"/>
      <c r="AD127" s="80"/>
      <c r="AE127" s="80"/>
      <c r="AF127" s="80"/>
      <c r="AG127" s="80"/>
      <c r="AH127" s="80"/>
      <c r="AI127" s="80"/>
    </row>
    <row r="128" spans="4:35" x14ac:dyDescent="0.25"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</row>
    <row r="129" spans="4:35" x14ac:dyDescent="0.25"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</row>
    <row r="130" spans="4:35" x14ac:dyDescent="0.25"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</row>
    <row r="131" spans="4:35" x14ac:dyDescent="0.25"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</row>
    <row r="132" spans="4:35" x14ac:dyDescent="0.25"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  <c r="AC132" s="80"/>
      <c r="AD132" s="80"/>
      <c r="AE132" s="80"/>
      <c r="AF132" s="80"/>
      <c r="AG132" s="80"/>
      <c r="AH132" s="80"/>
      <c r="AI132" s="80"/>
    </row>
    <row r="134" spans="4:35" x14ac:dyDescent="0.25"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  <c r="AC134" s="80"/>
      <c r="AD134" s="80"/>
      <c r="AE134" s="80"/>
      <c r="AF134" s="80"/>
      <c r="AG134" s="80"/>
      <c r="AH134" s="80"/>
      <c r="AI134" s="80"/>
    </row>
    <row r="135" spans="4:35" x14ac:dyDescent="0.25"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  <c r="AC135" s="80"/>
      <c r="AD135" s="80"/>
      <c r="AF135" s="80"/>
    </row>
    <row r="136" spans="4:35" x14ac:dyDescent="0.25"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0"/>
      <c r="AD136" s="80"/>
      <c r="AE136" s="80"/>
      <c r="AF136" s="80"/>
      <c r="AG136" s="80"/>
      <c r="AH136" s="80"/>
      <c r="AI136" s="80"/>
    </row>
    <row r="137" spans="4:35" x14ac:dyDescent="0.25">
      <c r="U137" s="80"/>
      <c r="V137" s="80"/>
      <c r="AB137" s="80"/>
      <c r="AG137" s="80"/>
      <c r="AI137" s="80"/>
    </row>
    <row r="138" spans="4:35" x14ac:dyDescent="0.25"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  <c r="AE138" s="80"/>
    </row>
    <row r="139" spans="4:35" x14ac:dyDescent="0.25">
      <c r="AB139" s="80"/>
    </row>
    <row r="140" spans="4:35" x14ac:dyDescent="0.25"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  <c r="AE140" s="80"/>
      <c r="AG140" s="80"/>
      <c r="AI140" s="80"/>
    </row>
    <row r="141" spans="4:35" x14ac:dyDescent="0.25"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0"/>
    </row>
    <row r="142" spans="4:35" x14ac:dyDescent="0.25"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  <c r="AB142" s="80"/>
      <c r="AC142" s="80"/>
      <c r="AD142" s="80"/>
      <c r="AE142" s="80"/>
      <c r="AF142" s="80"/>
      <c r="AG142" s="80"/>
      <c r="AH142" s="80"/>
      <c r="AI142" s="80"/>
    </row>
    <row r="143" spans="4:35" x14ac:dyDescent="0.25">
      <c r="AB143" s="80"/>
    </row>
    <row r="144" spans="4:35" x14ac:dyDescent="0.25"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0"/>
      <c r="AB144" s="80"/>
      <c r="AC144" s="80"/>
      <c r="AD144" s="80"/>
      <c r="AE144" s="80"/>
      <c r="AG144" s="80"/>
      <c r="AI144" s="80"/>
    </row>
    <row r="145" spans="4:35" x14ac:dyDescent="0.25"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/>
      <c r="AB145" s="80"/>
      <c r="AE145" s="80"/>
    </row>
    <row r="146" spans="4:35" x14ac:dyDescent="0.25">
      <c r="U146" s="80"/>
      <c r="V146" s="80"/>
      <c r="AB146" s="80"/>
      <c r="AG146" s="80"/>
      <c r="AI146" s="80"/>
    </row>
    <row r="147" spans="4:35" x14ac:dyDescent="0.25"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80"/>
      <c r="AB147" s="80"/>
      <c r="AC147" s="80"/>
      <c r="AD147" s="80"/>
      <c r="AE147" s="80"/>
      <c r="AG147" s="80"/>
      <c r="AI147" s="80"/>
    </row>
    <row r="148" spans="4:35" x14ac:dyDescent="0.25">
      <c r="AB148" s="80"/>
    </row>
    <row r="149" spans="4:35" x14ac:dyDescent="0.25">
      <c r="U149" s="80"/>
      <c r="V149" s="80"/>
      <c r="AB149" s="80"/>
      <c r="AE149" s="80"/>
      <c r="AG149" s="80"/>
      <c r="AI149" s="80"/>
    </row>
    <row r="150" spans="4:35" x14ac:dyDescent="0.25"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  <c r="AA150" s="80"/>
      <c r="AB150" s="80"/>
    </row>
    <row r="151" spans="4:35" x14ac:dyDescent="0.25"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  <c r="AA151" s="80"/>
      <c r="AB151" s="80"/>
      <c r="AC151" s="80"/>
      <c r="AD151" s="80"/>
      <c r="AE151" s="80"/>
      <c r="AG151" s="80"/>
      <c r="AI151" s="80"/>
    </row>
    <row r="153" spans="4:35" x14ac:dyDescent="0.25">
      <c r="K153" s="80"/>
      <c r="L153" s="80"/>
      <c r="M153" s="80"/>
      <c r="AB153" s="80"/>
    </row>
    <row r="154" spans="4:35" x14ac:dyDescent="0.25"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  <c r="AA154" s="80"/>
      <c r="AB154" s="80"/>
      <c r="AC154" s="80"/>
      <c r="AD154" s="80"/>
      <c r="AE154" s="80"/>
      <c r="AF154" s="80"/>
      <c r="AG154" s="80"/>
      <c r="AH154" s="80"/>
      <c r="AI154" s="80"/>
    </row>
    <row r="156" spans="4:35" x14ac:dyDescent="0.25"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  <c r="AC156" s="80"/>
      <c r="AD156" s="80"/>
      <c r="AE156" s="80"/>
      <c r="AF156" s="80"/>
      <c r="AG156" s="80"/>
      <c r="AH156" s="80"/>
      <c r="AI156" s="80"/>
    </row>
    <row r="157" spans="4:35" x14ac:dyDescent="0.25"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  <c r="AC157" s="80"/>
      <c r="AD157" s="80"/>
      <c r="AE157" s="80"/>
      <c r="AF157" s="80"/>
      <c r="AG157" s="80"/>
      <c r="AH157" s="80"/>
      <c r="AI157" s="80"/>
    </row>
    <row r="159" spans="4:35" x14ac:dyDescent="0.25">
      <c r="F159" s="80"/>
      <c r="K159" s="80"/>
      <c r="L159" s="80"/>
      <c r="M159" s="80"/>
      <c r="U159" s="80"/>
      <c r="V159" s="80"/>
      <c r="AB159" s="80"/>
      <c r="AE159" s="80"/>
      <c r="AG159" s="80"/>
      <c r="AI159" s="80"/>
    </row>
    <row r="162" spans="4:35" x14ac:dyDescent="0.25">
      <c r="D162" s="80"/>
      <c r="E162" s="80"/>
      <c r="F162" s="80"/>
      <c r="G162" s="80"/>
      <c r="H162" s="80"/>
      <c r="I162" s="80"/>
      <c r="J162" s="80"/>
      <c r="K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  <c r="AA162" s="80"/>
      <c r="AB162" s="80"/>
      <c r="AE162" s="80"/>
      <c r="AG162" s="80"/>
      <c r="AI162" s="80"/>
    </row>
    <row r="164" spans="4:35" x14ac:dyDescent="0.25"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  <c r="AA164" s="80"/>
      <c r="AB164" s="80"/>
    </row>
    <row r="166" spans="4:35" x14ac:dyDescent="0.25">
      <c r="AB166" s="80"/>
    </row>
    <row r="167" spans="4:35" x14ac:dyDescent="0.25"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  <c r="AA167" s="80"/>
      <c r="AB167" s="80"/>
      <c r="AC167" s="80"/>
      <c r="AD167" s="80"/>
      <c r="AE167" s="80"/>
      <c r="AF167" s="80"/>
      <c r="AG167" s="80"/>
      <c r="AH167" s="80"/>
      <c r="AI167" s="80"/>
    </row>
    <row r="168" spans="4:35" x14ac:dyDescent="0.25">
      <c r="D168" s="80"/>
      <c r="E168" s="80"/>
      <c r="F168" s="80"/>
      <c r="G168" s="80"/>
      <c r="H168" s="80"/>
      <c r="I168" s="80"/>
      <c r="J168" s="80"/>
      <c r="K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  <c r="AA168" s="80"/>
      <c r="AB168" s="80"/>
      <c r="AC168" s="80"/>
      <c r="AD168" s="80"/>
      <c r="AE168" s="80"/>
    </row>
    <row r="169" spans="4:35" x14ac:dyDescent="0.25">
      <c r="F169" s="80"/>
      <c r="Q169" s="80"/>
      <c r="U169" s="80"/>
      <c r="V169" s="80"/>
      <c r="AB169" s="80"/>
      <c r="AG169" s="80"/>
      <c r="AI169" s="80"/>
    </row>
    <row r="170" spans="4:35" x14ac:dyDescent="0.25"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  <c r="AA170" s="80"/>
      <c r="AB170" s="80"/>
      <c r="AC170" s="80"/>
      <c r="AD170" s="80"/>
      <c r="AE170" s="80"/>
    </row>
    <row r="172" spans="4:35" x14ac:dyDescent="0.25"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  <c r="AA172" s="80"/>
      <c r="AB172" s="80"/>
      <c r="AE172" s="80"/>
      <c r="AG172" s="80"/>
      <c r="AI172" s="80"/>
    </row>
    <row r="173" spans="4:35" x14ac:dyDescent="0.25">
      <c r="K173" s="80"/>
      <c r="L173" s="80"/>
      <c r="M173" s="80"/>
      <c r="Q173" s="80"/>
      <c r="AE173" s="80"/>
    </row>
    <row r="174" spans="4:35" x14ac:dyDescent="0.25"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  <c r="AA174" s="80"/>
      <c r="AB174" s="80"/>
      <c r="AG174" s="80"/>
      <c r="AI174" s="80"/>
    </row>
    <row r="175" spans="4:35" x14ac:dyDescent="0.25"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  <c r="AA175" s="80"/>
      <c r="AB175" s="80"/>
      <c r="AE175" s="80"/>
    </row>
    <row r="176" spans="4:35" x14ac:dyDescent="0.25"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  <c r="AA176" s="80"/>
      <c r="AB176" s="80"/>
      <c r="AC176" s="80"/>
      <c r="AD176" s="80"/>
      <c r="AE176" s="80"/>
      <c r="AF176" s="80"/>
      <c r="AG176" s="80"/>
      <c r="AH176" s="80"/>
      <c r="AI176" s="80"/>
    </row>
    <row r="177" spans="4:35" x14ac:dyDescent="0.25"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  <c r="AA177" s="80"/>
      <c r="AB177" s="80"/>
    </row>
    <row r="178" spans="4:35" x14ac:dyDescent="0.25"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  <c r="AA178" s="80"/>
      <c r="AB178" s="80"/>
      <c r="AC178" s="80"/>
      <c r="AD178" s="80"/>
      <c r="AE178" s="80"/>
      <c r="AF178" s="80"/>
      <c r="AG178" s="80"/>
    </row>
    <row r="180" spans="4:35" x14ac:dyDescent="0.25"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  <c r="AA180" s="80"/>
      <c r="AB180" s="80"/>
      <c r="AC180" s="80"/>
      <c r="AD180" s="80"/>
      <c r="AE180" s="80"/>
      <c r="AF180" s="80"/>
      <c r="AG180" s="80"/>
      <c r="AH180" s="80"/>
      <c r="AI180" s="80"/>
    </row>
    <row r="181" spans="4:35" x14ac:dyDescent="0.25"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0"/>
      <c r="AB181" s="80"/>
      <c r="AC181" s="80"/>
      <c r="AD181" s="80"/>
      <c r="AE181" s="80"/>
    </row>
    <row r="182" spans="4:35" x14ac:dyDescent="0.25"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  <c r="AA182" s="80"/>
      <c r="AB182" s="80"/>
      <c r="AC182" s="80"/>
      <c r="AD182" s="80"/>
      <c r="AE182" s="80"/>
      <c r="AF182" s="80"/>
      <c r="AG182" s="80"/>
      <c r="AH182" s="80"/>
      <c r="AI182" s="80"/>
    </row>
    <row r="183" spans="4:35" x14ac:dyDescent="0.25"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  <c r="AA183" s="80"/>
      <c r="AB183" s="80"/>
      <c r="AC183" s="80"/>
      <c r="AD183" s="80"/>
      <c r="AE183" s="80"/>
      <c r="AF183" s="80"/>
      <c r="AG183" s="80"/>
    </row>
    <row r="184" spans="4:35" x14ac:dyDescent="0.25"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  <c r="AA184" s="80"/>
      <c r="AB184" s="80"/>
      <c r="AC184" s="80"/>
      <c r="AD184" s="80"/>
      <c r="AE184" s="80"/>
      <c r="AF184" s="80"/>
      <c r="AG184" s="80"/>
      <c r="AH184" s="80"/>
      <c r="AI184" s="80"/>
    </row>
    <row r="185" spans="4:35" x14ac:dyDescent="0.25"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  <c r="AA185" s="80"/>
      <c r="AB185" s="80"/>
      <c r="AC185" s="80"/>
      <c r="AD185" s="80"/>
      <c r="AE185" s="80"/>
      <c r="AF185" s="80"/>
      <c r="AG185" s="80"/>
      <c r="AH185" s="80"/>
      <c r="AI185" s="80"/>
    </row>
    <row r="186" spans="4:35" x14ac:dyDescent="0.25"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  <c r="AA186" s="80"/>
      <c r="AB186" s="80"/>
      <c r="AC186" s="80"/>
      <c r="AD186" s="80"/>
      <c r="AE186" s="80"/>
      <c r="AF186" s="80"/>
      <c r="AG186" s="80"/>
    </row>
    <row r="187" spans="4:35" x14ac:dyDescent="0.25"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  <c r="AA187" s="80"/>
      <c r="AB187" s="80"/>
      <c r="AC187" s="80"/>
      <c r="AD187" s="80"/>
      <c r="AE187" s="80"/>
      <c r="AF187" s="80"/>
      <c r="AG187" s="80"/>
    </row>
    <row r="188" spans="4:35" x14ac:dyDescent="0.25"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  <c r="AA188" s="80"/>
      <c r="AB188" s="80"/>
      <c r="AC188" s="80"/>
      <c r="AD188" s="80"/>
      <c r="AE188" s="80"/>
      <c r="AF188" s="80"/>
      <c r="AG188" s="80"/>
      <c r="AH188" s="80"/>
      <c r="AI188" s="80"/>
    </row>
    <row r="189" spans="4:35" x14ac:dyDescent="0.25"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  <c r="AA189" s="80"/>
      <c r="AB189" s="80"/>
      <c r="AC189" s="80"/>
      <c r="AD189" s="80"/>
      <c r="AE189" s="80"/>
      <c r="AF189" s="80"/>
      <c r="AG189" s="80"/>
      <c r="AH189" s="80"/>
      <c r="AI189" s="80"/>
    </row>
    <row r="190" spans="4:35" x14ac:dyDescent="0.25"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  <c r="AA190" s="80"/>
      <c r="AB190" s="80"/>
      <c r="AC190" s="80"/>
      <c r="AD190" s="80"/>
      <c r="AE190" s="80"/>
      <c r="AF190" s="80"/>
      <c r="AG190" s="80"/>
      <c r="AH190" s="80"/>
      <c r="AI190" s="80"/>
    </row>
  </sheetData>
  <phoneticPr fontId="5" type="noConversion"/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G1"/>
  <sheetViews>
    <sheetView workbookViewId="0">
      <selection activeCell="B2" sqref="B2"/>
    </sheetView>
  </sheetViews>
  <sheetFormatPr defaultRowHeight="13.2" x14ac:dyDescent="0.25"/>
  <sheetData>
    <row r="1" spans="1:33" s="56" customFormat="1" ht="40.799999999999997" x14ac:dyDescent="0.2">
      <c r="A1" s="56" t="s">
        <v>23</v>
      </c>
      <c r="B1" s="56" t="s">
        <v>24</v>
      </c>
      <c r="C1" s="57" t="s">
        <v>12</v>
      </c>
      <c r="D1" s="56" t="s">
        <v>13</v>
      </c>
      <c r="E1" s="56" t="s">
        <v>25</v>
      </c>
      <c r="F1" s="56" t="s">
        <v>14</v>
      </c>
      <c r="G1" s="58" t="s">
        <v>15</v>
      </c>
      <c r="H1" s="59" t="s">
        <v>16</v>
      </c>
      <c r="I1" s="56" t="s">
        <v>26</v>
      </c>
      <c r="J1" s="56" t="s">
        <v>17</v>
      </c>
      <c r="K1" s="60" t="s">
        <v>18</v>
      </c>
      <c r="L1" s="61" t="s">
        <v>19</v>
      </c>
      <c r="M1" s="62" t="s">
        <v>20</v>
      </c>
      <c r="N1" s="60" t="s">
        <v>21</v>
      </c>
      <c r="O1" s="63" t="s">
        <v>22</v>
      </c>
      <c r="P1" s="64" t="s">
        <v>117</v>
      </c>
      <c r="Q1" s="65" t="s">
        <v>118</v>
      </c>
      <c r="R1" s="66" t="s">
        <v>119</v>
      </c>
      <c r="S1" s="66" t="s">
        <v>120</v>
      </c>
      <c r="T1" s="67" t="s">
        <v>121</v>
      </c>
      <c r="U1" s="67" t="s">
        <v>122</v>
      </c>
      <c r="V1" s="68" t="s">
        <v>123</v>
      </c>
      <c r="W1" s="68" t="s">
        <v>124</v>
      </c>
      <c r="X1" s="68" t="s">
        <v>125</v>
      </c>
      <c r="Y1" s="68" t="s">
        <v>126</v>
      </c>
      <c r="Z1" s="69" t="s">
        <v>127</v>
      </c>
      <c r="AA1" s="70" t="s">
        <v>128</v>
      </c>
      <c r="AB1" s="56" t="s">
        <v>129</v>
      </c>
      <c r="AC1" s="56" t="s">
        <v>130</v>
      </c>
      <c r="AD1" s="56" t="s">
        <v>131</v>
      </c>
      <c r="AE1" s="71" t="s">
        <v>132</v>
      </c>
      <c r="AF1" s="72" t="s">
        <v>133</v>
      </c>
      <c r="AG1" s="56" t="s">
        <v>134</v>
      </c>
    </row>
  </sheetData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95"/>
  <sheetViews>
    <sheetView workbookViewId="0">
      <pane xSplit="7" ySplit="1" topLeftCell="L2" activePane="bottomRight" state="frozen"/>
      <selection activeCell="C1" sqref="C1"/>
      <selection pane="topRight" activeCell="H1" sqref="H1"/>
      <selection pane="bottomLeft" activeCell="C2" sqref="C2"/>
      <selection pane="bottomRight" activeCell="P2" sqref="P2"/>
    </sheetView>
  </sheetViews>
  <sheetFormatPr defaultRowHeight="13.2" outlineLevelRow="2" x14ac:dyDescent="0.25"/>
  <cols>
    <col min="1" max="2" width="0" hidden="1" customWidth="1"/>
    <col min="3" max="3" width="10.109375" customWidth="1"/>
    <col min="5" max="5" width="0" hidden="1" customWidth="1"/>
    <col min="6" max="6" width="5.33203125" bestFit="1" customWidth="1"/>
    <col min="7" max="7" width="9.33203125" customWidth="1"/>
    <col min="8" max="8" width="6.6640625" customWidth="1"/>
    <col min="9" max="9" width="5" bestFit="1" customWidth="1"/>
    <col min="10" max="10" width="6.5546875" customWidth="1"/>
    <col min="11" max="11" width="7" customWidth="1"/>
    <col min="13" max="13" width="3.88671875" customWidth="1"/>
    <col min="14" max="14" width="7.88671875" customWidth="1"/>
    <col min="15" max="15" width="9.109375" style="4" customWidth="1"/>
    <col min="16" max="16" width="8.88671875" style="5" customWidth="1"/>
    <col min="17" max="17" width="6.33203125" customWidth="1"/>
    <col min="18" max="18" width="16.33203125" style="4" customWidth="1"/>
  </cols>
  <sheetData>
    <row r="1" spans="1:18" s="13" customFormat="1" ht="79.8" thickBot="1" x14ac:dyDescent="0.3">
      <c r="A1" s="13" t="s">
        <v>23</v>
      </c>
      <c r="B1" s="13" t="s">
        <v>24</v>
      </c>
      <c r="C1" s="22" t="s">
        <v>12</v>
      </c>
      <c r="D1" s="13" t="s">
        <v>13</v>
      </c>
      <c r="E1" s="13" t="s">
        <v>25</v>
      </c>
      <c r="F1" s="13" t="s">
        <v>14</v>
      </c>
      <c r="G1" s="14" t="s">
        <v>15</v>
      </c>
      <c r="H1" s="13" t="s">
        <v>16</v>
      </c>
      <c r="I1" s="13" t="s">
        <v>26</v>
      </c>
      <c r="J1" s="13" t="s">
        <v>17</v>
      </c>
      <c r="K1" s="15" t="s">
        <v>18</v>
      </c>
      <c r="L1" s="16" t="s">
        <v>19</v>
      </c>
      <c r="M1" s="14" t="s">
        <v>20</v>
      </c>
      <c r="N1" s="15" t="s">
        <v>21</v>
      </c>
      <c r="O1" s="31" t="s">
        <v>22</v>
      </c>
      <c r="P1" s="18" t="s">
        <v>81</v>
      </c>
      <c r="Q1" s="2" t="s">
        <v>0</v>
      </c>
      <c r="R1" s="20" t="s">
        <v>30</v>
      </c>
    </row>
    <row r="2" spans="1:18" s="8" customFormat="1" outlineLevel="2" x14ac:dyDescent="0.25">
      <c r="B2" s="8" t="s">
        <v>1</v>
      </c>
      <c r="C2" s="24">
        <v>107049</v>
      </c>
      <c r="D2" s="8" t="s">
        <v>45</v>
      </c>
      <c r="E2" s="8" t="s">
        <v>38</v>
      </c>
      <c r="F2" s="7">
        <v>62389</v>
      </c>
      <c r="G2" s="12">
        <v>21230</v>
      </c>
      <c r="H2" s="8" t="s">
        <v>5</v>
      </c>
      <c r="I2" s="7" t="s">
        <v>41</v>
      </c>
      <c r="J2" s="8" t="s">
        <v>43</v>
      </c>
      <c r="K2" s="9">
        <v>36770</v>
      </c>
      <c r="L2" s="10">
        <v>36795</v>
      </c>
      <c r="M2" s="7" t="s">
        <v>4</v>
      </c>
      <c r="N2" s="30">
        <v>36892</v>
      </c>
      <c r="O2" s="11">
        <v>310000</v>
      </c>
      <c r="P2" s="19">
        <f>O2</f>
        <v>310000</v>
      </c>
      <c r="Q2" s="8">
        <f>28-26</f>
        <v>2</v>
      </c>
      <c r="R2" s="21"/>
    </row>
    <row r="3" spans="1:18" s="8" customFormat="1" outlineLevel="2" x14ac:dyDescent="0.25">
      <c r="B3" s="8" t="s">
        <v>1</v>
      </c>
      <c r="C3" s="24">
        <v>107049</v>
      </c>
      <c r="D3" s="8" t="s">
        <v>45</v>
      </c>
      <c r="E3" s="8" t="s">
        <v>38</v>
      </c>
      <c r="F3" s="7">
        <v>62389</v>
      </c>
      <c r="G3" s="12">
        <v>21230</v>
      </c>
      <c r="H3" s="8" t="s">
        <v>5</v>
      </c>
      <c r="I3" s="7" t="s">
        <v>41</v>
      </c>
      <c r="J3" s="8" t="s">
        <v>43</v>
      </c>
      <c r="K3" s="9">
        <v>36770</v>
      </c>
      <c r="L3" s="10">
        <v>36795</v>
      </c>
      <c r="M3" s="7" t="s">
        <v>3</v>
      </c>
      <c r="N3" s="30">
        <v>36923</v>
      </c>
      <c r="O3" s="32">
        <v>-310000</v>
      </c>
      <c r="P3" s="19">
        <v>-287846</v>
      </c>
      <c r="Q3"/>
      <c r="R3" s="27"/>
    </row>
    <row r="4" spans="1:18" s="8" customFormat="1" outlineLevel="1" x14ac:dyDescent="0.25">
      <c r="C4" s="25" t="s">
        <v>50</v>
      </c>
      <c r="F4" s="7"/>
      <c r="G4" s="12"/>
      <c r="I4" s="7"/>
      <c r="K4" s="9"/>
      <c r="L4" s="10"/>
      <c r="M4" s="7"/>
      <c r="N4" s="30"/>
      <c r="O4" s="32"/>
      <c r="P4" s="19">
        <f>SUBTOTAL(9,P2:P3)</f>
        <v>22154</v>
      </c>
      <c r="Q4"/>
      <c r="R4" s="21">
        <f>-P4/$Q$2</f>
        <v>-11077</v>
      </c>
    </row>
    <row r="5" spans="1:18" s="8" customFormat="1" outlineLevel="2" x14ac:dyDescent="0.25">
      <c r="B5" s="8" t="s">
        <v>1</v>
      </c>
      <c r="C5" s="24">
        <v>107050</v>
      </c>
      <c r="D5" s="8" t="s">
        <v>45</v>
      </c>
      <c r="E5" s="8" t="s">
        <v>38</v>
      </c>
      <c r="F5" s="7">
        <v>62389</v>
      </c>
      <c r="G5" s="12">
        <v>21230</v>
      </c>
      <c r="H5" s="28" t="s">
        <v>2</v>
      </c>
      <c r="I5" s="29" t="s">
        <v>39</v>
      </c>
      <c r="J5" s="8" t="s">
        <v>43</v>
      </c>
      <c r="K5" s="9">
        <v>36770</v>
      </c>
      <c r="L5" s="10">
        <v>36795</v>
      </c>
      <c r="M5" s="7" t="s">
        <v>3</v>
      </c>
      <c r="N5" s="30">
        <v>36892</v>
      </c>
      <c r="O5" s="32">
        <v>-310000</v>
      </c>
      <c r="P5" s="19">
        <f>O5</f>
        <v>-310000</v>
      </c>
      <c r="Q5"/>
      <c r="R5" s="27"/>
    </row>
    <row r="6" spans="1:18" s="8" customFormat="1" outlineLevel="2" x14ac:dyDescent="0.25">
      <c r="B6" s="8" t="s">
        <v>27</v>
      </c>
      <c r="C6" s="24">
        <v>107050</v>
      </c>
      <c r="D6" s="8" t="s">
        <v>45</v>
      </c>
      <c r="E6" s="8" t="s">
        <v>38</v>
      </c>
      <c r="F6" s="7">
        <v>62389</v>
      </c>
      <c r="G6" s="12">
        <v>21230</v>
      </c>
      <c r="H6" s="28" t="s">
        <v>2</v>
      </c>
      <c r="I6" s="29" t="s">
        <v>39</v>
      </c>
      <c r="J6" s="8" t="s">
        <v>43</v>
      </c>
      <c r="K6" s="9">
        <v>36770</v>
      </c>
      <c r="L6" s="10">
        <v>36795</v>
      </c>
      <c r="M6" s="7" t="s">
        <v>4</v>
      </c>
      <c r="N6" s="30">
        <v>36923</v>
      </c>
      <c r="O6" s="32">
        <v>310000</v>
      </c>
      <c r="P6" s="19">
        <v>287846</v>
      </c>
      <c r="Q6"/>
      <c r="R6" s="27"/>
    </row>
    <row r="7" spans="1:18" s="8" customFormat="1" outlineLevel="1" x14ac:dyDescent="0.25">
      <c r="C7" s="26" t="s">
        <v>51</v>
      </c>
      <c r="F7" s="7"/>
      <c r="G7" s="12"/>
      <c r="H7" s="28"/>
      <c r="I7" s="29"/>
      <c r="K7" s="9"/>
      <c r="L7" s="10"/>
      <c r="M7" s="7"/>
      <c r="N7" s="30"/>
      <c r="O7" s="32"/>
      <c r="P7" s="19">
        <f>SUBTOTAL(9,P5:P6)</f>
        <v>-22154</v>
      </c>
      <c r="Q7"/>
      <c r="R7" s="21">
        <f>-P7/$Q$2</f>
        <v>11077</v>
      </c>
    </row>
    <row r="8" spans="1:18" s="8" customFormat="1" outlineLevel="2" x14ac:dyDescent="0.25">
      <c r="B8" s="8" t="s">
        <v>27</v>
      </c>
      <c r="C8" s="24">
        <v>107052</v>
      </c>
      <c r="D8" s="8" t="s">
        <v>45</v>
      </c>
      <c r="E8" s="8" t="s">
        <v>38</v>
      </c>
      <c r="F8" s="7">
        <v>62389</v>
      </c>
      <c r="G8" s="12">
        <v>21230</v>
      </c>
      <c r="H8" s="8" t="s">
        <v>5</v>
      </c>
      <c r="I8" s="7" t="s">
        <v>41</v>
      </c>
      <c r="J8" s="8" t="s">
        <v>43</v>
      </c>
      <c r="K8" s="9">
        <v>36770</v>
      </c>
      <c r="L8" s="10">
        <v>36795</v>
      </c>
      <c r="M8" s="7" t="s">
        <v>4</v>
      </c>
      <c r="N8" s="30">
        <v>36892</v>
      </c>
      <c r="O8" s="32">
        <v>620000</v>
      </c>
      <c r="P8" s="19">
        <f>O8</f>
        <v>620000</v>
      </c>
      <c r="Q8"/>
      <c r="R8" s="27"/>
    </row>
    <row r="9" spans="1:18" s="8" customFormat="1" outlineLevel="2" x14ac:dyDescent="0.25">
      <c r="B9" s="8" t="s">
        <v>27</v>
      </c>
      <c r="C9" s="24">
        <v>107052</v>
      </c>
      <c r="D9" s="8" t="s">
        <v>45</v>
      </c>
      <c r="E9" s="8" t="s">
        <v>38</v>
      </c>
      <c r="F9" s="7">
        <v>62389</v>
      </c>
      <c r="G9" s="12">
        <v>21230</v>
      </c>
      <c r="H9" s="8" t="s">
        <v>5</v>
      </c>
      <c r="I9" s="7" t="s">
        <v>41</v>
      </c>
      <c r="J9" s="8" t="s">
        <v>43</v>
      </c>
      <c r="K9" s="9">
        <v>36770</v>
      </c>
      <c r="L9" s="10">
        <v>36795</v>
      </c>
      <c r="M9" s="7" t="s">
        <v>3</v>
      </c>
      <c r="N9" s="30">
        <v>36923</v>
      </c>
      <c r="O9" s="32">
        <v>-620000</v>
      </c>
      <c r="P9" s="19">
        <v>-575718</v>
      </c>
      <c r="Q9"/>
      <c r="R9" s="21"/>
    </row>
    <row r="10" spans="1:18" s="8" customFormat="1" outlineLevel="1" x14ac:dyDescent="0.25">
      <c r="C10" s="26" t="s">
        <v>52</v>
      </c>
      <c r="F10" s="7"/>
      <c r="G10" s="12"/>
      <c r="I10" s="7"/>
      <c r="K10" s="9"/>
      <c r="L10" s="10"/>
      <c r="M10" s="7"/>
      <c r="N10" s="30"/>
      <c r="O10" s="32"/>
      <c r="P10" s="19">
        <f>SUBTOTAL(9,P8:P9)</f>
        <v>44282</v>
      </c>
      <c r="Q10"/>
      <c r="R10" s="21">
        <f>-P10/$Q$2</f>
        <v>-22141</v>
      </c>
    </row>
    <row r="11" spans="1:18" s="8" customFormat="1" outlineLevel="2" x14ac:dyDescent="0.25">
      <c r="B11" s="8" t="s">
        <v>7</v>
      </c>
      <c r="C11" s="24">
        <v>107053</v>
      </c>
      <c r="D11" s="8" t="s">
        <v>45</v>
      </c>
      <c r="E11" s="8" t="s">
        <v>38</v>
      </c>
      <c r="F11" s="7">
        <v>62389</v>
      </c>
      <c r="G11" s="12">
        <v>21230</v>
      </c>
      <c r="H11" s="28" t="s">
        <v>2</v>
      </c>
      <c r="I11" s="29" t="s">
        <v>39</v>
      </c>
      <c r="J11" s="8" t="s">
        <v>43</v>
      </c>
      <c r="K11" s="9">
        <v>36770</v>
      </c>
      <c r="L11" s="10">
        <v>36795</v>
      </c>
      <c r="M11" s="7" t="s">
        <v>3</v>
      </c>
      <c r="N11" s="30">
        <v>36892</v>
      </c>
      <c r="O11" s="32">
        <v>-620000</v>
      </c>
      <c r="P11" s="19">
        <f>O11</f>
        <v>-620000</v>
      </c>
      <c r="Q11"/>
      <c r="R11" s="21"/>
    </row>
    <row r="12" spans="1:18" s="8" customFormat="1" outlineLevel="2" x14ac:dyDescent="0.25">
      <c r="B12" s="8" t="s">
        <v>1</v>
      </c>
      <c r="C12" s="24">
        <v>107053</v>
      </c>
      <c r="D12" s="8" t="s">
        <v>45</v>
      </c>
      <c r="E12" s="8" t="s">
        <v>38</v>
      </c>
      <c r="F12" s="7">
        <v>62389</v>
      </c>
      <c r="G12" s="12">
        <v>21230</v>
      </c>
      <c r="H12" s="28" t="s">
        <v>2</v>
      </c>
      <c r="I12" s="29" t="s">
        <v>39</v>
      </c>
      <c r="J12" s="8" t="s">
        <v>43</v>
      </c>
      <c r="K12" s="9">
        <v>36770</v>
      </c>
      <c r="L12" s="10">
        <v>36795</v>
      </c>
      <c r="M12" s="7" t="s">
        <v>4</v>
      </c>
      <c r="N12" s="30">
        <v>36923</v>
      </c>
      <c r="O12" s="32">
        <v>620000</v>
      </c>
      <c r="P12" s="19">
        <v>575718</v>
      </c>
      <c r="Q12"/>
      <c r="R12" s="21"/>
    </row>
    <row r="13" spans="1:18" s="8" customFormat="1" outlineLevel="1" x14ac:dyDescent="0.25">
      <c r="C13" s="26" t="s">
        <v>53</v>
      </c>
      <c r="F13" s="7"/>
      <c r="G13" s="12"/>
      <c r="H13" s="28"/>
      <c r="I13" s="29"/>
      <c r="K13" s="9"/>
      <c r="L13" s="10"/>
      <c r="M13" s="7"/>
      <c r="N13" s="30"/>
      <c r="O13" s="32"/>
      <c r="P13" s="19">
        <f>SUBTOTAL(9,P11:P12)</f>
        <v>-44282</v>
      </c>
      <c r="Q13"/>
      <c r="R13" s="21">
        <f>-P13/$Q$2</f>
        <v>22141</v>
      </c>
    </row>
    <row r="14" spans="1:18" s="8" customFormat="1" outlineLevel="2" x14ac:dyDescent="0.25">
      <c r="B14" s="8" t="s">
        <v>1</v>
      </c>
      <c r="C14" s="24">
        <v>106432</v>
      </c>
      <c r="D14" s="8" t="s">
        <v>37</v>
      </c>
      <c r="E14" s="8" t="s">
        <v>38</v>
      </c>
      <c r="F14" s="7">
        <v>71460</v>
      </c>
      <c r="G14" s="12">
        <v>21357</v>
      </c>
      <c r="H14" s="28" t="s">
        <v>2</v>
      </c>
      <c r="I14" s="29" t="s">
        <v>39</v>
      </c>
      <c r="J14" s="8" t="s">
        <v>8</v>
      </c>
      <c r="K14" s="9">
        <v>36586</v>
      </c>
      <c r="L14" s="10">
        <v>36600</v>
      </c>
      <c r="M14" s="7" t="s">
        <v>3</v>
      </c>
      <c r="N14" s="9">
        <v>36831</v>
      </c>
      <c r="O14" s="32">
        <v>-500000</v>
      </c>
      <c r="P14" s="19">
        <v>-500996</v>
      </c>
      <c r="Q14"/>
      <c r="R14" s="21"/>
    </row>
    <row r="15" spans="1:18" outlineLevel="2" x14ac:dyDescent="0.25">
      <c r="C15" s="24">
        <v>106432</v>
      </c>
      <c r="D15" s="8" t="s">
        <v>37</v>
      </c>
      <c r="E15" s="8" t="s">
        <v>38</v>
      </c>
      <c r="F15" s="7">
        <v>71460</v>
      </c>
      <c r="G15" s="12">
        <v>21357</v>
      </c>
      <c r="H15" s="28" t="s">
        <v>2</v>
      </c>
      <c r="I15" s="29" t="s">
        <v>39</v>
      </c>
      <c r="J15" s="8" t="s">
        <v>8</v>
      </c>
      <c r="K15" s="9">
        <v>36586</v>
      </c>
      <c r="L15" s="10">
        <v>36600</v>
      </c>
      <c r="M15" s="7" t="s">
        <v>4</v>
      </c>
      <c r="N15" s="9">
        <v>36923</v>
      </c>
      <c r="O15" s="32">
        <v>500996</v>
      </c>
      <c r="P15" s="5">
        <v>428679</v>
      </c>
      <c r="R15" s="21"/>
    </row>
    <row r="16" spans="1:18" outlineLevel="1" x14ac:dyDescent="0.25">
      <c r="C16" s="26" t="s">
        <v>54</v>
      </c>
      <c r="D16" s="8"/>
      <c r="E16" s="8"/>
      <c r="F16" s="7"/>
      <c r="G16" s="12"/>
      <c r="H16" s="28"/>
      <c r="I16" s="29"/>
      <c r="J16" s="8"/>
      <c r="K16" s="9"/>
      <c r="L16" s="10"/>
      <c r="M16" s="7"/>
      <c r="N16" s="9"/>
      <c r="O16" s="32"/>
      <c r="P16" s="5">
        <f>SUBTOTAL(9,P14:P15)</f>
        <v>-72317</v>
      </c>
      <c r="R16" s="21">
        <f>-P16/$Q$2</f>
        <v>36158.5</v>
      </c>
    </row>
    <row r="17" spans="2:18" outlineLevel="2" x14ac:dyDescent="0.25">
      <c r="C17" s="24">
        <v>107502</v>
      </c>
      <c r="D17" s="8" t="s">
        <v>49</v>
      </c>
      <c r="E17" s="8" t="s">
        <v>38</v>
      </c>
      <c r="F17" s="7">
        <v>78122</v>
      </c>
      <c r="G17" s="12">
        <v>21233</v>
      </c>
      <c r="H17" s="28" t="s">
        <v>2</v>
      </c>
      <c r="I17" s="29" t="s">
        <v>39</v>
      </c>
      <c r="J17" s="8" t="s">
        <v>43</v>
      </c>
      <c r="K17" s="9">
        <v>36892</v>
      </c>
      <c r="L17" s="10">
        <v>36917</v>
      </c>
      <c r="M17" s="7" t="s">
        <v>3</v>
      </c>
      <c r="N17" s="9">
        <v>36892</v>
      </c>
      <c r="O17" s="32">
        <v>-100000</v>
      </c>
      <c r="P17" s="5">
        <f>O17</f>
        <v>-100000</v>
      </c>
      <c r="R17" s="21"/>
    </row>
    <row r="18" spans="2:18" s="8" customFormat="1" outlineLevel="2" x14ac:dyDescent="0.25">
      <c r="B18" s="8" t="s">
        <v>7</v>
      </c>
      <c r="C18" s="24">
        <v>107502</v>
      </c>
      <c r="D18" s="8" t="s">
        <v>49</v>
      </c>
      <c r="E18" s="8" t="s">
        <v>38</v>
      </c>
      <c r="F18" s="7">
        <v>78122</v>
      </c>
      <c r="G18" s="12">
        <v>21233</v>
      </c>
      <c r="H18" s="28" t="s">
        <v>2</v>
      </c>
      <c r="I18" s="29" t="s">
        <v>39</v>
      </c>
      <c r="J18" s="8" t="s">
        <v>43</v>
      </c>
      <c r="K18" s="9">
        <v>36892</v>
      </c>
      <c r="L18" s="10">
        <v>36917</v>
      </c>
      <c r="M18" s="7" t="s">
        <v>4</v>
      </c>
      <c r="N18" s="9">
        <v>36923</v>
      </c>
      <c r="O18" s="32">
        <v>100000</v>
      </c>
      <c r="P18" s="19">
        <v>92858</v>
      </c>
      <c r="R18" s="21"/>
    </row>
    <row r="19" spans="2:18" s="8" customFormat="1" outlineLevel="1" x14ac:dyDescent="0.25">
      <c r="C19" s="26" t="s">
        <v>55</v>
      </c>
      <c r="F19" s="7"/>
      <c r="G19" s="12"/>
      <c r="H19" s="28"/>
      <c r="I19" s="29"/>
      <c r="K19" s="9"/>
      <c r="L19" s="10"/>
      <c r="M19" s="7"/>
      <c r="N19" s="9"/>
      <c r="O19" s="32"/>
      <c r="P19" s="19">
        <f>SUBTOTAL(9,P17:P18)</f>
        <v>-7142</v>
      </c>
      <c r="R19" s="21">
        <f>-P19/$Q$2</f>
        <v>3571</v>
      </c>
    </row>
    <row r="20" spans="2:18" s="8" customFormat="1" outlineLevel="2" x14ac:dyDescent="0.25">
      <c r="B20" s="8" t="s">
        <v>1</v>
      </c>
      <c r="C20" s="24">
        <v>106818</v>
      </c>
      <c r="D20" s="8" t="s">
        <v>40</v>
      </c>
      <c r="E20" s="8" t="s">
        <v>38</v>
      </c>
      <c r="F20" s="7">
        <v>62389</v>
      </c>
      <c r="G20" s="12">
        <v>104399</v>
      </c>
      <c r="H20" s="28" t="s">
        <v>2</v>
      </c>
      <c r="I20" s="29" t="s">
        <v>39</v>
      </c>
      <c r="J20" s="8" t="s">
        <v>9</v>
      </c>
      <c r="K20" s="9">
        <v>36708</v>
      </c>
      <c r="L20" s="10">
        <v>36728</v>
      </c>
      <c r="M20" s="7" t="s">
        <v>3</v>
      </c>
      <c r="N20" s="9">
        <v>36892</v>
      </c>
      <c r="O20" s="32">
        <v>-2765487</v>
      </c>
      <c r="P20" s="19">
        <f>O20</f>
        <v>-2765487</v>
      </c>
      <c r="R20" s="21"/>
    </row>
    <row r="21" spans="2:18" s="8" customFormat="1" outlineLevel="2" x14ac:dyDescent="0.25">
      <c r="B21" s="8" t="s">
        <v>1</v>
      </c>
      <c r="C21" s="24">
        <v>106818</v>
      </c>
      <c r="D21" s="8" t="s">
        <v>40</v>
      </c>
      <c r="E21" s="8" t="s">
        <v>38</v>
      </c>
      <c r="F21" s="7">
        <v>62389</v>
      </c>
      <c r="G21" s="12">
        <v>104399</v>
      </c>
      <c r="H21" s="28" t="s">
        <v>2</v>
      </c>
      <c r="I21" s="29" t="s">
        <v>39</v>
      </c>
      <c r="J21" s="8" t="s">
        <v>9</v>
      </c>
      <c r="K21" s="9">
        <v>36708</v>
      </c>
      <c r="L21" s="10">
        <v>36728</v>
      </c>
      <c r="M21" s="7" t="s">
        <v>4</v>
      </c>
      <c r="N21" s="9">
        <v>36923</v>
      </c>
      <c r="O21" s="32">
        <v>2765487</v>
      </c>
      <c r="P21" s="19">
        <v>2765487</v>
      </c>
      <c r="R21" s="21"/>
    </row>
    <row r="22" spans="2:18" s="8" customFormat="1" outlineLevel="1" x14ac:dyDescent="0.25">
      <c r="C22" s="26" t="s">
        <v>56</v>
      </c>
      <c r="F22" s="7"/>
      <c r="G22" s="12"/>
      <c r="H22" s="28"/>
      <c r="I22" s="29"/>
      <c r="K22" s="9"/>
      <c r="L22" s="10"/>
      <c r="M22" s="7"/>
      <c r="N22" s="9"/>
      <c r="O22" s="32"/>
      <c r="P22" s="19">
        <f>SUBTOTAL(9,P20:P21)</f>
        <v>0</v>
      </c>
      <c r="R22" s="21">
        <f>-P22/$Q$2</f>
        <v>0</v>
      </c>
    </row>
    <row r="23" spans="2:18" s="8" customFormat="1" outlineLevel="2" x14ac:dyDescent="0.25">
      <c r="B23" s="8" t="s">
        <v>1</v>
      </c>
      <c r="C23" s="24">
        <v>106819</v>
      </c>
      <c r="D23" s="8" t="s">
        <v>40</v>
      </c>
      <c r="E23" s="8" t="s">
        <v>38</v>
      </c>
      <c r="F23" s="7">
        <v>62389</v>
      </c>
      <c r="G23" s="12">
        <v>104399</v>
      </c>
      <c r="H23" s="8" t="s">
        <v>5</v>
      </c>
      <c r="I23" s="7" t="s">
        <v>41</v>
      </c>
      <c r="J23" s="8" t="s">
        <v>9</v>
      </c>
      <c r="K23" s="9">
        <v>36708</v>
      </c>
      <c r="L23" s="10">
        <v>36728</v>
      </c>
      <c r="M23" s="7" t="s">
        <v>4</v>
      </c>
      <c r="N23" s="9">
        <v>36892</v>
      </c>
      <c r="O23" s="32">
        <v>2765487</v>
      </c>
      <c r="P23" s="19">
        <f>O23</f>
        <v>2765487</v>
      </c>
      <c r="Q23" s="3"/>
      <c r="R23" s="21"/>
    </row>
    <row r="24" spans="2:18" s="8" customFormat="1" outlineLevel="2" x14ac:dyDescent="0.25">
      <c r="B24" s="8" t="s">
        <v>7</v>
      </c>
      <c r="C24" s="24">
        <v>106819</v>
      </c>
      <c r="D24" s="8" t="s">
        <v>40</v>
      </c>
      <c r="E24" s="8" t="s">
        <v>38</v>
      </c>
      <c r="F24" s="7">
        <v>62389</v>
      </c>
      <c r="G24" s="12">
        <v>104399</v>
      </c>
      <c r="H24" s="8" t="s">
        <v>5</v>
      </c>
      <c r="I24" s="7" t="s">
        <v>41</v>
      </c>
      <c r="J24" s="8" t="s">
        <v>9</v>
      </c>
      <c r="K24" s="9">
        <v>36708</v>
      </c>
      <c r="L24" s="10">
        <v>36728</v>
      </c>
      <c r="M24" s="7" t="s">
        <v>3</v>
      </c>
      <c r="N24" s="9">
        <v>36923</v>
      </c>
      <c r="O24" s="32">
        <v>-2765487</v>
      </c>
      <c r="P24" s="19">
        <v>-2765487</v>
      </c>
      <c r="R24" s="21"/>
    </row>
    <row r="25" spans="2:18" s="8" customFormat="1" outlineLevel="1" x14ac:dyDescent="0.25">
      <c r="C25" s="26" t="s">
        <v>57</v>
      </c>
      <c r="F25" s="7"/>
      <c r="G25" s="12"/>
      <c r="I25" s="7"/>
      <c r="K25" s="9"/>
      <c r="L25" s="10"/>
      <c r="M25" s="7"/>
      <c r="N25" s="9"/>
      <c r="O25" s="32"/>
      <c r="P25" s="19">
        <f>SUBTOTAL(9,P23:P24)</f>
        <v>0</v>
      </c>
      <c r="R25" s="21">
        <f>-P25/$Q$2</f>
        <v>0</v>
      </c>
    </row>
    <row r="26" spans="2:18" s="8" customFormat="1" outlineLevel="2" x14ac:dyDescent="0.25">
      <c r="B26" s="8" t="s">
        <v>1</v>
      </c>
      <c r="C26" s="24">
        <v>106924</v>
      </c>
      <c r="D26" s="8" t="s">
        <v>40</v>
      </c>
      <c r="E26" s="8" t="s">
        <v>38</v>
      </c>
      <c r="F26" s="7">
        <v>62389</v>
      </c>
      <c r="G26" s="12">
        <v>104399</v>
      </c>
      <c r="H26" s="8" t="s">
        <v>5</v>
      </c>
      <c r="I26" s="7" t="s">
        <v>41</v>
      </c>
      <c r="J26" s="8" t="s">
        <v>43</v>
      </c>
      <c r="K26" s="9">
        <v>36739</v>
      </c>
      <c r="L26" s="10">
        <v>36763</v>
      </c>
      <c r="M26" s="7" t="s">
        <v>4</v>
      </c>
      <c r="N26" s="9">
        <v>36892</v>
      </c>
      <c r="O26" s="32">
        <v>267154</v>
      </c>
      <c r="P26" s="19">
        <f>O26</f>
        <v>267154</v>
      </c>
      <c r="R26" s="21"/>
    </row>
    <row r="27" spans="2:18" s="8" customFormat="1" outlineLevel="2" x14ac:dyDescent="0.25">
      <c r="B27" s="8" t="s">
        <v>1</v>
      </c>
      <c r="C27" s="24">
        <v>106924</v>
      </c>
      <c r="D27" s="8" t="s">
        <v>40</v>
      </c>
      <c r="E27" s="8" t="s">
        <v>38</v>
      </c>
      <c r="F27" s="7">
        <v>62389</v>
      </c>
      <c r="G27" s="12">
        <v>104399</v>
      </c>
      <c r="H27" s="8" t="s">
        <v>5</v>
      </c>
      <c r="I27" s="7" t="s">
        <v>41</v>
      </c>
      <c r="J27" s="8" t="s">
        <v>43</v>
      </c>
      <c r="K27" s="9">
        <v>36739</v>
      </c>
      <c r="L27" s="10">
        <v>36763</v>
      </c>
      <c r="M27" s="7" t="s">
        <v>3</v>
      </c>
      <c r="N27" s="9">
        <v>36923</v>
      </c>
      <c r="O27" s="32">
        <v>-267154</v>
      </c>
      <c r="P27" s="19">
        <v>-267154</v>
      </c>
      <c r="R27" s="21"/>
    </row>
    <row r="28" spans="2:18" s="8" customFormat="1" outlineLevel="1" x14ac:dyDescent="0.25">
      <c r="C28" s="26" t="s">
        <v>58</v>
      </c>
      <c r="F28" s="7"/>
      <c r="G28" s="12"/>
      <c r="I28" s="7"/>
      <c r="K28" s="9"/>
      <c r="L28" s="10"/>
      <c r="M28" s="7"/>
      <c r="N28" s="9"/>
      <c r="O28" s="32"/>
      <c r="P28" s="19">
        <f>SUBTOTAL(9,P26:P27)</f>
        <v>0</v>
      </c>
      <c r="R28" s="21">
        <f>-P28/$Q$2</f>
        <v>0</v>
      </c>
    </row>
    <row r="29" spans="2:18" s="8" customFormat="1" outlineLevel="2" x14ac:dyDescent="0.25">
      <c r="B29" s="8" t="s">
        <v>1</v>
      </c>
      <c r="C29" s="24">
        <v>106925</v>
      </c>
      <c r="D29" s="8" t="s">
        <v>40</v>
      </c>
      <c r="E29" s="8" t="s">
        <v>38</v>
      </c>
      <c r="F29" s="7">
        <v>62389</v>
      </c>
      <c r="G29" s="12">
        <v>104399</v>
      </c>
      <c r="H29" s="28" t="s">
        <v>2</v>
      </c>
      <c r="I29" s="29" t="s">
        <v>39</v>
      </c>
      <c r="J29" s="8" t="s">
        <v>43</v>
      </c>
      <c r="K29" s="9">
        <v>36739</v>
      </c>
      <c r="L29" s="10">
        <v>36763</v>
      </c>
      <c r="M29" s="7" t="s">
        <v>3</v>
      </c>
      <c r="N29" s="9">
        <v>36892</v>
      </c>
      <c r="O29" s="32">
        <v>-267154</v>
      </c>
      <c r="P29" s="19">
        <f>O29</f>
        <v>-267154</v>
      </c>
      <c r="R29" s="21"/>
    </row>
    <row r="30" spans="2:18" outlineLevel="2" x14ac:dyDescent="0.25">
      <c r="C30" s="24">
        <v>106925</v>
      </c>
      <c r="D30" s="8" t="s">
        <v>40</v>
      </c>
      <c r="E30" s="8" t="s">
        <v>38</v>
      </c>
      <c r="F30" s="7">
        <v>62389</v>
      </c>
      <c r="G30" s="12">
        <v>104399</v>
      </c>
      <c r="H30" s="28" t="s">
        <v>2</v>
      </c>
      <c r="I30" s="29" t="s">
        <v>39</v>
      </c>
      <c r="J30" s="8" t="s">
        <v>43</v>
      </c>
      <c r="K30" s="9">
        <v>36739</v>
      </c>
      <c r="L30" s="10">
        <v>36763</v>
      </c>
      <c r="M30" s="7" t="s">
        <v>4</v>
      </c>
      <c r="N30" s="9">
        <v>36923</v>
      </c>
      <c r="O30" s="32">
        <v>267154</v>
      </c>
      <c r="P30" s="19">
        <v>267154</v>
      </c>
      <c r="R30" s="21"/>
    </row>
    <row r="31" spans="2:18" outlineLevel="1" x14ac:dyDescent="0.25">
      <c r="C31" s="26" t="s">
        <v>59</v>
      </c>
      <c r="D31" s="8"/>
      <c r="E31" s="8"/>
      <c r="F31" s="7"/>
      <c r="G31" s="12"/>
      <c r="H31" s="28"/>
      <c r="I31" s="29"/>
      <c r="J31" s="8"/>
      <c r="K31" s="9"/>
      <c r="L31" s="10"/>
      <c r="M31" s="7"/>
      <c r="N31" s="9"/>
      <c r="O31" s="32"/>
      <c r="P31" s="19">
        <f>SUBTOTAL(9,P29:P30)</f>
        <v>0</v>
      </c>
      <c r="R31" s="21">
        <f>-P31/$Q$2</f>
        <v>0</v>
      </c>
    </row>
    <row r="32" spans="2:18" outlineLevel="2" x14ac:dyDescent="0.25">
      <c r="C32" s="24">
        <v>107346</v>
      </c>
      <c r="D32" s="8" t="s">
        <v>47</v>
      </c>
      <c r="E32" s="8" t="s">
        <v>38</v>
      </c>
      <c r="F32" s="7">
        <v>62389</v>
      </c>
      <c r="G32" s="12">
        <v>22359</v>
      </c>
      <c r="H32" s="8" t="s">
        <v>5</v>
      </c>
      <c r="I32" s="7" t="s">
        <v>41</v>
      </c>
      <c r="J32" s="8" t="s">
        <v>43</v>
      </c>
      <c r="K32" s="9">
        <v>36861</v>
      </c>
      <c r="L32" s="10">
        <v>36868</v>
      </c>
      <c r="M32" s="7" t="s">
        <v>4</v>
      </c>
      <c r="N32" s="9">
        <v>36892</v>
      </c>
      <c r="O32" s="32">
        <v>744927</v>
      </c>
      <c r="P32" s="19">
        <f>O32</f>
        <v>744927</v>
      </c>
      <c r="R32" s="21"/>
    </row>
    <row r="33" spans="2:18" outlineLevel="2" x14ac:dyDescent="0.25">
      <c r="C33" s="24">
        <v>107346</v>
      </c>
      <c r="D33" s="8" t="s">
        <v>47</v>
      </c>
      <c r="E33" s="8" t="s">
        <v>38</v>
      </c>
      <c r="F33" s="7">
        <v>62389</v>
      </c>
      <c r="G33" s="12">
        <v>22359</v>
      </c>
      <c r="H33" s="8" t="s">
        <v>5</v>
      </c>
      <c r="I33" s="7" t="s">
        <v>41</v>
      </c>
      <c r="J33" s="8" t="s">
        <v>43</v>
      </c>
      <c r="K33" s="9">
        <v>36861</v>
      </c>
      <c r="L33" s="10">
        <v>36868</v>
      </c>
      <c r="M33" s="7" t="s">
        <v>3</v>
      </c>
      <c r="N33" s="9">
        <v>36923</v>
      </c>
      <c r="O33" s="32">
        <v>-744927</v>
      </c>
      <c r="P33" s="19">
        <v>-691704</v>
      </c>
      <c r="R33" s="21"/>
    </row>
    <row r="34" spans="2:18" outlineLevel="1" x14ac:dyDescent="0.25">
      <c r="C34" s="26" t="s">
        <v>60</v>
      </c>
      <c r="D34" s="8"/>
      <c r="E34" s="8"/>
      <c r="F34" s="7"/>
      <c r="G34" s="12"/>
      <c r="H34" s="8"/>
      <c r="I34" s="7"/>
      <c r="J34" s="8"/>
      <c r="K34" s="9"/>
      <c r="L34" s="10"/>
      <c r="M34" s="7"/>
      <c r="N34" s="9"/>
      <c r="O34" s="32"/>
      <c r="P34" s="19">
        <f>SUBTOTAL(9,P32:P33)</f>
        <v>53223</v>
      </c>
      <c r="R34" s="21">
        <f>-P34/$Q$2</f>
        <v>-26611.5</v>
      </c>
    </row>
    <row r="35" spans="2:18" outlineLevel="2" x14ac:dyDescent="0.25">
      <c r="C35" s="24">
        <v>107347</v>
      </c>
      <c r="D35" s="8" t="s">
        <v>47</v>
      </c>
      <c r="E35" s="8" t="s">
        <v>38</v>
      </c>
      <c r="F35" s="7">
        <v>62389</v>
      </c>
      <c r="G35" s="12">
        <v>22359</v>
      </c>
      <c r="H35" s="28" t="s">
        <v>2</v>
      </c>
      <c r="I35" s="29" t="s">
        <v>39</v>
      </c>
      <c r="J35" s="8" t="s">
        <v>43</v>
      </c>
      <c r="K35" s="9">
        <v>36861</v>
      </c>
      <c r="L35" s="10">
        <v>36868</v>
      </c>
      <c r="M35" s="7" t="s">
        <v>3</v>
      </c>
      <c r="N35" s="9">
        <v>36892</v>
      </c>
      <c r="O35" s="32">
        <v>-744927</v>
      </c>
      <c r="P35" s="19">
        <f>O35</f>
        <v>-744927</v>
      </c>
      <c r="R35" s="21"/>
    </row>
    <row r="36" spans="2:18" s="8" customFormat="1" outlineLevel="2" x14ac:dyDescent="0.25">
      <c r="B36" s="8" t="s">
        <v>1</v>
      </c>
      <c r="C36" s="24">
        <v>107347</v>
      </c>
      <c r="D36" s="8" t="s">
        <v>47</v>
      </c>
      <c r="E36" s="8" t="s">
        <v>38</v>
      </c>
      <c r="F36" s="7">
        <v>62389</v>
      </c>
      <c r="G36" s="12">
        <v>22359</v>
      </c>
      <c r="H36" s="28" t="s">
        <v>2</v>
      </c>
      <c r="I36" s="29" t="s">
        <v>39</v>
      </c>
      <c r="J36" s="8" t="s">
        <v>43</v>
      </c>
      <c r="K36" s="9">
        <v>36861</v>
      </c>
      <c r="L36" s="10">
        <v>36868</v>
      </c>
      <c r="M36" s="7" t="s">
        <v>4</v>
      </c>
      <c r="N36" s="9">
        <v>36923</v>
      </c>
      <c r="O36" s="32">
        <v>744927</v>
      </c>
      <c r="P36" s="19">
        <v>691704</v>
      </c>
      <c r="R36" s="21"/>
    </row>
    <row r="37" spans="2:18" s="8" customFormat="1" outlineLevel="1" x14ac:dyDescent="0.25">
      <c r="C37" s="26" t="s">
        <v>61</v>
      </c>
      <c r="F37" s="7"/>
      <c r="G37" s="12"/>
      <c r="H37" s="28"/>
      <c r="I37" s="29"/>
      <c r="K37" s="9"/>
      <c r="L37" s="10"/>
      <c r="M37" s="7"/>
      <c r="N37" s="9"/>
      <c r="O37" s="32"/>
      <c r="P37" s="19">
        <f>SUBTOTAL(9,P35:P36)</f>
        <v>-53223</v>
      </c>
      <c r="R37" s="21">
        <f>-P37/$Q$2</f>
        <v>26611.5</v>
      </c>
    </row>
    <row r="38" spans="2:18" s="8" customFormat="1" outlineLevel="2" x14ac:dyDescent="0.25">
      <c r="B38" s="8" t="s">
        <v>1</v>
      </c>
      <c r="C38" s="24">
        <v>106915</v>
      </c>
      <c r="D38" s="8" t="s">
        <v>44</v>
      </c>
      <c r="E38" s="8" t="s">
        <v>38</v>
      </c>
      <c r="F38" s="7">
        <v>62389</v>
      </c>
      <c r="G38" s="12">
        <v>100492</v>
      </c>
      <c r="H38" s="28" t="s">
        <v>2</v>
      </c>
      <c r="I38" s="29" t="s">
        <v>39</v>
      </c>
      <c r="J38" s="8" t="s">
        <v>8</v>
      </c>
      <c r="K38" s="9">
        <v>36739</v>
      </c>
      <c r="L38" s="10">
        <v>36768</v>
      </c>
      <c r="M38" s="7" t="s">
        <v>3</v>
      </c>
      <c r="N38" s="9">
        <v>36892</v>
      </c>
      <c r="O38" s="32">
        <v>-160292</v>
      </c>
      <c r="P38" s="19">
        <f>O38</f>
        <v>-160292</v>
      </c>
      <c r="R38" s="21"/>
    </row>
    <row r="39" spans="2:18" s="8" customFormat="1" outlineLevel="2" x14ac:dyDescent="0.25">
      <c r="B39" s="8" t="s">
        <v>1</v>
      </c>
      <c r="C39" s="24">
        <v>106915</v>
      </c>
      <c r="D39" s="8" t="s">
        <v>44</v>
      </c>
      <c r="E39" s="8" t="s">
        <v>38</v>
      </c>
      <c r="F39" s="7">
        <v>62389</v>
      </c>
      <c r="G39" s="12">
        <v>100492</v>
      </c>
      <c r="H39" s="28" t="s">
        <v>2</v>
      </c>
      <c r="I39" s="29" t="s">
        <v>39</v>
      </c>
      <c r="J39" s="8" t="s">
        <v>8</v>
      </c>
      <c r="K39" s="9">
        <v>36739</v>
      </c>
      <c r="L39" s="10">
        <v>36768</v>
      </c>
      <c r="M39" s="7" t="s">
        <v>4</v>
      </c>
      <c r="N39" s="9">
        <v>36923</v>
      </c>
      <c r="O39" s="32">
        <v>160292</v>
      </c>
      <c r="P39" s="19">
        <v>160292</v>
      </c>
      <c r="R39" s="21"/>
    </row>
    <row r="40" spans="2:18" s="8" customFormat="1" outlineLevel="1" x14ac:dyDescent="0.25">
      <c r="C40" s="26" t="s">
        <v>62</v>
      </c>
      <c r="F40" s="7"/>
      <c r="G40" s="12"/>
      <c r="H40" s="28"/>
      <c r="I40" s="29"/>
      <c r="K40" s="9"/>
      <c r="L40" s="10"/>
      <c r="M40" s="7"/>
      <c r="N40" s="9"/>
      <c r="O40" s="32"/>
      <c r="P40" s="19">
        <f>SUBTOTAL(9,P38:P39)</f>
        <v>0</v>
      </c>
      <c r="R40" s="21">
        <f>-P40/$Q$2</f>
        <v>0</v>
      </c>
    </row>
    <row r="41" spans="2:18" s="8" customFormat="1" outlineLevel="2" x14ac:dyDescent="0.25">
      <c r="B41" s="8" t="s">
        <v>1</v>
      </c>
      <c r="C41" s="24">
        <v>106916</v>
      </c>
      <c r="D41" s="8" t="s">
        <v>44</v>
      </c>
      <c r="E41" s="8" t="s">
        <v>38</v>
      </c>
      <c r="F41" s="7">
        <v>62389</v>
      </c>
      <c r="G41" s="12">
        <v>100492</v>
      </c>
      <c r="H41" s="8" t="s">
        <v>5</v>
      </c>
      <c r="I41" s="7" t="s">
        <v>41</v>
      </c>
      <c r="J41" s="8" t="s">
        <v>8</v>
      </c>
      <c r="K41" s="9">
        <v>36739</v>
      </c>
      <c r="L41" s="10">
        <v>36768</v>
      </c>
      <c r="M41" s="7" t="s">
        <v>4</v>
      </c>
      <c r="N41" s="9">
        <v>36892</v>
      </c>
      <c r="O41" s="32">
        <v>160292</v>
      </c>
      <c r="P41" s="19">
        <f>O41</f>
        <v>160292</v>
      </c>
      <c r="R41" s="21"/>
    </row>
    <row r="42" spans="2:18" outlineLevel="2" x14ac:dyDescent="0.25">
      <c r="C42" s="24">
        <v>106916</v>
      </c>
      <c r="D42" s="8" t="s">
        <v>44</v>
      </c>
      <c r="E42" s="8" t="s">
        <v>38</v>
      </c>
      <c r="F42" s="7">
        <v>62389</v>
      </c>
      <c r="G42" s="12">
        <v>100492</v>
      </c>
      <c r="H42" s="8" t="s">
        <v>5</v>
      </c>
      <c r="I42" s="7" t="s">
        <v>41</v>
      </c>
      <c r="J42" s="8" t="s">
        <v>8</v>
      </c>
      <c r="K42" s="9">
        <v>36739</v>
      </c>
      <c r="L42" s="10">
        <v>36768</v>
      </c>
      <c r="M42" s="7" t="s">
        <v>3</v>
      </c>
      <c r="N42" s="9">
        <v>36923</v>
      </c>
      <c r="O42" s="32">
        <v>-160292</v>
      </c>
      <c r="P42" s="19">
        <v>-160292</v>
      </c>
      <c r="R42" s="21"/>
    </row>
    <row r="43" spans="2:18" outlineLevel="1" x14ac:dyDescent="0.25">
      <c r="C43" s="26" t="s">
        <v>63</v>
      </c>
      <c r="D43" s="8"/>
      <c r="E43" s="8"/>
      <c r="F43" s="7"/>
      <c r="G43" s="12"/>
      <c r="H43" s="8"/>
      <c r="I43" s="7"/>
      <c r="J43" s="8"/>
      <c r="K43" s="9"/>
      <c r="L43" s="10"/>
      <c r="M43" s="7"/>
      <c r="N43" s="9"/>
      <c r="O43" s="32"/>
      <c r="P43" s="19">
        <f>SUBTOTAL(9,P41:P42)</f>
        <v>0</v>
      </c>
      <c r="R43" s="21">
        <f>-P43/$Q$2</f>
        <v>0</v>
      </c>
    </row>
    <row r="44" spans="2:18" outlineLevel="2" x14ac:dyDescent="0.25">
      <c r="C44" s="24">
        <v>107479</v>
      </c>
      <c r="D44" s="8" t="s">
        <v>48</v>
      </c>
      <c r="E44" s="8" t="s">
        <v>38</v>
      </c>
      <c r="F44" s="7">
        <v>61120</v>
      </c>
      <c r="G44" s="12">
        <v>21229</v>
      </c>
      <c r="H44" s="28" t="s">
        <v>2</v>
      </c>
      <c r="I44" s="29" t="s">
        <v>39</v>
      </c>
      <c r="J44" s="8" t="s">
        <v>43</v>
      </c>
      <c r="K44" s="9">
        <v>36892</v>
      </c>
      <c r="L44" s="10">
        <v>36909</v>
      </c>
      <c r="M44" s="7" t="s">
        <v>3</v>
      </c>
      <c r="N44" s="9">
        <v>36892</v>
      </c>
      <c r="O44" s="32">
        <v>-10000</v>
      </c>
      <c r="P44" s="5">
        <f>O44</f>
        <v>-10000</v>
      </c>
      <c r="R44" s="21"/>
    </row>
    <row r="45" spans="2:18" outlineLevel="2" x14ac:dyDescent="0.25">
      <c r="C45" s="24">
        <v>107479</v>
      </c>
      <c r="D45" s="8" t="s">
        <v>48</v>
      </c>
      <c r="E45" s="8" t="s">
        <v>38</v>
      </c>
      <c r="F45" s="7">
        <v>61120</v>
      </c>
      <c r="G45" s="12">
        <v>21229</v>
      </c>
      <c r="H45" s="28" t="s">
        <v>2</v>
      </c>
      <c r="I45" s="29" t="s">
        <v>39</v>
      </c>
      <c r="J45" s="8" t="s">
        <v>43</v>
      </c>
      <c r="K45" s="9">
        <v>36892</v>
      </c>
      <c r="L45" s="10">
        <v>36909</v>
      </c>
      <c r="M45" s="7" t="s">
        <v>4</v>
      </c>
      <c r="N45" s="9">
        <v>36923</v>
      </c>
      <c r="O45" s="32">
        <v>10000</v>
      </c>
      <c r="P45" s="5">
        <v>10000</v>
      </c>
      <c r="R45" s="21"/>
    </row>
    <row r="46" spans="2:18" outlineLevel="1" x14ac:dyDescent="0.25">
      <c r="C46" s="26" t="s">
        <v>64</v>
      </c>
      <c r="D46" s="8"/>
      <c r="E46" s="8"/>
      <c r="F46" s="7"/>
      <c r="G46" s="12"/>
      <c r="H46" s="28"/>
      <c r="I46" s="29"/>
      <c r="J46" s="8"/>
      <c r="K46" s="9"/>
      <c r="L46" s="10"/>
      <c r="M46" s="7"/>
      <c r="N46" s="9"/>
      <c r="O46" s="32"/>
      <c r="P46" s="5">
        <f>SUBTOTAL(9,P44:P45)</f>
        <v>0</v>
      </c>
      <c r="R46" s="21">
        <f>-P46/$Q$2</f>
        <v>0</v>
      </c>
    </row>
    <row r="47" spans="2:18" outlineLevel="2" x14ac:dyDescent="0.25">
      <c r="C47" s="24">
        <v>107480</v>
      </c>
      <c r="D47" s="8" t="s">
        <v>48</v>
      </c>
      <c r="E47" s="8" t="s">
        <v>38</v>
      </c>
      <c r="F47" s="7">
        <v>61120</v>
      </c>
      <c r="G47" s="12">
        <v>21229</v>
      </c>
      <c r="H47" s="8" t="s">
        <v>5</v>
      </c>
      <c r="I47" s="7" t="s">
        <v>41</v>
      </c>
      <c r="J47" s="8" t="s">
        <v>43</v>
      </c>
      <c r="K47" s="9">
        <v>36892</v>
      </c>
      <c r="L47" s="10">
        <v>36909</v>
      </c>
      <c r="M47" s="7" t="s">
        <v>4</v>
      </c>
      <c r="N47" s="9">
        <v>36892</v>
      </c>
      <c r="O47" s="32">
        <v>4000</v>
      </c>
      <c r="P47" s="5">
        <f>O47</f>
        <v>4000</v>
      </c>
      <c r="R47" s="21"/>
    </row>
    <row r="48" spans="2:18" outlineLevel="2" x14ac:dyDescent="0.25">
      <c r="C48" s="24">
        <v>107480</v>
      </c>
      <c r="D48" s="8" t="s">
        <v>48</v>
      </c>
      <c r="E48" s="8" t="s">
        <v>38</v>
      </c>
      <c r="F48" s="7">
        <v>61120</v>
      </c>
      <c r="G48" s="12">
        <v>21229</v>
      </c>
      <c r="H48" s="8" t="s">
        <v>5</v>
      </c>
      <c r="I48" s="7" t="s">
        <v>41</v>
      </c>
      <c r="J48" s="8" t="s">
        <v>43</v>
      </c>
      <c r="K48" s="9">
        <v>36892</v>
      </c>
      <c r="L48" s="10">
        <v>36909</v>
      </c>
      <c r="M48" s="7" t="s">
        <v>3</v>
      </c>
      <c r="N48" s="9">
        <v>36923</v>
      </c>
      <c r="O48" s="32">
        <v>-4000</v>
      </c>
      <c r="P48" s="5">
        <v>-4000</v>
      </c>
      <c r="R48" s="21"/>
    </row>
    <row r="49" spans="3:18" outlineLevel="1" x14ac:dyDescent="0.25">
      <c r="C49" s="26" t="s">
        <v>65</v>
      </c>
      <c r="D49" s="8"/>
      <c r="E49" s="8"/>
      <c r="F49" s="7"/>
      <c r="G49" s="12"/>
      <c r="H49" s="8"/>
      <c r="I49" s="7"/>
      <c r="J49" s="8"/>
      <c r="K49" s="9"/>
      <c r="L49" s="10"/>
      <c r="M49" s="7"/>
      <c r="N49" s="9"/>
      <c r="O49" s="32"/>
      <c r="P49" s="5">
        <f>SUBTOTAL(9,P47:P48)</f>
        <v>0</v>
      </c>
      <c r="R49" s="21">
        <f>-P49/$Q$2</f>
        <v>0</v>
      </c>
    </row>
    <row r="50" spans="3:18" outlineLevel="2" x14ac:dyDescent="0.25">
      <c r="C50" s="24">
        <v>107481</v>
      </c>
      <c r="D50" s="8" t="s">
        <v>48</v>
      </c>
      <c r="E50" s="8" t="s">
        <v>38</v>
      </c>
      <c r="F50" s="7">
        <v>61120</v>
      </c>
      <c r="G50" s="12">
        <v>21229</v>
      </c>
      <c r="H50" s="28" t="s">
        <v>2</v>
      </c>
      <c r="I50" s="29" t="s">
        <v>39</v>
      </c>
      <c r="J50" s="8" t="s">
        <v>43</v>
      </c>
      <c r="K50" s="9">
        <v>36892</v>
      </c>
      <c r="L50" s="10">
        <v>36909</v>
      </c>
      <c r="M50" s="7" t="s">
        <v>3</v>
      </c>
      <c r="N50" s="9">
        <v>36892</v>
      </c>
      <c r="O50" s="32">
        <v>-4000</v>
      </c>
      <c r="P50" s="5">
        <f>O50</f>
        <v>-4000</v>
      </c>
      <c r="R50" s="21"/>
    </row>
    <row r="51" spans="3:18" outlineLevel="2" x14ac:dyDescent="0.25">
      <c r="C51" s="24">
        <v>107481</v>
      </c>
      <c r="D51" s="8" t="s">
        <v>48</v>
      </c>
      <c r="E51" s="8" t="s">
        <v>38</v>
      </c>
      <c r="F51" s="7">
        <v>61120</v>
      </c>
      <c r="G51" s="12">
        <v>21229</v>
      </c>
      <c r="H51" s="28" t="s">
        <v>2</v>
      </c>
      <c r="I51" s="29" t="s">
        <v>39</v>
      </c>
      <c r="J51" s="8" t="s">
        <v>43</v>
      </c>
      <c r="K51" s="9">
        <v>36892</v>
      </c>
      <c r="L51" s="10">
        <v>36909</v>
      </c>
      <c r="M51" s="7" t="s">
        <v>4</v>
      </c>
      <c r="N51" s="9">
        <v>36923</v>
      </c>
      <c r="O51" s="32">
        <v>4000</v>
      </c>
      <c r="P51" s="5">
        <v>4000</v>
      </c>
      <c r="R51" s="21"/>
    </row>
    <row r="52" spans="3:18" outlineLevel="1" x14ac:dyDescent="0.25">
      <c r="C52" s="26" t="s">
        <v>66</v>
      </c>
      <c r="D52" s="8"/>
      <c r="E52" s="8"/>
      <c r="F52" s="7"/>
      <c r="G52" s="12"/>
      <c r="H52" s="28"/>
      <c r="I52" s="29"/>
      <c r="J52" s="8"/>
      <c r="K52" s="9"/>
      <c r="L52" s="10"/>
      <c r="M52" s="7"/>
      <c r="N52" s="9"/>
      <c r="O52" s="32"/>
      <c r="P52" s="5">
        <f>SUBTOTAL(9,P50:P51)</f>
        <v>0</v>
      </c>
      <c r="R52" s="21">
        <f>-P52/$Q$2</f>
        <v>0</v>
      </c>
    </row>
    <row r="53" spans="3:18" outlineLevel="2" x14ac:dyDescent="0.25">
      <c r="C53" s="24">
        <v>107484</v>
      </c>
      <c r="D53" s="8" t="s">
        <v>48</v>
      </c>
      <c r="E53" s="8" t="s">
        <v>38</v>
      </c>
      <c r="F53" s="7">
        <v>61120</v>
      </c>
      <c r="G53" s="12">
        <v>21229</v>
      </c>
      <c r="H53" s="8" t="s">
        <v>5</v>
      </c>
      <c r="I53" s="7" t="s">
        <v>41</v>
      </c>
      <c r="J53" s="8" t="s">
        <v>43</v>
      </c>
      <c r="K53" s="9">
        <v>36892</v>
      </c>
      <c r="L53" s="10">
        <v>36913</v>
      </c>
      <c r="M53" s="7" t="s">
        <v>4</v>
      </c>
      <c r="N53" s="9">
        <v>36892</v>
      </c>
      <c r="O53" s="32">
        <v>10000</v>
      </c>
      <c r="P53" s="5">
        <f>O53</f>
        <v>10000</v>
      </c>
      <c r="R53" s="21"/>
    </row>
    <row r="54" spans="3:18" outlineLevel="2" x14ac:dyDescent="0.25">
      <c r="C54" s="24">
        <v>107484</v>
      </c>
      <c r="D54" s="8" t="s">
        <v>48</v>
      </c>
      <c r="E54" s="8" t="s">
        <v>38</v>
      </c>
      <c r="F54" s="7">
        <v>61120</v>
      </c>
      <c r="G54" s="12">
        <v>21229</v>
      </c>
      <c r="H54" s="8" t="s">
        <v>5</v>
      </c>
      <c r="I54" s="7" t="s">
        <v>41</v>
      </c>
      <c r="J54" s="8" t="s">
        <v>43</v>
      </c>
      <c r="K54" s="9">
        <v>36892</v>
      </c>
      <c r="L54" s="10">
        <v>36913</v>
      </c>
      <c r="M54" s="7" t="s">
        <v>3</v>
      </c>
      <c r="N54" s="9">
        <v>36923</v>
      </c>
      <c r="O54" s="32">
        <v>-10000</v>
      </c>
      <c r="P54" s="5">
        <v>-10000</v>
      </c>
      <c r="R54" s="21"/>
    </row>
    <row r="55" spans="3:18" outlineLevel="1" x14ac:dyDescent="0.25">
      <c r="C55" s="26" t="s">
        <v>67</v>
      </c>
      <c r="D55" s="8"/>
      <c r="E55" s="8"/>
      <c r="F55" s="7"/>
      <c r="G55" s="12"/>
      <c r="H55" s="8"/>
      <c r="I55" s="7"/>
      <c r="J55" s="8"/>
      <c r="K55" s="9"/>
      <c r="L55" s="10"/>
      <c r="M55" s="7"/>
      <c r="N55" s="9"/>
      <c r="O55" s="32"/>
      <c r="P55" s="5">
        <f>SUBTOTAL(9,P53:P54)</f>
        <v>0</v>
      </c>
      <c r="R55" s="21">
        <f>-P55/$Q$2</f>
        <v>0</v>
      </c>
    </row>
    <row r="56" spans="3:18" outlineLevel="2" x14ac:dyDescent="0.25">
      <c r="C56" s="24">
        <v>107494</v>
      </c>
      <c r="D56" s="8" t="s">
        <v>48</v>
      </c>
      <c r="E56" s="8" t="s">
        <v>38</v>
      </c>
      <c r="F56" s="7">
        <v>71459</v>
      </c>
      <c r="G56" s="12">
        <v>21229</v>
      </c>
      <c r="H56" s="8" t="s">
        <v>5</v>
      </c>
      <c r="I56" s="7" t="s">
        <v>41</v>
      </c>
      <c r="J56" s="8" t="s">
        <v>43</v>
      </c>
      <c r="K56" s="9">
        <v>36892</v>
      </c>
      <c r="L56" s="10">
        <v>36915</v>
      </c>
      <c r="M56" s="7" t="s">
        <v>4</v>
      </c>
      <c r="N56" s="9">
        <v>36892</v>
      </c>
      <c r="O56" s="32">
        <v>20000</v>
      </c>
      <c r="P56" s="5">
        <f>O56</f>
        <v>20000</v>
      </c>
      <c r="R56" s="21"/>
    </row>
    <row r="57" spans="3:18" outlineLevel="2" x14ac:dyDescent="0.25">
      <c r="C57" s="24">
        <v>107494</v>
      </c>
      <c r="D57" s="8" t="s">
        <v>48</v>
      </c>
      <c r="E57" s="8" t="s">
        <v>38</v>
      </c>
      <c r="F57" s="7">
        <v>71459</v>
      </c>
      <c r="G57" s="12">
        <v>21229</v>
      </c>
      <c r="H57" s="8" t="s">
        <v>5</v>
      </c>
      <c r="I57" s="7" t="s">
        <v>41</v>
      </c>
      <c r="J57" s="8" t="s">
        <v>43</v>
      </c>
      <c r="K57" s="9">
        <v>36892</v>
      </c>
      <c r="L57" s="10">
        <v>36915</v>
      </c>
      <c r="M57" s="7" t="s">
        <v>3</v>
      </c>
      <c r="N57" s="9">
        <v>36923</v>
      </c>
      <c r="O57" s="32">
        <v>-20000</v>
      </c>
      <c r="P57" s="5">
        <v>-18564</v>
      </c>
      <c r="R57" s="21"/>
    </row>
    <row r="58" spans="3:18" outlineLevel="1" x14ac:dyDescent="0.25">
      <c r="C58" s="26" t="s">
        <v>68</v>
      </c>
      <c r="D58" s="8"/>
      <c r="E58" s="8"/>
      <c r="F58" s="7"/>
      <c r="G58" s="12"/>
      <c r="H58" s="8"/>
      <c r="I58" s="7"/>
      <c r="J58" s="8"/>
      <c r="K58" s="9"/>
      <c r="L58" s="10"/>
      <c r="M58" s="7"/>
      <c r="N58" s="9"/>
      <c r="O58" s="32"/>
      <c r="P58" s="5">
        <f>SUBTOTAL(9,P56:P57)</f>
        <v>1436</v>
      </c>
      <c r="R58" s="21">
        <f>-P58/$Q$2</f>
        <v>-718</v>
      </c>
    </row>
    <row r="59" spans="3:18" outlineLevel="2" x14ac:dyDescent="0.25">
      <c r="C59" s="24">
        <v>107495</v>
      </c>
      <c r="D59" s="8" t="s">
        <v>48</v>
      </c>
      <c r="E59" s="8" t="s">
        <v>38</v>
      </c>
      <c r="F59" s="7">
        <v>71459</v>
      </c>
      <c r="G59" s="12">
        <v>21229</v>
      </c>
      <c r="H59" s="8" t="s">
        <v>5</v>
      </c>
      <c r="I59" s="7" t="s">
        <v>41</v>
      </c>
      <c r="J59" s="8" t="s">
        <v>43</v>
      </c>
      <c r="K59" s="9">
        <v>36892</v>
      </c>
      <c r="L59" s="10">
        <v>36915</v>
      </c>
      <c r="M59" s="7" t="s">
        <v>4</v>
      </c>
      <c r="N59" s="9">
        <v>36892</v>
      </c>
      <c r="O59" s="32">
        <v>20000</v>
      </c>
      <c r="P59" s="5">
        <f>O59</f>
        <v>20000</v>
      </c>
      <c r="R59" s="21"/>
    </row>
    <row r="60" spans="3:18" outlineLevel="2" x14ac:dyDescent="0.25">
      <c r="C60" s="24">
        <v>107495</v>
      </c>
      <c r="D60" s="8" t="s">
        <v>48</v>
      </c>
      <c r="E60" s="8" t="s">
        <v>38</v>
      </c>
      <c r="F60" s="7">
        <v>71459</v>
      </c>
      <c r="G60" s="12">
        <v>21229</v>
      </c>
      <c r="H60" s="8" t="s">
        <v>5</v>
      </c>
      <c r="I60" s="7" t="s">
        <v>41</v>
      </c>
      <c r="J60" s="8" t="s">
        <v>43</v>
      </c>
      <c r="K60" s="9">
        <v>36892</v>
      </c>
      <c r="L60" s="10">
        <v>36915</v>
      </c>
      <c r="M60" s="7" t="s">
        <v>3</v>
      </c>
      <c r="N60" s="9">
        <v>36923</v>
      </c>
      <c r="O60" s="32">
        <v>-20000</v>
      </c>
      <c r="P60" s="5">
        <v>-20000</v>
      </c>
      <c r="R60" s="21"/>
    </row>
    <row r="61" spans="3:18" outlineLevel="1" x14ac:dyDescent="0.25">
      <c r="C61" s="26" t="s">
        <v>69</v>
      </c>
      <c r="D61" s="8"/>
      <c r="E61" s="8"/>
      <c r="F61" s="7"/>
      <c r="G61" s="12"/>
      <c r="H61" s="8"/>
      <c r="I61" s="7"/>
      <c r="J61" s="8"/>
      <c r="K61" s="9"/>
      <c r="L61" s="10"/>
      <c r="M61" s="7"/>
      <c r="N61" s="9"/>
      <c r="O61" s="32"/>
      <c r="P61" s="5">
        <f>SUBTOTAL(9,P59:P60)</f>
        <v>0</v>
      </c>
      <c r="R61" s="21">
        <f>-P61/$Q$2</f>
        <v>0</v>
      </c>
    </row>
    <row r="62" spans="3:18" outlineLevel="2" x14ac:dyDescent="0.25">
      <c r="C62" s="24">
        <v>107496</v>
      </c>
      <c r="D62" s="8" t="s">
        <v>48</v>
      </c>
      <c r="E62" s="8" t="s">
        <v>38</v>
      </c>
      <c r="F62" s="7">
        <v>71459</v>
      </c>
      <c r="G62" s="12">
        <v>21229</v>
      </c>
      <c r="H62" s="28" t="s">
        <v>2</v>
      </c>
      <c r="I62" s="29" t="s">
        <v>39</v>
      </c>
      <c r="J62" s="8" t="s">
        <v>43</v>
      </c>
      <c r="K62" s="9">
        <v>36892</v>
      </c>
      <c r="L62" s="10">
        <v>36915</v>
      </c>
      <c r="M62" s="7" t="s">
        <v>3</v>
      </c>
      <c r="N62" s="9">
        <v>36892</v>
      </c>
      <c r="O62" s="32">
        <v>-20000</v>
      </c>
      <c r="P62" s="5">
        <f>O62</f>
        <v>-20000</v>
      </c>
      <c r="R62" s="21"/>
    </row>
    <row r="63" spans="3:18" outlineLevel="2" x14ac:dyDescent="0.25">
      <c r="C63" s="24">
        <v>107496</v>
      </c>
      <c r="D63" s="8" t="s">
        <v>48</v>
      </c>
      <c r="E63" s="8" t="s">
        <v>38</v>
      </c>
      <c r="F63" s="7">
        <v>71459</v>
      </c>
      <c r="G63" s="12">
        <v>21229</v>
      </c>
      <c r="H63" s="28" t="s">
        <v>2</v>
      </c>
      <c r="I63" s="29" t="s">
        <v>39</v>
      </c>
      <c r="J63" s="8" t="s">
        <v>43</v>
      </c>
      <c r="K63" s="9">
        <v>36892</v>
      </c>
      <c r="L63" s="10">
        <v>36915</v>
      </c>
      <c r="M63" s="7" t="s">
        <v>4</v>
      </c>
      <c r="N63" s="9">
        <v>36923</v>
      </c>
      <c r="O63" s="32">
        <v>20000</v>
      </c>
      <c r="P63" s="19">
        <v>20000</v>
      </c>
      <c r="R63" s="21"/>
    </row>
    <row r="64" spans="3:18" outlineLevel="1" x14ac:dyDescent="0.25">
      <c r="C64" s="26" t="s">
        <v>70</v>
      </c>
      <c r="D64" s="8"/>
      <c r="E64" s="8"/>
      <c r="F64" s="7"/>
      <c r="G64" s="12"/>
      <c r="H64" s="28"/>
      <c r="I64" s="29"/>
      <c r="J64" s="8"/>
      <c r="K64" s="9"/>
      <c r="L64" s="10"/>
      <c r="M64" s="7"/>
      <c r="N64" s="9"/>
      <c r="O64" s="32"/>
      <c r="P64" s="19">
        <f>SUBTOTAL(9,P62:P63)</f>
        <v>0</v>
      </c>
      <c r="R64" s="21">
        <f>-P64/$Q$2</f>
        <v>0</v>
      </c>
    </row>
    <row r="65" spans="2:18" outlineLevel="2" x14ac:dyDescent="0.25">
      <c r="C65" s="24">
        <v>107197</v>
      </c>
      <c r="D65" s="8" t="s">
        <v>46</v>
      </c>
      <c r="E65" s="8" t="s">
        <v>38</v>
      </c>
      <c r="F65" s="7">
        <v>62389</v>
      </c>
      <c r="G65" s="12">
        <v>21228</v>
      </c>
      <c r="H65" s="28" t="s">
        <v>2</v>
      </c>
      <c r="I65" s="29" t="s">
        <v>39</v>
      </c>
      <c r="J65" s="8" t="s">
        <v>43</v>
      </c>
      <c r="K65" s="9">
        <v>36800</v>
      </c>
      <c r="L65" s="10">
        <v>36829</v>
      </c>
      <c r="M65" s="7" t="s">
        <v>3</v>
      </c>
      <c r="N65" s="9">
        <v>36892</v>
      </c>
      <c r="O65" s="32">
        <v>-555000</v>
      </c>
      <c r="P65" s="19">
        <f>O65</f>
        <v>-555000</v>
      </c>
      <c r="R65" s="21"/>
    </row>
    <row r="66" spans="2:18" outlineLevel="2" x14ac:dyDescent="0.25">
      <c r="C66" s="24">
        <v>107197</v>
      </c>
      <c r="D66" s="8" t="s">
        <v>46</v>
      </c>
      <c r="E66" s="8" t="s">
        <v>38</v>
      </c>
      <c r="F66" s="7">
        <v>62389</v>
      </c>
      <c r="G66" s="12">
        <v>21228</v>
      </c>
      <c r="H66" s="28" t="s">
        <v>2</v>
      </c>
      <c r="I66" s="29" t="s">
        <v>39</v>
      </c>
      <c r="J66" s="8" t="s">
        <v>43</v>
      </c>
      <c r="K66" s="9">
        <v>36800</v>
      </c>
      <c r="L66" s="10">
        <v>36829</v>
      </c>
      <c r="M66" s="7" t="s">
        <v>4</v>
      </c>
      <c r="N66" s="9">
        <v>36923</v>
      </c>
      <c r="O66" s="32">
        <v>555000</v>
      </c>
      <c r="P66" s="19">
        <v>555000</v>
      </c>
      <c r="R66" s="21"/>
    </row>
    <row r="67" spans="2:18" outlineLevel="1" x14ac:dyDescent="0.25">
      <c r="C67" s="26" t="s">
        <v>71</v>
      </c>
      <c r="D67" s="8"/>
      <c r="E67" s="8"/>
      <c r="F67" s="7"/>
      <c r="G67" s="12"/>
      <c r="H67" s="28"/>
      <c r="I67" s="29"/>
      <c r="J67" s="8"/>
      <c r="K67" s="9"/>
      <c r="L67" s="10"/>
      <c r="M67" s="7"/>
      <c r="N67" s="9"/>
      <c r="O67" s="32"/>
      <c r="P67" s="19">
        <f>SUBTOTAL(9,P65:P66)</f>
        <v>0</v>
      </c>
      <c r="R67" s="21">
        <f>-P67/$Q$2</f>
        <v>0</v>
      </c>
    </row>
    <row r="68" spans="2:18" outlineLevel="2" x14ac:dyDescent="0.25">
      <c r="C68" s="24">
        <v>107199</v>
      </c>
      <c r="D68" s="8" t="s">
        <v>46</v>
      </c>
      <c r="E68" s="8" t="s">
        <v>38</v>
      </c>
      <c r="F68" s="7">
        <v>62389</v>
      </c>
      <c r="G68" s="12">
        <v>21228</v>
      </c>
      <c r="H68" s="8" t="s">
        <v>5</v>
      </c>
      <c r="I68" s="7" t="s">
        <v>41</v>
      </c>
      <c r="J68" s="8" t="s">
        <v>43</v>
      </c>
      <c r="K68" s="9">
        <v>36800</v>
      </c>
      <c r="L68" s="10">
        <v>36829</v>
      </c>
      <c r="M68" s="7" t="s">
        <v>4</v>
      </c>
      <c r="N68" s="9">
        <v>36892</v>
      </c>
      <c r="O68" s="32">
        <v>555000</v>
      </c>
      <c r="P68" s="19">
        <f>O68</f>
        <v>555000</v>
      </c>
      <c r="R68" s="21"/>
    </row>
    <row r="69" spans="2:18" outlineLevel="2" x14ac:dyDescent="0.25">
      <c r="C69" s="24">
        <v>107199</v>
      </c>
      <c r="D69" s="8" t="s">
        <v>46</v>
      </c>
      <c r="E69" s="8" t="s">
        <v>38</v>
      </c>
      <c r="F69" s="7">
        <v>62389</v>
      </c>
      <c r="G69" s="12">
        <v>21228</v>
      </c>
      <c r="H69" s="8" t="s">
        <v>5</v>
      </c>
      <c r="I69" s="7" t="s">
        <v>41</v>
      </c>
      <c r="J69" s="8" t="s">
        <v>43</v>
      </c>
      <c r="K69" s="9">
        <v>36800</v>
      </c>
      <c r="L69" s="10">
        <v>36829</v>
      </c>
      <c r="M69" s="7" t="s">
        <v>3</v>
      </c>
      <c r="N69" s="9">
        <v>36923</v>
      </c>
      <c r="O69" s="32">
        <v>-555000</v>
      </c>
      <c r="P69" s="19">
        <v>-555000</v>
      </c>
      <c r="R69" s="21"/>
    </row>
    <row r="70" spans="2:18" outlineLevel="1" x14ac:dyDescent="0.25">
      <c r="C70" s="26" t="s">
        <v>72</v>
      </c>
      <c r="D70" s="8"/>
      <c r="E70" s="8"/>
      <c r="F70" s="7"/>
      <c r="G70" s="12"/>
      <c r="H70" s="8"/>
      <c r="I70" s="7"/>
      <c r="J70" s="8"/>
      <c r="K70" s="9"/>
      <c r="L70" s="10"/>
      <c r="M70" s="7"/>
      <c r="N70" s="9"/>
      <c r="O70" s="32"/>
      <c r="P70" s="19">
        <f>SUBTOTAL(9,P68:P69)</f>
        <v>0</v>
      </c>
      <c r="R70" s="21">
        <f>-P70/$Q$2</f>
        <v>0</v>
      </c>
    </row>
    <row r="71" spans="2:18" outlineLevel="2" x14ac:dyDescent="0.25">
      <c r="C71" s="24">
        <v>107203</v>
      </c>
      <c r="D71" s="8" t="s">
        <v>46</v>
      </c>
      <c r="E71" s="8" t="s">
        <v>38</v>
      </c>
      <c r="F71" s="7">
        <v>71460</v>
      </c>
      <c r="G71" s="12">
        <v>21228</v>
      </c>
      <c r="H71" s="28" t="s">
        <v>2</v>
      </c>
      <c r="I71" s="29" t="s">
        <v>39</v>
      </c>
      <c r="J71" s="8" t="s">
        <v>43</v>
      </c>
      <c r="K71" s="9">
        <v>36800</v>
      </c>
      <c r="L71" s="10">
        <v>36829</v>
      </c>
      <c r="M71" s="7" t="s">
        <v>3</v>
      </c>
      <c r="N71" s="9">
        <v>36892</v>
      </c>
      <c r="O71" s="32">
        <v>-317700</v>
      </c>
      <c r="P71" s="19">
        <f>O71</f>
        <v>-317700</v>
      </c>
      <c r="R71" s="21"/>
    </row>
    <row r="72" spans="2:18" outlineLevel="2" x14ac:dyDescent="0.25">
      <c r="C72" s="24">
        <v>107203</v>
      </c>
      <c r="D72" s="8" t="s">
        <v>46</v>
      </c>
      <c r="E72" s="8" t="s">
        <v>38</v>
      </c>
      <c r="F72" s="7">
        <v>71460</v>
      </c>
      <c r="G72" s="12">
        <v>21228</v>
      </c>
      <c r="H72" s="28" t="s">
        <v>2</v>
      </c>
      <c r="I72" s="29" t="s">
        <v>39</v>
      </c>
      <c r="J72" s="8" t="s">
        <v>43</v>
      </c>
      <c r="K72" s="9">
        <v>36800</v>
      </c>
      <c r="L72" s="10">
        <v>36829</v>
      </c>
      <c r="M72" s="7" t="s">
        <v>4</v>
      </c>
      <c r="N72" s="9">
        <v>36923</v>
      </c>
      <c r="O72" s="32">
        <v>317700</v>
      </c>
      <c r="P72" s="19">
        <v>317700</v>
      </c>
      <c r="R72" s="21"/>
    </row>
    <row r="73" spans="2:18" outlineLevel="1" x14ac:dyDescent="0.25">
      <c r="C73" s="26" t="s">
        <v>73</v>
      </c>
      <c r="D73" s="8"/>
      <c r="E73" s="8"/>
      <c r="F73" s="7"/>
      <c r="G73" s="12"/>
      <c r="H73" s="28"/>
      <c r="I73" s="29"/>
      <c r="J73" s="8"/>
      <c r="K73" s="9"/>
      <c r="L73" s="10"/>
      <c r="M73" s="7"/>
      <c r="N73" s="9"/>
      <c r="O73" s="32"/>
      <c r="P73" s="19">
        <f>SUBTOTAL(9,P71:P72)</f>
        <v>0</v>
      </c>
      <c r="R73" s="21">
        <f>-P73/$Q$2</f>
        <v>0</v>
      </c>
    </row>
    <row r="74" spans="2:18" outlineLevel="2" x14ac:dyDescent="0.25">
      <c r="C74" s="24">
        <v>107204</v>
      </c>
      <c r="D74" s="8" t="s">
        <v>46</v>
      </c>
      <c r="E74" s="8" t="s">
        <v>38</v>
      </c>
      <c r="F74" s="7">
        <v>71460</v>
      </c>
      <c r="G74" s="12">
        <v>21228</v>
      </c>
      <c r="H74" s="8" t="s">
        <v>5</v>
      </c>
      <c r="I74" s="7" t="s">
        <v>41</v>
      </c>
      <c r="J74" s="8" t="s">
        <v>43</v>
      </c>
      <c r="K74" s="9">
        <v>36800</v>
      </c>
      <c r="L74" s="10">
        <v>36829</v>
      </c>
      <c r="M74" s="7" t="s">
        <v>4</v>
      </c>
      <c r="N74" s="9">
        <v>36892</v>
      </c>
      <c r="O74" s="32">
        <v>317700</v>
      </c>
      <c r="P74" s="19">
        <f>O74</f>
        <v>317700</v>
      </c>
      <c r="R74" s="21"/>
    </row>
    <row r="75" spans="2:18" s="8" customFormat="1" outlineLevel="2" x14ac:dyDescent="0.25">
      <c r="B75" s="8" t="s">
        <v>1</v>
      </c>
      <c r="C75" s="24">
        <v>107204</v>
      </c>
      <c r="D75" s="8" t="s">
        <v>46</v>
      </c>
      <c r="E75" s="8" t="s">
        <v>38</v>
      </c>
      <c r="F75" s="7">
        <v>71460</v>
      </c>
      <c r="G75" s="12">
        <v>21228</v>
      </c>
      <c r="H75" s="8" t="s">
        <v>5</v>
      </c>
      <c r="I75" s="7" t="s">
        <v>41</v>
      </c>
      <c r="J75" s="8" t="s">
        <v>43</v>
      </c>
      <c r="K75" s="9">
        <v>36800</v>
      </c>
      <c r="L75" s="10">
        <v>36829</v>
      </c>
      <c r="M75" s="7" t="s">
        <v>3</v>
      </c>
      <c r="N75" s="9">
        <v>36923</v>
      </c>
      <c r="O75" s="32">
        <v>-317700</v>
      </c>
      <c r="P75" s="19">
        <v>-317700</v>
      </c>
      <c r="R75" s="21"/>
    </row>
    <row r="76" spans="2:18" s="8" customFormat="1" outlineLevel="1" x14ac:dyDescent="0.25">
      <c r="C76" s="26" t="s">
        <v>74</v>
      </c>
      <c r="F76" s="7"/>
      <c r="G76" s="12"/>
      <c r="I76" s="7"/>
      <c r="K76" s="9"/>
      <c r="L76" s="10"/>
      <c r="M76" s="7"/>
      <c r="N76" s="9"/>
      <c r="O76" s="32"/>
      <c r="P76" s="19">
        <f>SUBTOTAL(9,P74:P75)</f>
        <v>0</v>
      </c>
      <c r="R76" s="21">
        <f>-P76/$Q$2</f>
        <v>0</v>
      </c>
    </row>
    <row r="77" spans="2:18" s="8" customFormat="1" outlineLevel="2" x14ac:dyDescent="0.25">
      <c r="B77" s="8" t="s">
        <v>1</v>
      </c>
      <c r="C77" s="24">
        <v>106825</v>
      </c>
      <c r="D77" s="8" t="s">
        <v>42</v>
      </c>
      <c r="E77" s="8" t="s">
        <v>38</v>
      </c>
      <c r="F77" s="7">
        <v>62389</v>
      </c>
      <c r="G77" s="12">
        <v>21228</v>
      </c>
      <c r="H77" s="28" t="s">
        <v>2</v>
      </c>
      <c r="I77" s="29" t="s">
        <v>39</v>
      </c>
      <c r="J77" s="8" t="s">
        <v>8</v>
      </c>
      <c r="K77" s="9">
        <v>36708</v>
      </c>
      <c r="L77" s="10">
        <v>36732</v>
      </c>
      <c r="M77" s="7" t="s">
        <v>3</v>
      </c>
      <c r="N77" s="9">
        <v>36892</v>
      </c>
      <c r="O77" s="32">
        <v>-1560742</v>
      </c>
      <c r="P77" s="19">
        <f>O77</f>
        <v>-1560742</v>
      </c>
      <c r="R77" s="21"/>
    </row>
    <row r="78" spans="2:18" s="8" customFormat="1" outlineLevel="2" x14ac:dyDescent="0.25">
      <c r="B78" s="8" t="s">
        <v>1</v>
      </c>
      <c r="C78" s="24">
        <v>106825</v>
      </c>
      <c r="D78" s="8" t="s">
        <v>42</v>
      </c>
      <c r="E78" s="8" t="s">
        <v>38</v>
      </c>
      <c r="F78" s="7">
        <v>62389</v>
      </c>
      <c r="G78" s="12">
        <v>21228</v>
      </c>
      <c r="H78" s="28" t="s">
        <v>2</v>
      </c>
      <c r="I78" s="29" t="s">
        <v>39</v>
      </c>
      <c r="J78" s="8" t="s">
        <v>8</v>
      </c>
      <c r="K78" s="9">
        <v>36708</v>
      </c>
      <c r="L78" s="10">
        <v>36732</v>
      </c>
      <c r="M78" s="7" t="s">
        <v>4</v>
      </c>
      <c r="N78" s="9">
        <v>36923</v>
      </c>
      <c r="O78" s="32">
        <v>1560742</v>
      </c>
      <c r="P78" s="19">
        <v>1560742</v>
      </c>
      <c r="R78" s="21"/>
    </row>
    <row r="79" spans="2:18" s="8" customFormat="1" outlineLevel="1" x14ac:dyDescent="0.25">
      <c r="C79" s="26" t="s">
        <v>75</v>
      </c>
      <c r="F79" s="7"/>
      <c r="G79" s="12"/>
      <c r="H79" s="28"/>
      <c r="I79" s="29"/>
      <c r="K79" s="9"/>
      <c r="L79" s="10"/>
      <c r="M79" s="7"/>
      <c r="N79" s="9"/>
      <c r="O79" s="32"/>
      <c r="P79" s="19">
        <f>SUBTOTAL(9,P77:P78)</f>
        <v>0</v>
      </c>
      <c r="R79" s="21">
        <f>-P79/$Q$2</f>
        <v>0</v>
      </c>
    </row>
    <row r="80" spans="2:18" s="8" customFormat="1" outlineLevel="2" x14ac:dyDescent="0.25">
      <c r="B80" s="8" t="s">
        <v>1</v>
      </c>
      <c r="C80" s="24">
        <v>106826</v>
      </c>
      <c r="D80" s="8" t="s">
        <v>42</v>
      </c>
      <c r="E80" s="8" t="s">
        <v>38</v>
      </c>
      <c r="F80" s="7">
        <v>62389</v>
      </c>
      <c r="G80" s="12">
        <v>21228</v>
      </c>
      <c r="H80" s="8" t="s">
        <v>5</v>
      </c>
      <c r="I80" s="7" t="s">
        <v>41</v>
      </c>
      <c r="J80" s="8" t="s">
        <v>8</v>
      </c>
      <c r="K80" s="9">
        <v>36708</v>
      </c>
      <c r="L80" s="10">
        <v>36732</v>
      </c>
      <c r="M80" s="7" t="s">
        <v>4</v>
      </c>
      <c r="N80" s="9">
        <v>36892</v>
      </c>
      <c r="O80" s="32">
        <v>1560742</v>
      </c>
      <c r="P80" s="19">
        <f>O80</f>
        <v>1560742</v>
      </c>
      <c r="R80" s="21"/>
    </row>
    <row r="81" spans="1:18" s="8" customFormat="1" outlineLevel="2" x14ac:dyDescent="0.25">
      <c r="B81" s="8" t="s">
        <v>1</v>
      </c>
      <c r="C81" s="24">
        <v>106826</v>
      </c>
      <c r="D81" s="8" t="s">
        <v>42</v>
      </c>
      <c r="E81" s="8" t="s">
        <v>38</v>
      </c>
      <c r="F81" s="7">
        <v>62389</v>
      </c>
      <c r="G81" s="12">
        <v>21228</v>
      </c>
      <c r="H81" s="8" t="s">
        <v>5</v>
      </c>
      <c r="I81" s="7" t="s">
        <v>41</v>
      </c>
      <c r="J81" s="8" t="s">
        <v>8</v>
      </c>
      <c r="K81" s="9">
        <v>36708</v>
      </c>
      <c r="L81" s="10">
        <v>36732</v>
      </c>
      <c r="M81" s="7" t="s">
        <v>3</v>
      </c>
      <c r="N81" s="9">
        <v>36923</v>
      </c>
      <c r="O81" s="32">
        <v>-1560742</v>
      </c>
      <c r="P81" s="19">
        <v>-1560742</v>
      </c>
      <c r="R81" s="21"/>
    </row>
    <row r="82" spans="1:18" s="8" customFormat="1" outlineLevel="1" x14ac:dyDescent="0.25">
      <c r="C82" s="26" t="s">
        <v>76</v>
      </c>
      <c r="F82" s="7"/>
      <c r="G82" s="12"/>
      <c r="I82" s="7"/>
      <c r="K82" s="9"/>
      <c r="L82" s="10"/>
      <c r="M82" s="7"/>
      <c r="N82" s="9"/>
      <c r="O82" s="32"/>
      <c r="P82" s="19">
        <f>SUBTOTAL(9,P80:P81)</f>
        <v>0</v>
      </c>
      <c r="R82" s="21">
        <f>-P82/$Q$2</f>
        <v>0</v>
      </c>
    </row>
    <row r="83" spans="1:18" s="8" customFormat="1" outlineLevel="2" x14ac:dyDescent="0.25">
      <c r="B83" s="8" t="s">
        <v>7</v>
      </c>
      <c r="C83" s="24">
        <v>106904</v>
      </c>
      <c r="D83" s="8" t="s">
        <v>42</v>
      </c>
      <c r="E83" s="8" t="s">
        <v>38</v>
      </c>
      <c r="F83" s="7">
        <v>62389</v>
      </c>
      <c r="G83" s="12">
        <v>21228</v>
      </c>
      <c r="H83" s="8" t="s">
        <v>2</v>
      </c>
      <c r="I83" s="7" t="s">
        <v>41</v>
      </c>
      <c r="J83" s="8" t="s">
        <v>43</v>
      </c>
      <c r="K83" s="9">
        <v>36739</v>
      </c>
      <c r="L83" s="10">
        <v>36759</v>
      </c>
      <c r="M83" s="7" t="s">
        <v>3</v>
      </c>
      <c r="N83" s="9">
        <v>36892</v>
      </c>
      <c r="O83" s="32">
        <v>-267154</v>
      </c>
      <c r="P83" s="19">
        <f>O83</f>
        <v>-267154</v>
      </c>
      <c r="R83" s="21"/>
    </row>
    <row r="84" spans="1:18" s="8" customFormat="1" outlineLevel="2" x14ac:dyDescent="0.25">
      <c r="B84" s="8" t="s">
        <v>7</v>
      </c>
      <c r="C84" s="24">
        <v>106904</v>
      </c>
      <c r="D84" s="8" t="s">
        <v>42</v>
      </c>
      <c r="E84" s="8" t="s">
        <v>38</v>
      </c>
      <c r="F84" s="7">
        <v>62389</v>
      </c>
      <c r="G84" s="12">
        <v>21228</v>
      </c>
      <c r="H84" s="8" t="s">
        <v>2</v>
      </c>
      <c r="I84" s="7" t="s">
        <v>41</v>
      </c>
      <c r="J84" s="8" t="s">
        <v>43</v>
      </c>
      <c r="K84" s="9">
        <v>36739</v>
      </c>
      <c r="L84" s="10">
        <v>36759</v>
      </c>
      <c r="M84" s="7" t="s">
        <v>4</v>
      </c>
      <c r="N84" s="9">
        <v>36923</v>
      </c>
      <c r="O84" s="32">
        <v>267154</v>
      </c>
      <c r="P84" s="19">
        <v>267154</v>
      </c>
      <c r="R84" s="21"/>
    </row>
    <row r="85" spans="1:18" s="8" customFormat="1" outlineLevel="1" x14ac:dyDescent="0.25">
      <c r="C85" s="26" t="s">
        <v>77</v>
      </c>
      <c r="F85" s="7"/>
      <c r="G85" s="12"/>
      <c r="I85" s="7"/>
      <c r="K85" s="9"/>
      <c r="L85" s="10"/>
      <c r="M85" s="7"/>
      <c r="N85" s="9"/>
      <c r="O85" s="32"/>
      <c r="P85" s="19">
        <f>SUBTOTAL(9,P83:P84)</f>
        <v>0</v>
      </c>
      <c r="R85" s="21">
        <f>-P85/$Q$2</f>
        <v>0</v>
      </c>
    </row>
    <row r="86" spans="1:18" s="8" customFormat="1" outlineLevel="2" x14ac:dyDescent="0.25">
      <c r="B86" s="8" t="s">
        <v>7</v>
      </c>
      <c r="C86" s="24">
        <v>106905</v>
      </c>
      <c r="D86" s="8" t="s">
        <v>42</v>
      </c>
      <c r="E86" s="8" t="s">
        <v>38</v>
      </c>
      <c r="F86" s="7">
        <v>62389</v>
      </c>
      <c r="G86" s="12">
        <v>21228</v>
      </c>
      <c r="H86" s="8" t="s">
        <v>5</v>
      </c>
      <c r="I86" s="7" t="s">
        <v>41</v>
      </c>
      <c r="J86" s="8" t="s">
        <v>43</v>
      </c>
      <c r="K86" s="9">
        <v>36739</v>
      </c>
      <c r="L86" s="10">
        <v>36759</v>
      </c>
      <c r="M86" s="7" t="s">
        <v>4</v>
      </c>
      <c r="N86" s="9">
        <v>36892</v>
      </c>
      <c r="O86" s="32">
        <v>267154</v>
      </c>
      <c r="P86" s="19">
        <f>O86</f>
        <v>267154</v>
      </c>
      <c r="R86" s="21"/>
    </row>
    <row r="87" spans="1:18" s="8" customFormat="1" outlineLevel="2" x14ac:dyDescent="0.25">
      <c r="B87" s="8" t="s">
        <v>7</v>
      </c>
      <c r="C87" s="24">
        <v>106905</v>
      </c>
      <c r="D87" s="8" t="s">
        <v>42</v>
      </c>
      <c r="E87" s="8" t="s">
        <v>38</v>
      </c>
      <c r="F87" s="7">
        <v>62389</v>
      </c>
      <c r="G87" s="12">
        <v>21228</v>
      </c>
      <c r="H87" s="8" t="s">
        <v>5</v>
      </c>
      <c r="I87" s="7" t="s">
        <v>41</v>
      </c>
      <c r="J87" s="8" t="s">
        <v>43</v>
      </c>
      <c r="K87" s="9">
        <v>36739</v>
      </c>
      <c r="L87" s="10">
        <v>36759</v>
      </c>
      <c r="M87" s="7" t="s">
        <v>3</v>
      </c>
      <c r="N87" s="9">
        <v>36923</v>
      </c>
      <c r="O87" s="32">
        <v>-267154</v>
      </c>
      <c r="P87" s="19">
        <v>-267154</v>
      </c>
      <c r="R87" s="21"/>
    </row>
    <row r="88" spans="1:18" s="8" customFormat="1" outlineLevel="1" x14ac:dyDescent="0.25">
      <c r="C88" s="26" t="s">
        <v>78</v>
      </c>
      <c r="F88" s="7"/>
      <c r="G88" s="12"/>
      <c r="I88" s="7"/>
      <c r="K88" s="9"/>
      <c r="L88" s="10"/>
      <c r="M88" s="7"/>
      <c r="N88" s="9"/>
      <c r="O88" s="32"/>
      <c r="P88" s="19">
        <f>SUBTOTAL(9,P86:P87)</f>
        <v>0</v>
      </c>
      <c r="R88" s="21">
        <f>-P88/$Q$2</f>
        <v>0</v>
      </c>
    </row>
    <row r="89" spans="1:18" s="8" customFormat="1" outlineLevel="2" x14ac:dyDescent="0.25">
      <c r="A89" s="8" t="s">
        <v>28</v>
      </c>
      <c r="B89" s="8" t="s">
        <v>7</v>
      </c>
      <c r="C89" s="24">
        <v>106923</v>
      </c>
      <c r="D89" s="8" t="s">
        <v>42</v>
      </c>
      <c r="E89" s="8" t="s">
        <v>38</v>
      </c>
      <c r="F89" s="7">
        <v>62389</v>
      </c>
      <c r="G89" s="12">
        <v>21228</v>
      </c>
      <c r="H89" s="8" t="s">
        <v>5</v>
      </c>
      <c r="I89" s="7" t="s">
        <v>41</v>
      </c>
      <c r="J89" s="8" t="s">
        <v>43</v>
      </c>
      <c r="K89" s="9">
        <v>36739</v>
      </c>
      <c r="L89" s="10">
        <v>36762</v>
      </c>
      <c r="M89" s="7" t="s">
        <v>4</v>
      </c>
      <c r="N89" s="9">
        <v>36892</v>
      </c>
      <c r="O89" s="32">
        <v>267154</v>
      </c>
      <c r="P89" s="19">
        <f>O89</f>
        <v>267154</v>
      </c>
      <c r="R89" s="21"/>
    </row>
    <row r="90" spans="1:18" s="8" customFormat="1" outlineLevel="2" x14ac:dyDescent="0.25">
      <c r="A90" s="8" t="s">
        <v>29</v>
      </c>
      <c r="B90" s="8" t="s">
        <v>7</v>
      </c>
      <c r="C90" s="24">
        <v>106923</v>
      </c>
      <c r="D90" s="8" t="s">
        <v>42</v>
      </c>
      <c r="E90" s="8" t="s">
        <v>38</v>
      </c>
      <c r="F90" s="7">
        <v>62389</v>
      </c>
      <c r="G90" s="12">
        <v>21228</v>
      </c>
      <c r="H90" s="8" t="s">
        <v>5</v>
      </c>
      <c r="I90" s="7" t="s">
        <v>41</v>
      </c>
      <c r="J90" s="8" t="s">
        <v>43</v>
      </c>
      <c r="K90" s="9">
        <v>36739</v>
      </c>
      <c r="L90" s="10">
        <v>36762</v>
      </c>
      <c r="M90" s="7" t="s">
        <v>3</v>
      </c>
      <c r="N90" s="9">
        <v>36923</v>
      </c>
      <c r="O90" s="32">
        <v>-267154</v>
      </c>
      <c r="P90" s="19">
        <v>-267154</v>
      </c>
      <c r="R90" s="21"/>
    </row>
    <row r="91" spans="1:18" s="8" customFormat="1" outlineLevel="1" x14ac:dyDescent="0.25">
      <c r="C91" s="26" t="s">
        <v>79</v>
      </c>
      <c r="F91" s="7"/>
      <c r="G91" s="12"/>
      <c r="I91" s="7"/>
      <c r="K91" s="9"/>
      <c r="L91" s="10"/>
      <c r="M91" s="7"/>
      <c r="N91" s="9"/>
      <c r="O91" s="32"/>
      <c r="P91" s="19">
        <f>SUBTOTAL(9,P89:P90)</f>
        <v>0</v>
      </c>
      <c r="R91" s="21">
        <f>-P91/$Q$2</f>
        <v>0</v>
      </c>
    </row>
    <row r="92" spans="1:18" s="8" customFormat="1" outlineLevel="2" x14ac:dyDescent="0.25">
      <c r="B92" s="8" t="s">
        <v>7</v>
      </c>
      <c r="C92" s="24">
        <v>106926</v>
      </c>
      <c r="D92" s="8" t="s">
        <v>42</v>
      </c>
      <c r="E92" s="8" t="s">
        <v>38</v>
      </c>
      <c r="F92" s="7">
        <v>62389</v>
      </c>
      <c r="G92" s="12">
        <v>21228</v>
      </c>
      <c r="H92" s="28" t="s">
        <v>2</v>
      </c>
      <c r="I92" s="29" t="s">
        <v>39</v>
      </c>
      <c r="J92" s="8" t="s">
        <v>43</v>
      </c>
      <c r="K92" s="9">
        <v>36739</v>
      </c>
      <c r="L92" s="10">
        <v>36762</v>
      </c>
      <c r="M92" s="7" t="s">
        <v>3</v>
      </c>
      <c r="N92" s="9">
        <v>36892</v>
      </c>
      <c r="O92" s="32">
        <v>-267154</v>
      </c>
      <c r="P92" s="19">
        <f>O92</f>
        <v>-267154</v>
      </c>
      <c r="R92" s="21"/>
    </row>
    <row r="93" spans="1:18" outlineLevel="2" x14ac:dyDescent="0.25">
      <c r="C93" s="24">
        <v>106926</v>
      </c>
      <c r="D93" s="8" t="s">
        <v>42</v>
      </c>
      <c r="E93" s="8" t="s">
        <v>38</v>
      </c>
      <c r="F93" s="7">
        <v>62389</v>
      </c>
      <c r="G93" s="12">
        <v>21228</v>
      </c>
      <c r="H93" s="28" t="s">
        <v>2</v>
      </c>
      <c r="I93" s="29" t="s">
        <v>39</v>
      </c>
      <c r="J93" s="8" t="s">
        <v>43</v>
      </c>
      <c r="K93" s="9">
        <v>36739</v>
      </c>
      <c r="L93" s="10">
        <v>36762</v>
      </c>
      <c r="M93" s="7" t="s">
        <v>4</v>
      </c>
      <c r="N93" s="9">
        <v>36923</v>
      </c>
      <c r="O93" s="32">
        <v>267154</v>
      </c>
      <c r="P93" s="5">
        <v>267154</v>
      </c>
      <c r="R93" s="21"/>
    </row>
    <row r="94" spans="1:18" outlineLevel="1" x14ac:dyDescent="0.25">
      <c r="C94" s="26" t="s">
        <v>80</v>
      </c>
      <c r="D94" s="8"/>
      <c r="E94" s="8"/>
      <c r="F94" s="7"/>
      <c r="G94" s="12"/>
      <c r="H94" s="28"/>
      <c r="I94" s="29"/>
      <c r="J94" s="8"/>
      <c r="K94" s="9"/>
      <c r="L94" s="10"/>
      <c r="M94" s="7"/>
      <c r="N94" s="9"/>
      <c r="O94" s="32"/>
      <c r="P94" s="5">
        <f>SUBTOTAL(9,P92:P93)</f>
        <v>0</v>
      </c>
      <c r="R94" s="21">
        <f>-P94/$Q$2</f>
        <v>0</v>
      </c>
    </row>
    <row r="95" spans="1:18" outlineLevel="1" x14ac:dyDescent="0.25">
      <c r="C95" s="1" t="s">
        <v>6</v>
      </c>
      <c r="P95" s="6">
        <f>SUBTOTAL(9,P2:P94)</f>
        <v>-78023</v>
      </c>
    </row>
  </sheetData>
  <phoneticPr fontId="5" type="noConversion"/>
  <printOptions horizontalCentered="1" gridLines="1"/>
  <pageMargins left="0" right="0" top="0" bottom="0.5" header="0.5" footer="0.25"/>
  <pageSetup paperSize="5" scale="80" orientation="portrait" r:id="rId1"/>
  <headerFooter alignWithMargins="0">
    <oddFooter>&amp;L&amp;F&amp;R&amp;A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V66"/>
  <sheetViews>
    <sheetView workbookViewId="0">
      <pane xSplit="7" ySplit="1" topLeftCell="L2" activePane="bottomRight" state="frozen"/>
      <selection activeCell="C1" sqref="C1"/>
      <selection pane="topRight" activeCell="H1" sqref="H1"/>
      <selection pane="bottomLeft" activeCell="C2" sqref="C2"/>
      <selection pane="bottomRight" activeCell="R4" sqref="R4"/>
    </sheetView>
  </sheetViews>
  <sheetFormatPr defaultRowHeight="13.2" outlineLevelRow="2" x14ac:dyDescent="0.25"/>
  <cols>
    <col min="1" max="2" width="0" hidden="1" customWidth="1"/>
    <col min="3" max="3" width="10.109375" customWidth="1"/>
    <col min="5" max="5" width="0" hidden="1" customWidth="1"/>
    <col min="6" max="6" width="5.33203125" bestFit="1" customWidth="1"/>
    <col min="7" max="7" width="9.33203125" customWidth="1"/>
    <col min="8" max="8" width="6.6640625" customWidth="1"/>
    <col min="9" max="9" width="5" bestFit="1" customWidth="1"/>
    <col min="10" max="10" width="6.5546875" customWidth="1"/>
    <col min="11" max="11" width="7" customWidth="1"/>
    <col min="13" max="13" width="3.88671875" customWidth="1"/>
    <col min="14" max="14" width="7.88671875" customWidth="1"/>
    <col min="15" max="15" width="9.109375" style="4" customWidth="1"/>
    <col min="16" max="16" width="8.88671875" style="5" customWidth="1"/>
    <col min="17" max="17" width="6.33203125" customWidth="1"/>
    <col min="18" max="18" width="16.33203125" style="4" customWidth="1"/>
  </cols>
  <sheetData>
    <row r="1" spans="1:48" s="13" customFormat="1" ht="79.8" thickBot="1" x14ac:dyDescent="0.3">
      <c r="A1" s="13" t="s">
        <v>23</v>
      </c>
      <c r="B1" s="13" t="s">
        <v>24</v>
      </c>
      <c r="C1" s="22" t="s">
        <v>12</v>
      </c>
      <c r="D1" s="13" t="s">
        <v>13</v>
      </c>
      <c r="E1" s="13" t="s">
        <v>25</v>
      </c>
      <c r="F1" s="13" t="s">
        <v>14</v>
      </c>
      <c r="G1" s="14" t="s">
        <v>15</v>
      </c>
      <c r="H1" s="13" t="s">
        <v>16</v>
      </c>
      <c r="I1" s="13" t="s">
        <v>26</v>
      </c>
      <c r="J1" s="13" t="s">
        <v>17</v>
      </c>
      <c r="K1" s="15" t="s">
        <v>18</v>
      </c>
      <c r="L1" s="16" t="s">
        <v>19</v>
      </c>
      <c r="M1" s="14" t="s">
        <v>20</v>
      </c>
      <c r="N1" s="15" t="s">
        <v>21</v>
      </c>
      <c r="O1" s="31" t="s">
        <v>22</v>
      </c>
      <c r="P1" s="18" t="s">
        <v>82</v>
      </c>
      <c r="Q1" s="2" t="s">
        <v>0</v>
      </c>
      <c r="R1" s="20" t="s">
        <v>30</v>
      </c>
    </row>
    <row r="2" spans="1:48" s="8" customFormat="1" outlineLevel="2" x14ac:dyDescent="0.25">
      <c r="B2" s="8" t="s">
        <v>1</v>
      </c>
      <c r="C2" s="24">
        <v>107525</v>
      </c>
      <c r="D2" s="8" t="s">
        <v>45</v>
      </c>
      <c r="E2" s="8" t="s">
        <v>38</v>
      </c>
      <c r="F2" s="7">
        <v>62389</v>
      </c>
      <c r="G2" s="12">
        <v>21230</v>
      </c>
      <c r="H2" s="28" t="s">
        <v>2</v>
      </c>
      <c r="I2" s="29" t="s">
        <v>39</v>
      </c>
      <c r="J2" s="8" t="s">
        <v>43</v>
      </c>
      <c r="K2" s="9">
        <v>36892</v>
      </c>
      <c r="L2" s="10">
        <v>36922</v>
      </c>
      <c r="M2" s="7" t="s">
        <v>3</v>
      </c>
      <c r="N2" s="9">
        <v>36923</v>
      </c>
      <c r="O2" s="11">
        <v>-38000</v>
      </c>
      <c r="P2" s="19">
        <f>O2</f>
        <v>-38000</v>
      </c>
      <c r="Q2">
        <f>31-31</f>
        <v>0</v>
      </c>
      <c r="R2" s="27"/>
      <c r="S2" s="33"/>
      <c r="T2" s="11"/>
      <c r="U2" s="11"/>
      <c r="V2" s="34"/>
      <c r="Y2" s="35"/>
      <c r="Z2" s="36"/>
      <c r="AA2" s="36"/>
      <c r="AB2" s="36"/>
      <c r="AC2" s="36"/>
      <c r="AD2" s="36"/>
      <c r="AE2" s="37"/>
      <c r="AO2" s="38"/>
      <c r="AP2" s="39"/>
      <c r="AQ2" s="39"/>
      <c r="AR2" s="39"/>
      <c r="AS2" s="40"/>
      <c r="AT2" s="41"/>
      <c r="AU2" s="42"/>
      <c r="AV2" s="42"/>
    </row>
    <row r="3" spans="1:48" s="8" customFormat="1" outlineLevel="2" x14ac:dyDescent="0.25">
      <c r="B3" s="8" t="s">
        <v>1</v>
      </c>
      <c r="C3" s="24">
        <v>107525</v>
      </c>
      <c r="D3" s="8" t="s">
        <v>45</v>
      </c>
      <c r="E3" s="8" t="s">
        <v>38</v>
      </c>
      <c r="F3" s="7">
        <v>62389</v>
      </c>
      <c r="G3" s="12">
        <v>21230</v>
      </c>
      <c r="H3" s="28" t="s">
        <v>2</v>
      </c>
      <c r="I3" s="29" t="s">
        <v>39</v>
      </c>
      <c r="J3" s="8" t="s">
        <v>43</v>
      </c>
      <c r="K3" s="9">
        <v>36892</v>
      </c>
      <c r="L3" s="10">
        <v>36922</v>
      </c>
      <c r="M3" s="7" t="s">
        <v>4</v>
      </c>
      <c r="N3" s="9">
        <v>36951</v>
      </c>
      <c r="O3" s="11">
        <v>38000</v>
      </c>
      <c r="P3" s="19">
        <v>38006</v>
      </c>
      <c r="Q3"/>
      <c r="R3" s="27"/>
      <c r="S3" s="33"/>
      <c r="T3" s="11"/>
      <c r="U3" s="11"/>
      <c r="V3" s="34"/>
      <c r="Y3" s="35"/>
      <c r="Z3" s="36"/>
      <c r="AA3" s="36"/>
      <c r="AB3" s="36"/>
      <c r="AC3" s="36"/>
      <c r="AD3" s="36"/>
      <c r="AE3" s="37"/>
      <c r="AO3" s="38"/>
      <c r="AP3" s="39"/>
      <c r="AQ3" s="39"/>
      <c r="AR3" s="39"/>
      <c r="AS3" s="40"/>
      <c r="AT3" s="41"/>
      <c r="AU3" s="42"/>
      <c r="AV3" s="42"/>
    </row>
    <row r="4" spans="1:48" s="8" customFormat="1" outlineLevel="1" x14ac:dyDescent="0.25">
      <c r="C4" s="25" t="s">
        <v>83</v>
      </c>
      <c r="F4" s="7"/>
      <c r="G4" s="12"/>
      <c r="H4" s="28"/>
      <c r="I4" s="29"/>
      <c r="K4" s="9"/>
      <c r="L4" s="10"/>
      <c r="M4" s="7"/>
      <c r="N4" s="9"/>
      <c r="O4" s="11"/>
      <c r="P4" s="19">
        <f>SUBTOTAL(9,P2:P3)</f>
        <v>6</v>
      </c>
      <c r="Q4"/>
      <c r="R4" s="27" t="e">
        <f>P4/$Q$2</f>
        <v>#DIV/0!</v>
      </c>
      <c r="S4" s="33"/>
      <c r="T4" s="11"/>
      <c r="U4" s="11"/>
      <c r="V4" s="34"/>
      <c r="Y4" s="35"/>
      <c r="Z4" s="36"/>
      <c r="AA4" s="36"/>
      <c r="AB4" s="36"/>
      <c r="AC4" s="36"/>
      <c r="AD4" s="36"/>
      <c r="AE4" s="37"/>
      <c r="AO4" s="38"/>
      <c r="AP4" s="39"/>
      <c r="AQ4" s="39"/>
      <c r="AR4" s="39"/>
      <c r="AS4" s="40"/>
      <c r="AT4" s="41"/>
      <c r="AU4" s="42"/>
      <c r="AV4" s="42"/>
    </row>
    <row r="5" spans="1:48" s="8" customFormat="1" outlineLevel="2" x14ac:dyDescent="0.25">
      <c r="B5" s="8" t="s">
        <v>7</v>
      </c>
      <c r="C5" s="24">
        <v>106432</v>
      </c>
      <c r="D5" s="8" t="s">
        <v>37</v>
      </c>
      <c r="E5" s="8" t="s">
        <v>38</v>
      </c>
      <c r="F5" s="7">
        <v>71460</v>
      </c>
      <c r="G5" s="12">
        <v>21357</v>
      </c>
      <c r="H5" s="28" t="s">
        <v>2</v>
      </c>
      <c r="I5" s="29" t="s">
        <v>39</v>
      </c>
      <c r="J5" s="8" t="s">
        <v>8</v>
      </c>
      <c r="K5" s="9">
        <v>36586</v>
      </c>
      <c r="L5" s="10">
        <v>36600</v>
      </c>
      <c r="M5" s="7" t="s">
        <v>3</v>
      </c>
      <c r="N5" s="9">
        <v>36831</v>
      </c>
      <c r="O5" s="11">
        <v>-500996</v>
      </c>
      <c r="P5" s="19">
        <f>O5</f>
        <v>-500996</v>
      </c>
      <c r="Q5"/>
      <c r="R5" s="21"/>
    </row>
    <row r="6" spans="1:48" outlineLevel="2" x14ac:dyDescent="0.25">
      <c r="C6" s="24">
        <v>106432</v>
      </c>
      <c r="D6" s="8" t="s">
        <v>37</v>
      </c>
      <c r="E6" s="8" t="s">
        <v>38</v>
      </c>
      <c r="F6" s="7">
        <v>71460</v>
      </c>
      <c r="G6" s="12">
        <v>21357</v>
      </c>
      <c r="H6" s="28" t="s">
        <v>2</v>
      </c>
      <c r="I6" s="29" t="s">
        <v>39</v>
      </c>
      <c r="J6" s="8" t="s">
        <v>8</v>
      </c>
      <c r="K6" s="9">
        <v>36586</v>
      </c>
      <c r="L6" s="10">
        <v>36600</v>
      </c>
      <c r="M6" s="7" t="s">
        <v>4</v>
      </c>
      <c r="N6" s="9">
        <v>36923</v>
      </c>
      <c r="O6" s="11">
        <v>464393</v>
      </c>
      <c r="P6" s="5">
        <f>O6</f>
        <v>464393</v>
      </c>
      <c r="R6" s="21"/>
    </row>
    <row r="7" spans="1:48" outlineLevel="2" x14ac:dyDescent="0.25">
      <c r="C7" s="24">
        <v>106432</v>
      </c>
      <c r="D7" s="8" t="s">
        <v>37</v>
      </c>
      <c r="E7" s="8" t="s">
        <v>38</v>
      </c>
      <c r="F7" s="7">
        <v>71460</v>
      </c>
      <c r="G7" s="12">
        <v>21357</v>
      </c>
      <c r="H7" s="28" t="s">
        <v>2</v>
      </c>
      <c r="I7" s="29" t="s">
        <v>39</v>
      </c>
      <c r="J7" s="8" t="s">
        <v>8</v>
      </c>
      <c r="K7" s="9">
        <v>36586</v>
      </c>
      <c r="L7" s="10">
        <v>36600</v>
      </c>
      <c r="M7" s="7" t="s">
        <v>4</v>
      </c>
      <c r="N7" s="9">
        <v>36951</v>
      </c>
      <c r="O7" s="11">
        <v>36603</v>
      </c>
      <c r="P7" s="5">
        <v>36603</v>
      </c>
      <c r="R7" s="21"/>
    </row>
    <row r="8" spans="1:48" outlineLevel="1" x14ac:dyDescent="0.25">
      <c r="C8" s="26" t="s">
        <v>54</v>
      </c>
      <c r="D8" s="8"/>
      <c r="E8" s="8"/>
      <c r="F8" s="7"/>
      <c r="G8" s="12"/>
      <c r="H8" s="28"/>
      <c r="I8" s="29"/>
      <c r="J8" s="8"/>
      <c r="K8" s="9"/>
      <c r="L8" s="10"/>
      <c r="M8" s="7"/>
      <c r="N8" s="9"/>
      <c r="O8" s="11"/>
      <c r="P8" s="5">
        <f>SUBTOTAL(9,P5:P7)</f>
        <v>0</v>
      </c>
      <c r="R8" s="27" t="e">
        <f>P8/$Q$2</f>
        <v>#DIV/0!</v>
      </c>
    </row>
    <row r="9" spans="1:48" s="8" customFormat="1" outlineLevel="2" x14ac:dyDescent="0.25">
      <c r="B9" s="8" t="s">
        <v>1</v>
      </c>
      <c r="C9" s="24">
        <v>107529</v>
      </c>
      <c r="D9" s="8" t="s">
        <v>48</v>
      </c>
      <c r="E9" s="8" t="s">
        <v>38</v>
      </c>
      <c r="F9" s="7">
        <v>62389</v>
      </c>
      <c r="G9" s="12">
        <v>21229</v>
      </c>
      <c r="H9" s="28" t="s">
        <v>2</v>
      </c>
      <c r="I9" s="29" t="s">
        <v>39</v>
      </c>
      <c r="J9" s="8" t="s">
        <v>43</v>
      </c>
      <c r="K9" s="9">
        <v>36923</v>
      </c>
      <c r="L9" s="10">
        <v>36923</v>
      </c>
      <c r="M9" s="7" t="s">
        <v>3</v>
      </c>
      <c r="N9" s="9">
        <v>36923</v>
      </c>
      <c r="O9" s="11">
        <v>-20000</v>
      </c>
      <c r="P9" s="19">
        <f>O9</f>
        <v>-20000</v>
      </c>
      <c r="Q9"/>
      <c r="R9" s="27"/>
    </row>
    <row r="10" spans="1:48" s="8" customFormat="1" outlineLevel="2" x14ac:dyDescent="0.25">
      <c r="B10" s="8" t="s">
        <v>27</v>
      </c>
      <c r="C10" s="24">
        <v>107529</v>
      </c>
      <c r="D10" s="8" t="s">
        <v>48</v>
      </c>
      <c r="E10" s="8" t="s">
        <v>38</v>
      </c>
      <c r="F10" s="7">
        <v>62389</v>
      </c>
      <c r="G10" s="12">
        <v>21229</v>
      </c>
      <c r="H10" s="28" t="s">
        <v>2</v>
      </c>
      <c r="I10" s="29" t="s">
        <v>39</v>
      </c>
      <c r="J10" s="8" t="s">
        <v>43</v>
      </c>
      <c r="K10" s="9">
        <v>36923</v>
      </c>
      <c r="L10" s="10">
        <v>36923</v>
      </c>
      <c r="M10" s="7" t="s">
        <v>4</v>
      </c>
      <c r="N10" s="9">
        <v>36951</v>
      </c>
      <c r="O10" s="11">
        <v>20000</v>
      </c>
      <c r="P10" s="19">
        <v>20000</v>
      </c>
      <c r="Q10"/>
      <c r="R10" s="27"/>
    </row>
    <row r="11" spans="1:48" s="8" customFormat="1" outlineLevel="1" x14ac:dyDescent="0.25">
      <c r="C11" s="26" t="s">
        <v>84</v>
      </c>
      <c r="F11" s="7"/>
      <c r="G11" s="12"/>
      <c r="H11" s="28"/>
      <c r="I11" s="29"/>
      <c r="K11" s="9"/>
      <c r="L11" s="10"/>
      <c r="M11" s="7"/>
      <c r="N11" s="9"/>
      <c r="O11" s="11"/>
      <c r="P11" s="19">
        <f>SUBTOTAL(9,P9:P10)</f>
        <v>0</v>
      </c>
      <c r="Q11"/>
      <c r="R11" s="27" t="e">
        <f>P11/$Q$2</f>
        <v>#DIV/0!</v>
      </c>
    </row>
    <row r="12" spans="1:48" s="8" customFormat="1" outlineLevel="2" x14ac:dyDescent="0.25">
      <c r="B12" s="8" t="s">
        <v>27</v>
      </c>
      <c r="C12" s="24">
        <v>107530</v>
      </c>
      <c r="D12" s="8" t="s">
        <v>11</v>
      </c>
      <c r="E12" s="8" t="s">
        <v>38</v>
      </c>
      <c r="F12" s="7">
        <v>62389</v>
      </c>
      <c r="G12" s="12">
        <v>100648</v>
      </c>
      <c r="H12" s="28" t="s">
        <v>2</v>
      </c>
      <c r="I12" s="29" t="s">
        <v>39</v>
      </c>
      <c r="J12" s="8" t="s">
        <v>43</v>
      </c>
      <c r="K12" s="9">
        <v>36923</v>
      </c>
      <c r="L12" s="10">
        <v>36923</v>
      </c>
      <c r="M12" s="7" t="s">
        <v>3</v>
      </c>
      <c r="N12" s="9">
        <v>36923</v>
      </c>
      <c r="O12" s="11">
        <v>-40819</v>
      </c>
      <c r="P12" s="19">
        <f>O12</f>
        <v>-40819</v>
      </c>
      <c r="Q12"/>
      <c r="R12" s="27"/>
    </row>
    <row r="13" spans="1:48" s="8" customFormat="1" outlineLevel="2" x14ac:dyDescent="0.25">
      <c r="B13" s="8" t="s">
        <v>27</v>
      </c>
      <c r="C13" s="24">
        <v>107530</v>
      </c>
      <c r="D13" s="8" t="s">
        <v>11</v>
      </c>
      <c r="E13" s="8" t="s">
        <v>38</v>
      </c>
      <c r="F13" s="7">
        <v>62389</v>
      </c>
      <c r="G13" s="12">
        <v>100648</v>
      </c>
      <c r="H13" s="28" t="s">
        <v>2</v>
      </c>
      <c r="I13" s="29" t="s">
        <v>39</v>
      </c>
      <c r="J13" s="8" t="s">
        <v>43</v>
      </c>
      <c r="K13" s="9">
        <v>36923</v>
      </c>
      <c r="L13" s="10">
        <v>36923</v>
      </c>
      <c r="M13" s="7" t="s">
        <v>4</v>
      </c>
      <c r="N13" s="9">
        <v>36951</v>
      </c>
      <c r="O13" s="11">
        <v>40819</v>
      </c>
      <c r="P13" s="19">
        <v>40827</v>
      </c>
      <c r="Q13"/>
      <c r="R13" s="21"/>
    </row>
    <row r="14" spans="1:48" s="8" customFormat="1" outlineLevel="1" x14ac:dyDescent="0.25">
      <c r="C14" s="26" t="s">
        <v>85</v>
      </c>
      <c r="F14" s="7"/>
      <c r="G14" s="12"/>
      <c r="H14" s="28"/>
      <c r="I14" s="29"/>
      <c r="K14" s="9"/>
      <c r="L14" s="10"/>
      <c r="M14" s="7"/>
      <c r="N14" s="9"/>
      <c r="O14" s="11"/>
      <c r="P14" s="19">
        <f>SUBTOTAL(9,P12:P13)</f>
        <v>8</v>
      </c>
      <c r="Q14"/>
      <c r="R14" s="27" t="e">
        <f>P14/$Q$2</f>
        <v>#DIV/0!</v>
      </c>
    </row>
    <row r="15" spans="1:48" s="8" customFormat="1" x14ac:dyDescent="0.25">
      <c r="C15" s="26" t="s">
        <v>6</v>
      </c>
      <c r="F15" s="7"/>
      <c r="G15" s="12"/>
      <c r="H15" s="28"/>
      <c r="I15" s="29"/>
      <c r="K15" s="9"/>
      <c r="L15" s="10"/>
      <c r="M15" s="7"/>
      <c r="N15" s="9"/>
      <c r="O15" s="11"/>
      <c r="P15" s="19">
        <f>SUBTOTAL(9,P2:P13)</f>
        <v>14</v>
      </c>
      <c r="Q15"/>
      <c r="R15" s="21"/>
    </row>
    <row r="16" spans="1:48" s="8" customFormat="1" x14ac:dyDescent="0.25">
      <c r="B16" s="8" t="s">
        <v>7</v>
      </c>
      <c r="C16" s="24"/>
      <c r="F16" s="7"/>
      <c r="G16" s="12"/>
      <c r="H16" s="28"/>
      <c r="I16" s="29"/>
      <c r="K16" s="9"/>
      <c r="L16" s="10"/>
      <c r="M16" s="7"/>
      <c r="N16" s="9"/>
      <c r="O16" s="32"/>
      <c r="P16" s="19"/>
      <c r="R16" s="21"/>
    </row>
    <row r="17" spans="2:18" s="8" customFormat="1" x14ac:dyDescent="0.25">
      <c r="B17" s="8" t="s">
        <v>1</v>
      </c>
      <c r="C17" s="24"/>
      <c r="F17" s="7"/>
      <c r="G17" s="12"/>
      <c r="H17" s="28"/>
      <c r="I17" s="29"/>
      <c r="K17" s="9"/>
      <c r="L17" s="10"/>
      <c r="M17" s="7"/>
      <c r="N17" s="9"/>
      <c r="O17" s="32"/>
      <c r="P17" s="19"/>
      <c r="R17" s="21"/>
    </row>
    <row r="18" spans="2:18" s="8" customFormat="1" x14ac:dyDescent="0.25">
      <c r="B18" s="8" t="s">
        <v>1</v>
      </c>
      <c r="C18" s="24"/>
      <c r="F18" s="7"/>
      <c r="G18" s="12"/>
      <c r="H18" s="28"/>
      <c r="I18" s="29"/>
      <c r="K18" s="9"/>
      <c r="L18" s="10"/>
      <c r="M18" s="7"/>
      <c r="N18" s="9"/>
      <c r="O18" s="32"/>
      <c r="P18" s="19"/>
      <c r="R18" s="21"/>
    </row>
    <row r="19" spans="2:18" s="8" customFormat="1" x14ac:dyDescent="0.25">
      <c r="B19" s="8" t="s">
        <v>1</v>
      </c>
      <c r="C19" s="24"/>
      <c r="F19" s="7"/>
      <c r="G19" s="12"/>
      <c r="I19" s="7"/>
      <c r="K19" s="9"/>
      <c r="L19" s="10"/>
      <c r="M19" s="7"/>
      <c r="N19" s="9"/>
      <c r="O19" s="32"/>
      <c r="P19" s="19"/>
      <c r="Q19" s="3"/>
      <c r="R19" s="21"/>
    </row>
    <row r="20" spans="2:18" s="8" customFormat="1" x14ac:dyDescent="0.25">
      <c r="B20" s="8" t="s">
        <v>7</v>
      </c>
      <c r="C20" s="24"/>
      <c r="F20" s="7"/>
      <c r="G20" s="12"/>
      <c r="I20" s="7"/>
      <c r="K20" s="9"/>
      <c r="L20" s="10"/>
      <c r="M20" s="7"/>
      <c r="N20" s="9"/>
      <c r="O20" s="32"/>
      <c r="P20" s="19"/>
      <c r="R20" s="21"/>
    </row>
    <row r="21" spans="2:18" s="8" customFormat="1" x14ac:dyDescent="0.25">
      <c r="B21" s="8" t="s">
        <v>1</v>
      </c>
      <c r="C21" s="24"/>
      <c r="F21" s="7"/>
      <c r="G21" s="12"/>
      <c r="I21" s="7"/>
      <c r="K21" s="9"/>
      <c r="L21" s="10"/>
      <c r="M21" s="7"/>
      <c r="N21" s="9"/>
      <c r="O21" s="32"/>
      <c r="P21" s="19"/>
      <c r="R21" s="21"/>
    </row>
    <row r="22" spans="2:18" s="8" customFormat="1" x14ac:dyDescent="0.25">
      <c r="B22" s="8" t="s">
        <v>1</v>
      </c>
      <c r="C22" s="24"/>
      <c r="F22" s="7"/>
      <c r="G22" s="12"/>
      <c r="I22" s="7"/>
      <c r="K22" s="9"/>
      <c r="L22" s="10"/>
      <c r="M22" s="7"/>
      <c r="N22" s="9"/>
      <c r="O22" s="32"/>
      <c r="P22" s="19"/>
      <c r="R22" s="21"/>
    </row>
    <row r="23" spans="2:18" s="8" customFormat="1" x14ac:dyDescent="0.25">
      <c r="B23" s="8" t="s">
        <v>1</v>
      </c>
      <c r="C23" s="24"/>
      <c r="F23" s="7"/>
      <c r="G23" s="12"/>
      <c r="H23" s="28"/>
      <c r="I23" s="29"/>
      <c r="K23" s="9"/>
      <c r="L23" s="10"/>
      <c r="M23" s="7"/>
      <c r="N23" s="9"/>
      <c r="O23" s="32"/>
      <c r="P23" s="19"/>
      <c r="R23" s="21"/>
    </row>
    <row r="24" spans="2:18" x14ac:dyDescent="0.25">
      <c r="C24" s="24"/>
      <c r="D24" s="8"/>
      <c r="E24" s="8"/>
      <c r="F24" s="7"/>
      <c r="G24" s="12"/>
      <c r="H24" s="28"/>
      <c r="I24" s="29"/>
      <c r="J24" s="8"/>
      <c r="K24" s="9"/>
      <c r="L24" s="10"/>
      <c r="M24" s="7"/>
      <c r="N24" s="9"/>
      <c r="O24" s="32"/>
      <c r="P24" s="19"/>
      <c r="R24" s="21"/>
    </row>
    <row r="25" spans="2:18" x14ac:dyDescent="0.25">
      <c r="C25" s="24"/>
      <c r="D25" s="8"/>
      <c r="E25" s="8"/>
      <c r="F25" s="7"/>
      <c r="G25" s="12"/>
      <c r="H25" s="8"/>
      <c r="I25" s="7"/>
      <c r="J25" s="8"/>
      <c r="K25" s="9"/>
      <c r="L25" s="10"/>
      <c r="M25" s="7"/>
      <c r="N25" s="9"/>
      <c r="O25" s="32"/>
      <c r="P25" s="19"/>
      <c r="R25" s="21"/>
    </row>
    <row r="26" spans="2:18" x14ac:dyDescent="0.25">
      <c r="C26" s="24"/>
      <c r="D26" s="8"/>
      <c r="E26" s="8"/>
      <c r="F26" s="7"/>
      <c r="G26" s="12"/>
      <c r="H26" s="8"/>
      <c r="I26" s="7"/>
      <c r="J26" s="8"/>
      <c r="K26" s="9"/>
      <c r="L26" s="10"/>
      <c r="M26" s="7"/>
      <c r="N26" s="9"/>
      <c r="O26" s="32"/>
      <c r="P26" s="19"/>
      <c r="R26" s="21"/>
    </row>
    <row r="27" spans="2:18" x14ac:dyDescent="0.25">
      <c r="C27" s="24"/>
      <c r="D27" s="8"/>
      <c r="E27" s="8"/>
      <c r="F27" s="7"/>
      <c r="G27" s="12"/>
      <c r="H27" s="28"/>
      <c r="I27" s="29"/>
      <c r="J27" s="8"/>
      <c r="K27" s="9"/>
      <c r="L27" s="10"/>
      <c r="M27" s="7"/>
      <c r="N27" s="9"/>
      <c r="O27" s="32"/>
      <c r="P27" s="19"/>
      <c r="R27" s="21"/>
    </row>
    <row r="28" spans="2:18" s="8" customFormat="1" x14ac:dyDescent="0.25">
      <c r="B28" s="8" t="s">
        <v>1</v>
      </c>
      <c r="C28" s="24"/>
      <c r="F28" s="7"/>
      <c r="G28" s="12"/>
      <c r="H28" s="28"/>
      <c r="I28" s="29"/>
      <c r="K28" s="9"/>
      <c r="L28" s="10"/>
      <c r="M28" s="7"/>
      <c r="N28" s="9"/>
      <c r="O28" s="32"/>
      <c r="P28" s="19"/>
      <c r="R28" s="21"/>
    </row>
    <row r="29" spans="2:18" s="8" customFormat="1" x14ac:dyDescent="0.25">
      <c r="B29" s="8" t="s">
        <v>1</v>
      </c>
      <c r="C29" s="24"/>
      <c r="F29" s="7"/>
      <c r="G29" s="12"/>
      <c r="H29" s="28"/>
      <c r="I29" s="29"/>
      <c r="K29" s="9"/>
      <c r="L29" s="10"/>
      <c r="M29" s="7"/>
      <c r="N29" s="9"/>
      <c r="O29" s="32"/>
      <c r="P29" s="19"/>
      <c r="R29" s="21"/>
    </row>
    <row r="30" spans="2:18" s="8" customFormat="1" x14ac:dyDescent="0.25">
      <c r="B30" s="8" t="s">
        <v>1</v>
      </c>
      <c r="C30" s="24"/>
      <c r="F30" s="7"/>
      <c r="G30" s="12"/>
      <c r="H30" s="28"/>
      <c r="I30" s="29"/>
      <c r="K30" s="9"/>
      <c r="L30" s="10"/>
      <c r="M30" s="7"/>
      <c r="N30" s="9"/>
      <c r="O30" s="32"/>
      <c r="P30" s="19"/>
      <c r="R30" s="21"/>
    </row>
    <row r="31" spans="2:18" s="8" customFormat="1" x14ac:dyDescent="0.25">
      <c r="B31" s="8" t="s">
        <v>1</v>
      </c>
      <c r="C31" s="24"/>
      <c r="F31" s="7"/>
      <c r="G31" s="12"/>
      <c r="I31" s="7"/>
      <c r="K31" s="9"/>
      <c r="L31" s="10"/>
      <c r="M31" s="7"/>
      <c r="N31" s="9"/>
      <c r="O31" s="32"/>
      <c r="P31" s="19"/>
      <c r="R31" s="21"/>
    </row>
    <row r="32" spans="2:18" x14ac:dyDescent="0.25">
      <c r="C32" s="24"/>
      <c r="D32" s="8"/>
      <c r="E32" s="8"/>
      <c r="F32" s="7"/>
      <c r="G32" s="12"/>
      <c r="H32" s="8"/>
      <c r="I32" s="7"/>
      <c r="J32" s="8"/>
      <c r="K32" s="9"/>
      <c r="L32" s="10"/>
      <c r="M32" s="7"/>
      <c r="N32" s="9"/>
      <c r="O32" s="32"/>
      <c r="P32" s="19"/>
      <c r="R32" s="21"/>
    </row>
    <row r="33" spans="3:18" x14ac:dyDescent="0.25">
      <c r="C33" s="24"/>
      <c r="D33" s="8"/>
      <c r="E33" s="8"/>
      <c r="F33" s="7"/>
      <c r="G33" s="12"/>
      <c r="H33" s="28"/>
      <c r="I33" s="29"/>
      <c r="J33" s="8"/>
      <c r="K33" s="9"/>
      <c r="L33" s="10"/>
      <c r="M33" s="7"/>
      <c r="N33" s="9"/>
      <c r="O33" s="32"/>
      <c r="R33" s="21"/>
    </row>
    <row r="34" spans="3:18" x14ac:dyDescent="0.25">
      <c r="C34" s="24"/>
      <c r="D34" s="8"/>
      <c r="E34" s="8"/>
      <c r="F34" s="7"/>
      <c r="G34" s="12"/>
      <c r="H34" s="28"/>
      <c r="I34" s="29"/>
      <c r="J34" s="8"/>
      <c r="K34" s="9"/>
      <c r="L34" s="10"/>
      <c r="M34" s="7"/>
      <c r="N34" s="9"/>
      <c r="O34" s="32"/>
      <c r="R34" s="21"/>
    </row>
    <row r="35" spans="3:18" x14ac:dyDescent="0.25">
      <c r="C35" s="24"/>
      <c r="D35" s="8"/>
      <c r="E35" s="8"/>
      <c r="F35" s="7"/>
      <c r="G35" s="12"/>
      <c r="H35" s="8"/>
      <c r="I35" s="7"/>
      <c r="J35" s="8"/>
      <c r="K35" s="9"/>
      <c r="L35" s="10"/>
      <c r="M35" s="7"/>
      <c r="N35" s="9"/>
      <c r="O35" s="32"/>
      <c r="R35" s="21"/>
    </row>
    <row r="36" spans="3:18" x14ac:dyDescent="0.25">
      <c r="C36" s="24"/>
      <c r="D36" s="8"/>
      <c r="E36" s="8"/>
      <c r="F36" s="7"/>
      <c r="G36" s="12"/>
      <c r="H36" s="8"/>
      <c r="I36" s="7"/>
      <c r="J36" s="8"/>
      <c r="K36" s="9"/>
      <c r="L36" s="10"/>
      <c r="M36" s="7"/>
      <c r="N36" s="9"/>
      <c r="O36" s="32"/>
      <c r="R36" s="21"/>
    </row>
    <row r="37" spans="3:18" x14ac:dyDescent="0.25">
      <c r="C37" s="24"/>
      <c r="D37" s="8"/>
      <c r="E37" s="8"/>
      <c r="F37" s="7"/>
      <c r="G37" s="12"/>
      <c r="H37" s="28"/>
      <c r="I37" s="29"/>
      <c r="J37" s="8"/>
      <c r="K37" s="9"/>
      <c r="L37" s="10"/>
      <c r="M37" s="7"/>
      <c r="N37" s="9"/>
      <c r="O37" s="32"/>
      <c r="R37" s="21"/>
    </row>
    <row r="38" spans="3:18" x14ac:dyDescent="0.25">
      <c r="C38" s="24"/>
      <c r="D38" s="8"/>
      <c r="E38" s="8"/>
      <c r="F38" s="7"/>
      <c r="G38" s="12"/>
      <c r="H38" s="28"/>
      <c r="I38" s="29"/>
      <c r="J38" s="8"/>
      <c r="K38" s="9"/>
      <c r="L38" s="10"/>
      <c r="M38" s="7"/>
      <c r="N38" s="9"/>
      <c r="O38" s="32"/>
      <c r="R38" s="21"/>
    </row>
    <row r="39" spans="3:18" x14ac:dyDescent="0.25">
      <c r="C39" s="24"/>
      <c r="D39" s="8"/>
      <c r="E39" s="8"/>
      <c r="F39" s="7"/>
      <c r="G39" s="12"/>
      <c r="H39" s="8"/>
      <c r="I39" s="7"/>
      <c r="J39" s="8"/>
      <c r="K39" s="9"/>
      <c r="L39" s="10"/>
      <c r="M39" s="7"/>
      <c r="N39" s="9"/>
      <c r="O39" s="32"/>
      <c r="R39" s="21"/>
    </row>
    <row r="40" spans="3:18" x14ac:dyDescent="0.25">
      <c r="C40" s="24"/>
      <c r="D40" s="8"/>
      <c r="E40" s="8"/>
      <c r="F40" s="7"/>
      <c r="G40" s="12"/>
      <c r="H40" s="8"/>
      <c r="I40" s="7"/>
      <c r="J40" s="8"/>
      <c r="K40" s="9"/>
      <c r="L40" s="10"/>
      <c r="M40" s="7"/>
      <c r="N40" s="9"/>
      <c r="O40" s="32"/>
      <c r="R40" s="21"/>
    </row>
    <row r="41" spans="3:18" x14ac:dyDescent="0.25">
      <c r="C41" s="24"/>
      <c r="D41" s="8"/>
      <c r="E41" s="8"/>
      <c r="F41" s="7"/>
      <c r="G41" s="12"/>
      <c r="H41" s="8"/>
      <c r="I41" s="7"/>
      <c r="J41" s="8"/>
      <c r="K41" s="9"/>
      <c r="L41" s="10"/>
      <c r="M41" s="7"/>
      <c r="N41" s="9"/>
      <c r="O41" s="32"/>
      <c r="R41" s="21"/>
    </row>
    <row r="42" spans="3:18" x14ac:dyDescent="0.25">
      <c r="C42" s="24"/>
      <c r="D42" s="8"/>
      <c r="E42" s="8"/>
      <c r="F42" s="7"/>
      <c r="G42" s="12"/>
      <c r="H42" s="8"/>
      <c r="I42" s="7"/>
      <c r="J42" s="8"/>
      <c r="K42" s="9"/>
      <c r="L42" s="10"/>
      <c r="M42" s="7"/>
      <c r="N42" s="9"/>
      <c r="O42" s="32"/>
      <c r="R42" s="21"/>
    </row>
    <row r="43" spans="3:18" x14ac:dyDescent="0.25">
      <c r="C43" s="24"/>
      <c r="D43" s="8"/>
      <c r="E43" s="8"/>
      <c r="F43" s="7"/>
      <c r="G43" s="12"/>
      <c r="H43" s="8"/>
      <c r="I43" s="7"/>
      <c r="J43" s="8"/>
      <c r="K43" s="9"/>
      <c r="L43" s="10"/>
      <c r="M43" s="7"/>
      <c r="N43" s="9"/>
      <c r="O43" s="32"/>
      <c r="R43" s="21"/>
    </row>
    <row r="44" spans="3:18" x14ac:dyDescent="0.25">
      <c r="C44" s="24"/>
      <c r="D44" s="8"/>
      <c r="E44" s="8"/>
      <c r="F44" s="7"/>
      <c r="G44" s="12"/>
      <c r="H44" s="8"/>
      <c r="I44" s="7"/>
      <c r="J44" s="8"/>
      <c r="K44" s="9"/>
      <c r="L44" s="10"/>
      <c r="M44" s="7"/>
      <c r="N44" s="9"/>
      <c r="O44" s="32"/>
      <c r="R44" s="21"/>
    </row>
    <row r="45" spans="3:18" x14ac:dyDescent="0.25">
      <c r="C45" s="24"/>
      <c r="D45" s="8"/>
      <c r="E45" s="8"/>
      <c r="F45" s="7"/>
      <c r="G45" s="12"/>
      <c r="H45" s="28"/>
      <c r="I45" s="29"/>
      <c r="J45" s="8"/>
      <c r="K45" s="9"/>
      <c r="L45" s="10"/>
      <c r="M45" s="7"/>
      <c r="N45" s="9"/>
      <c r="O45" s="32"/>
      <c r="R45" s="21"/>
    </row>
    <row r="46" spans="3:18" x14ac:dyDescent="0.25">
      <c r="C46" s="24"/>
      <c r="D46" s="8"/>
      <c r="E46" s="8"/>
      <c r="F46" s="7"/>
      <c r="G46" s="12"/>
      <c r="H46" s="28"/>
      <c r="I46" s="29"/>
      <c r="J46" s="8"/>
      <c r="K46" s="9"/>
      <c r="L46" s="10"/>
      <c r="M46" s="7"/>
      <c r="N46" s="9"/>
      <c r="O46" s="32"/>
      <c r="P46" s="19"/>
      <c r="R46" s="21"/>
    </row>
    <row r="47" spans="3:18" x14ac:dyDescent="0.25">
      <c r="C47" s="24"/>
      <c r="D47" s="8"/>
      <c r="E47" s="8"/>
      <c r="F47" s="7"/>
      <c r="G47" s="12"/>
      <c r="H47" s="28"/>
      <c r="I47" s="29"/>
      <c r="J47" s="8"/>
      <c r="K47" s="9"/>
      <c r="L47" s="10"/>
      <c r="M47" s="7"/>
      <c r="N47" s="9"/>
      <c r="O47" s="32"/>
      <c r="P47" s="19"/>
      <c r="R47" s="21"/>
    </row>
    <row r="48" spans="3:18" x14ac:dyDescent="0.25">
      <c r="C48" s="24"/>
      <c r="D48" s="8"/>
      <c r="E48" s="8"/>
      <c r="F48" s="7"/>
      <c r="G48" s="12"/>
      <c r="H48" s="28"/>
      <c r="I48" s="29"/>
      <c r="J48" s="8"/>
      <c r="K48" s="9"/>
      <c r="L48" s="10"/>
      <c r="M48" s="7"/>
      <c r="N48" s="9"/>
      <c r="O48" s="32"/>
      <c r="P48" s="19"/>
      <c r="R48" s="21"/>
    </row>
    <row r="49" spans="1:18" x14ac:dyDescent="0.25">
      <c r="C49" s="24"/>
      <c r="D49" s="8"/>
      <c r="E49" s="8"/>
      <c r="F49" s="7"/>
      <c r="G49" s="12"/>
      <c r="H49" s="8"/>
      <c r="I49" s="7"/>
      <c r="J49" s="8"/>
      <c r="K49" s="9"/>
      <c r="L49" s="10"/>
      <c r="M49" s="7"/>
      <c r="N49" s="9"/>
      <c r="O49" s="32"/>
      <c r="P49" s="19"/>
      <c r="R49" s="21"/>
    </row>
    <row r="50" spans="1:18" x14ac:dyDescent="0.25">
      <c r="C50" s="24"/>
      <c r="D50" s="8"/>
      <c r="E50" s="8"/>
      <c r="F50" s="7"/>
      <c r="G50" s="12"/>
      <c r="H50" s="8"/>
      <c r="I50" s="7"/>
      <c r="J50" s="8"/>
      <c r="K50" s="9"/>
      <c r="L50" s="10"/>
      <c r="M50" s="7"/>
      <c r="N50" s="9"/>
      <c r="O50" s="32"/>
      <c r="P50" s="19"/>
      <c r="R50" s="21"/>
    </row>
    <row r="51" spans="1:18" x14ac:dyDescent="0.25">
      <c r="C51" s="24"/>
      <c r="D51" s="8"/>
      <c r="E51" s="8"/>
      <c r="F51" s="7"/>
      <c r="G51" s="12"/>
      <c r="H51" s="28"/>
      <c r="I51" s="29"/>
      <c r="J51" s="8"/>
      <c r="K51" s="9"/>
      <c r="L51" s="10"/>
      <c r="M51" s="7"/>
      <c r="N51" s="9"/>
      <c r="O51" s="32"/>
      <c r="P51" s="19"/>
      <c r="R51" s="21"/>
    </row>
    <row r="52" spans="1:18" x14ac:dyDescent="0.25">
      <c r="C52" s="24"/>
      <c r="D52" s="8"/>
      <c r="E52" s="8"/>
      <c r="F52" s="7"/>
      <c r="G52" s="12"/>
      <c r="H52" s="28"/>
      <c r="I52" s="29"/>
      <c r="J52" s="8"/>
      <c r="K52" s="9"/>
      <c r="L52" s="10"/>
      <c r="M52" s="7"/>
      <c r="N52" s="9"/>
      <c r="O52" s="32"/>
      <c r="P52" s="19"/>
      <c r="R52" s="21"/>
    </row>
    <row r="53" spans="1:18" x14ac:dyDescent="0.25">
      <c r="C53" s="24"/>
      <c r="D53" s="8"/>
      <c r="E53" s="8"/>
      <c r="F53" s="7"/>
      <c r="G53" s="12"/>
      <c r="H53" s="8"/>
      <c r="I53" s="7"/>
      <c r="J53" s="8"/>
      <c r="K53" s="9"/>
      <c r="L53" s="10"/>
      <c r="M53" s="7"/>
      <c r="N53" s="9"/>
      <c r="O53" s="32"/>
      <c r="P53" s="19"/>
      <c r="R53" s="21"/>
    </row>
    <row r="54" spans="1:18" s="8" customFormat="1" x14ac:dyDescent="0.25">
      <c r="B54" s="8" t="s">
        <v>1</v>
      </c>
      <c r="C54" s="24"/>
      <c r="F54" s="7"/>
      <c r="G54" s="12"/>
      <c r="I54" s="7"/>
      <c r="K54" s="9"/>
      <c r="L54" s="10"/>
      <c r="M54" s="7"/>
      <c r="N54" s="9"/>
      <c r="O54" s="32"/>
      <c r="P54" s="19"/>
      <c r="R54" s="21"/>
    </row>
    <row r="55" spans="1:18" s="8" customFormat="1" x14ac:dyDescent="0.25">
      <c r="B55" s="8" t="s">
        <v>1</v>
      </c>
      <c r="C55" s="24"/>
      <c r="F55" s="7"/>
      <c r="G55" s="12"/>
      <c r="H55" s="28"/>
      <c r="I55" s="29"/>
      <c r="K55" s="9"/>
      <c r="L55" s="10"/>
      <c r="M55" s="7"/>
      <c r="N55" s="9"/>
      <c r="O55" s="32"/>
      <c r="P55" s="19"/>
      <c r="R55" s="21"/>
    </row>
    <row r="56" spans="1:18" s="8" customFormat="1" x14ac:dyDescent="0.25">
      <c r="B56" s="8" t="s">
        <v>1</v>
      </c>
      <c r="C56" s="24"/>
      <c r="F56" s="7"/>
      <c r="G56" s="12"/>
      <c r="H56" s="28"/>
      <c r="I56" s="29"/>
      <c r="K56" s="9"/>
      <c r="L56" s="10"/>
      <c r="M56" s="7"/>
      <c r="N56" s="9"/>
      <c r="O56" s="32"/>
      <c r="P56" s="19"/>
      <c r="R56" s="21"/>
    </row>
    <row r="57" spans="1:18" s="8" customFormat="1" x14ac:dyDescent="0.25">
      <c r="B57" s="8" t="s">
        <v>1</v>
      </c>
      <c r="C57" s="24"/>
      <c r="F57" s="7"/>
      <c r="G57" s="12"/>
      <c r="I57" s="7"/>
      <c r="K57" s="9"/>
      <c r="L57" s="10"/>
      <c r="M57" s="7"/>
      <c r="N57" s="9"/>
      <c r="O57" s="32"/>
      <c r="P57" s="19"/>
      <c r="R57" s="21"/>
    </row>
    <row r="58" spans="1:18" s="8" customFormat="1" x14ac:dyDescent="0.25">
      <c r="B58" s="8" t="s">
        <v>1</v>
      </c>
      <c r="C58" s="24"/>
      <c r="F58" s="7"/>
      <c r="G58" s="12"/>
      <c r="I58" s="7"/>
      <c r="K58" s="9"/>
      <c r="L58" s="10"/>
      <c r="M58" s="7"/>
      <c r="N58" s="9"/>
      <c r="O58" s="32"/>
      <c r="P58" s="19"/>
      <c r="R58" s="21"/>
    </row>
    <row r="59" spans="1:18" s="8" customFormat="1" x14ac:dyDescent="0.25">
      <c r="B59" s="8" t="s">
        <v>7</v>
      </c>
      <c r="C59" s="24"/>
      <c r="F59" s="7"/>
      <c r="G59" s="12"/>
      <c r="I59" s="7"/>
      <c r="K59" s="9"/>
      <c r="L59" s="10"/>
      <c r="M59" s="7"/>
      <c r="N59" s="9"/>
      <c r="O59" s="32"/>
      <c r="P59" s="19"/>
      <c r="R59" s="21"/>
    </row>
    <row r="60" spans="1:18" s="8" customFormat="1" x14ac:dyDescent="0.25">
      <c r="B60" s="8" t="s">
        <v>7</v>
      </c>
      <c r="C60" s="24"/>
      <c r="F60" s="7"/>
      <c r="G60" s="12"/>
      <c r="I60" s="7"/>
      <c r="K60" s="9"/>
      <c r="L60" s="10"/>
      <c r="M60" s="7"/>
      <c r="N60" s="9"/>
      <c r="O60" s="32"/>
      <c r="P60" s="19"/>
      <c r="R60" s="21"/>
    </row>
    <row r="61" spans="1:18" s="8" customFormat="1" x14ac:dyDescent="0.25">
      <c r="B61" s="8" t="s">
        <v>7</v>
      </c>
      <c r="C61" s="24"/>
      <c r="F61" s="7"/>
      <c r="G61" s="12"/>
      <c r="I61" s="7"/>
      <c r="K61" s="9"/>
      <c r="L61" s="10"/>
      <c r="M61" s="7"/>
      <c r="N61" s="9"/>
      <c r="O61" s="32"/>
      <c r="P61" s="19"/>
      <c r="R61" s="21"/>
    </row>
    <row r="62" spans="1:18" s="8" customFormat="1" x14ac:dyDescent="0.25">
      <c r="B62" s="8" t="s">
        <v>7</v>
      </c>
      <c r="C62" s="24"/>
      <c r="F62" s="7"/>
      <c r="G62" s="12"/>
      <c r="I62" s="7"/>
      <c r="K62" s="9"/>
      <c r="L62" s="10"/>
      <c r="M62" s="7"/>
      <c r="N62" s="9"/>
      <c r="O62" s="32"/>
      <c r="P62" s="19"/>
      <c r="R62" s="21"/>
    </row>
    <row r="63" spans="1:18" s="8" customFormat="1" x14ac:dyDescent="0.25">
      <c r="A63" s="8" t="s">
        <v>28</v>
      </c>
      <c r="B63" s="8" t="s">
        <v>7</v>
      </c>
      <c r="C63" s="24"/>
      <c r="F63" s="7"/>
      <c r="G63" s="12"/>
      <c r="I63" s="7"/>
      <c r="K63" s="9"/>
      <c r="L63" s="10"/>
      <c r="M63" s="7"/>
      <c r="N63" s="9"/>
      <c r="O63" s="32"/>
      <c r="P63" s="19"/>
      <c r="R63" s="21"/>
    </row>
    <row r="64" spans="1:18" s="8" customFormat="1" x14ac:dyDescent="0.25">
      <c r="A64" s="8" t="s">
        <v>29</v>
      </c>
      <c r="B64" s="8" t="s">
        <v>7</v>
      </c>
      <c r="C64" s="24"/>
      <c r="F64" s="7"/>
      <c r="G64" s="12"/>
      <c r="I64" s="7"/>
      <c r="K64" s="9"/>
      <c r="L64" s="10"/>
      <c r="M64" s="7"/>
      <c r="N64" s="9"/>
      <c r="O64" s="32"/>
      <c r="P64" s="19"/>
      <c r="R64" s="21"/>
    </row>
    <row r="65" spans="2:18" s="8" customFormat="1" x14ac:dyDescent="0.25">
      <c r="B65" s="8" t="s">
        <v>7</v>
      </c>
      <c r="C65" s="24"/>
      <c r="F65" s="7"/>
      <c r="G65" s="12"/>
      <c r="H65" s="28"/>
      <c r="I65" s="29"/>
      <c r="K65" s="9"/>
      <c r="L65" s="10"/>
      <c r="M65" s="7"/>
      <c r="N65" s="9"/>
      <c r="O65" s="32"/>
      <c r="P65" s="19"/>
      <c r="R65" s="21"/>
    </row>
    <row r="66" spans="2:18" x14ac:dyDescent="0.25">
      <c r="C66" s="24"/>
      <c r="D66" s="8"/>
      <c r="E66" s="8"/>
      <c r="F66" s="7"/>
      <c r="G66" s="12"/>
      <c r="H66" s="28"/>
      <c r="I66" s="29"/>
      <c r="J66" s="8"/>
      <c r="K66" s="9"/>
      <c r="L66" s="10"/>
      <c r="M66" s="7"/>
      <c r="N66" s="9"/>
      <c r="O66" s="32"/>
      <c r="R66" s="21"/>
    </row>
  </sheetData>
  <phoneticPr fontId="5" type="noConversion"/>
  <printOptions horizontalCentered="1" gridLines="1"/>
  <pageMargins left="0" right="0" top="0" bottom="0.5" header="0.5" footer="0.25"/>
  <pageSetup paperSize="5" scale="80" orientation="portrait" r:id="rId1"/>
  <headerFooter alignWithMargins="0">
    <oddFooter>&amp;L&amp;F&amp;R&amp;A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E80"/>
  <sheetViews>
    <sheetView workbookViewId="0">
      <pane xSplit="7" ySplit="1" topLeftCell="M38" activePane="bottomRight" state="frozen"/>
      <selection activeCell="C1" sqref="C1"/>
      <selection pane="topRight" activeCell="H1" sqref="H1"/>
      <selection pane="bottomLeft" activeCell="C2" sqref="C2"/>
      <selection pane="bottomRight" activeCell="P47" sqref="P47"/>
    </sheetView>
  </sheetViews>
  <sheetFormatPr defaultRowHeight="13.2" outlineLevelRow="2" x14ac:dyDescent="0.25"/>
  <cols>
    <col min="1" max="2" width="0" hidden="1" customWidth="1"/>
    <col min="3" max="3" width="10.109375" customWidth="1"/>
    <col min="5" max="5" width="0" hidden="1" customWidth="1"/>
    <col min="6" max="6" width="5.33203125" bestFit="1" customWidth="1"/>
    <col min="7" max="7" width="9.33203125" customWidth="1"/>
    <col min="8" max="8" width="6.6640625" customWidth="1"/>
    <col min="9" max="9" width="5" bestFit="1" customWidth="1"/>
    <col min="10" max="10" width="6.5546875" customWidth="1"/>
    <col min="11" max="11" width="7" customWidth="1"/>
    <col min="13" max="13" width="3.88671875" customWidth="1"/>
    <col min="14" max="14" width="7.88671875" customWidth="1"/>
    <col min="15" max="15" width="9.109375" style="4" customWidth="1"/>
    <col min="16" max="16" width="8.88671875" style="5" customWidth="1"/>
    <col min="17" max="17" width="6.33203125" customWidth="1"/>
    <col min="18" max="18" width="16.33203125" style="4" customWidth="1"/>
  </cols>
  <sheetData>
    <row r="1" spans="1:31" s="13" customFormat="1" ht="79.8" thickBot="1" x14ac:dyDescent="0.3">
      <c r="A1" s="13" t="s">
        <v>23</v>
      </c>
      <c r="B1" s="13" t="s">
        <v>24</v>
      </c>
      <c r="C1" s="22" t="s">
        <v>12</v>
      </c>
      <c r="D1" s="13" t="s">
        <v>13</v>
      </c>
      <c r="E1" s="13" t="s">
        <v>25</v>
      </c>
      <c r="F1" s="13" t="s">
        <v>14</v>
      </c>
      <c r="G1" s="14" t="s">
        <v>15</v>
      </c>
      <c r="H1" s="13" t="s">
        <v>16</v>
      </c>
      <c r="I1" s="13" t="s">
        <v>26</v>
      </c>
      <c r="J1" s="13" t="s">
        <v>17</v>
      </c>
      <c r="K1" s="15" t="s">
        <v>18</v>
      </c>
      <c r="L1" s="16" t="s">
        <v>19</v>
      </c>
      <c r="M1" s="14" t="s">
        <v>20</v>
      </c>
      <c r="N1" s="15" t="s">
        <v>21</v>
      </c>
      <c r="O1" s="31" t="s">
        <v>22</v>
      </c>
      <c r="P1" s="18" t="s">
        <v>110</v>
      </c>
      <c r="Q1" s="2" t="s">
        <v>0</v>
      </c>
      <c r="R1" s="20" t="s">
        <v>30</v>
      </c>
    </row>
    <row r="2" spans="1:31" s="43" customFormat="1" ht="10.199999999999999" outlineLevel="2" x14ac:dyDescent="0.2">
      <c r="B2" s="43" t="s">
        <v>86</v>
      </c>
      <c r="C2" s="24">
        <v>107498</v>
      </c>
      <c r="D2" s="43" t="s">
        <v>45</v>
      </c>
      <c r="E2" s="43" t="s">
        <v>38</v>
      </c>
      <c r="F2" s="44">
        <v>62389</v>
      </c>
      <c r="G2" s="12">
        <v>21230</v>
      </c>
      <c r="H2" s="45" t="s">
        <v>2</v>
      </c>
      <c r="I2" s="46" t="s">
        <v>39</v>
      </c>
      <c r="J2" s="43" t="s">
        <v>43</v>
      </c>
      <c r="K2" s="47">
        <v>36892</v>
      </c>
      <c r="L2" s="48">
        <v>36917</v>
      </c>
      <c r="M2" s="44" t="s">
        <v>3</v>
      </c>
      <c r="N2" s="47">
        <v>36923</v>
      </c>
      <c r="O2" s="49">
        <v>-280000</v>
      </c>
      <c r="P2" s="19">
        <f>O2</f>
        <v>-280000</v>
      </c>
      <c r="Q2" s="49">
        <f>30-30</f>
        <v>0</v>
      </c>
      <c r="R2" s="54"/>
      <c r="S2" s="33"/>
      <c r="T2" s="49"/>
      <c r="U2" s="49"/>
      <c r="V2" s="50"/>
      <c r="W2" s="50"/>
      <c r="X2" s="50"/>
      <c r="Y2" s="50"/>
      <c r="Z2" s="51"/>
      <c r="AA2" s="51"/>
      <c r="AB2" s="51"/>
      <c r="AC2" s="51"/>
      <c r="AD2" s="51"/>
      <c r="AE2" s="52"/>
    </row>
    <row r="3" spans="1:31" s="43" customFormat="1" ht="10.199999999999999" outlineLevel="2" x14ac:dyDescent="0.2">
      <c r="B3" s="43" t="s">
        <v>86</v>
      </c>
      <c r="C3" s="24">
        <v>107498</v>
      </c>
      <c r="D3" s="43" t="s">
        <v>45</v>
      </c>
      <c r="E3" s="43" t="s">
        <v>38</v>
      </c>
      <c r="F3" s="44">
        <v>62389</v>
      </c>
      <c r="G3" s="12">
        <v>21230</v>
      </c>
      <c r="H3" s="45" t="s">
        <v>2</v>
      </c>
      <c r="I3" s="46" t="s">
        <v>39</v>
      </c>
      <c r="J3" s="43" t="s">
        <v>43</v>
      </c>
      <c r="K3" s="47">
        <v>36892</v>
      </c>
      <c r="L3" s="48">
        <v>36917</v>
      </c>
      <c r="M3" s="44" t="s">
        <v>4</v>
      </c>
      <c r="N3" s="47">
        <v>36982</v>
      </c>
      <c r="O3" s="49">
        <v>280000</v>
      </c>
      <c r="P3" s="19">
        <v>280000</v>
      </c>
      <c r="Q3" s="49"/>
      <c r="R3" s="54"/>
      <c r="S3" s="33"/>
      <c r="T3" s="49"/>
      <c r="U3" s="49"/>
      <c r="V3" s="50"/>
      <c r="W3" s="50"/>
      <c r="X3" s="50"/>
      <c r="Y3" s="50"/>
      <c r="Z3" s="51"/>
      <c r="AA3" s="51"/>
      <c r="AB3" s="51"/>
      <c r="AC3" s="51"/>
      <c r="AD3" s="51"/>
      <c r="AE3" s="52"/>
    </row>
    <row r="4" spans="1:31" s="43" customFormat="1" outlineLevel="1" x14ac:dyDescent="0.25">
      <c r="C4" s="25" t="s">
        <v>93</v>
      </c>
      <c r="F4" s="44"/>
      <c r="G4" s="12"/>
      <c r="H4" s="45"/>
      <c r="I4" s="46"/>
      <c r="K4" s="47"/>
      <c r="L4" s="48"/>
      <c r="M4" s="44"/>
      <c r="N4" s="47"/>
      <c r="O4" s="49">
        <f>SUBTOTAL(9,O2:O3)</f>
        <v>0</v>
      </c>
      <c r="P4" s="19">
        <f>SUBTOTAL(9,P2:P3)</f>
        <v>0</v>
      </c>
      <c r="Q4" s="49"/>
      <c r="R4" s="27">
        <v>0</v>
      </c>
      <c r="S4" s="33"/>
      <c r="T4" s="49"/>
      <c r="U4" s="49"/>
      <c r="V4" s="50"/>
      <c r="W4" s="50"/>
      <c r="X4" s="50"/>
      <c r="Y4" s="50"/>
      <c r="Z4" s="51"/>
      <c r="AA4" s="51"/>
      <c r="AB4" s="51"/>
      <c r="AC4" s="51"/>
      <c r="AD4" s="51"/>
      <c r="AE4" s="52"/>
    </row>
    <row r="5" spans="1:31" s="43" customFormat="1" outlineLevel="1" x14ac:dyDescent="0.25">
      <c r="C5" s="25"/>
      <c r="F5" s="44"/>
      <c r="G5" s="12"/>
      <c r="H5" s="45"/>
      <c r="I5" s="46"/>
      <c r="K5" s="47"/>
      <c r="L5" s="48"/>
      <c r="M5" s="44"/>
      <c r="N5" s="47"/>
      <c r="O5" s="49"/>
      <c r="P5" s="19"/>
      <c r="Q5" s="49"/>
      <c r="R5" s="27"/>
      <c r="S5" s="33"/>
      <c r="T5" s="49"/>
      <c r="U5" s="49"/>
      <c r="V5" s="50"/>
      <c r="W5" s="50"/>
      <c r="X5" s="50"/>
      <c r="Y5" s="50"/>
      <c r="Z5" s="51"/>
      <c r="AA5" s="51"/>
      <c r="AB5" s="51"/>
      <c r="AC5" s="51"/>
      <c r="AD5" s="51"/>
      <c r="AE5" s="52"/>
    </row>
    <row r="6" spans="1:31" s="43" customFormat="1" outlineLevel="2" x14ac:dyDescent="0.25">
      <c r="B6" s="43" t="s">
        <v>86</v>
      </c>
      <c r="C6" s="24">
        <v>107500</v>
      </c>
      <c r="D6" s="43" t="s">
        <v>45</v>
      </c>
      <c r="E6" s="43" t="s">
        <v>38</v>
      </c>
      <c r="F6" s="44">
        <v>62389</v>
      </c>
      <c r="G6" s="12">
        <v>21230</v>
      </c>
      <c r="H6" s="45" t="s">
        <v>2</v>
      </c>
      <c r="I6" s="46" t="s">
        <v>39</v>
      </c>
      <c r="J6" s="43" t="s">
        <v>43</v>
      </c>
      <c r="K6" s="47">
        <v>36892</v>
      </c>
      <c r="L6" s="48">
        <v>36917</v>
      </c>
      <c r="M6" s="44" t="s">
        <v>3</v>
      </c>
      <c r="N6" s="47">
        <v>36951</v>
      </c>
      <c r="O6" s="49">
        <v>-280000</v>
      </c>
      <c r="P6" s="19">
        <f>O6</f>
        <v>-280000</v>
      </c>
      <c r="Q6" s="49"/>
      <c r="R6" s="21"/>
      <c r="S6" s="33"/>
      <c r="T6" s="49"/>
      <c r="U6" s="49"/>
      <c r="V6" s="50"/>
      <c r="W6" s="50"/>
      <c r="X6" s="50"/>
      <c r="Y6" s="50"/>
      <c r="Z6" s="51"/>
      <c r="AA6" s="51"/>
      <c r="AB6" s="51"/>
      <c r="AC6" s="51"/>
      <c r="AD6" s="51"/>
      <c r="AE6" s="52"/>
    </row>
    <row r="7" spans="1:31" s="43" customFormat="1" outlineLevel="2" x14ac:dyDescent="0.25">
      <c r="B7" s="43" t="s">
        <v>86</v>
      </c>
      <c r="C7" s="24">
        <v>107500</v>
      </c>
      <c r="D7" s="43" t="s">
        <v>45</v>
      </c>
      <c r="E7" s="43" t="s">
        <v>38</v>
      </c>
      <c r="F7" s="44">
        <v>62389</v>
      </c>
      <c r="G7" s="12">
        <v>21230</v>
      </c>
      <c r="H7" s="45" t="s">
        <v>2</v>
      </c>
      <c r="I7" s="46" t="s">
        <v>39</v>
      </c>
      <c r="J7" s="43" t="s">
        <v>43</v>
      </c>
      <c r="K7" s="47">
        <v>36892</v>
      </c>
      <c r="L7" s="48">
        <v>36917</v>
      </c>
      <c r="M7" s="44" t="s">
        <v>4</v>
      </c>
      <c r="N7" s="47">
        <v>36982</v>
      </c>
      <c r="O7" s="49">
        <v>280000</v>
      </c>
      <c r="P7" s="19">
        <v>280000</v>
      </c>
      <c r="Q7" s="49"/>
      <c r="R7" s="21"/>
      <c r="S7" s="33"/>
      <c r="T7" s="49"/>
      <c r="U7" s="49"/>
      <c r="V7" s="50"/>
      <c r="W7" s="50"/>
      <c r="X7" s="50"/>
      <c r="Y7" s="50"/>
      <c r="Z7" s="51"/>
      <c r="AA7" s="51"/>
      <c r="AB7" s="51"/>
      <c r="AC7" s="51"/>
      <c r="AD7" s="51"/>
      <c r="AE7" s="52"/>
    </row>
    <row r="8" spans="1:31" s="43" customFormat="1" outlineLevel="1" x14ac:dyDescent="0.25">
      <c r="C8" s="26" t="s">
        <v>94</v>
      </c>
      <c r="F8" s="44"/>
      <c r="G8" s="12"/>
      <c r="H8" s="45"/>
      <c r="I8" s="46"/>
      <c r="K8" s="47"/>
      <c r="L8" s="48"/>
      <c r="M8" s="44"/>
      <c r="N8" s="47"/>
      <c r="O8" s="49">
        <f>SUBTOTAL(9,O6:O7)</f>
        <v>0</v>
      </c>
      <c r="P8" s="19">
        <f>SUBTOTAL(9,P6:P7)</f>
        <v>0</v>
      </c>
      <c r="Q8" s="49"/>
      <c r="R8" s="21">
        <v>0</v>
      </c>
      <c r="S8" s="33"/>
      <c r="T8" s="49"/>
      <c r="U8" s="49"/>
      <c r="V8" s="50"/>
      <c r="W8" s="50"/>
      <c r="X8" s="50"/>
      <c r="Y8" s="50"/>
      <c r="Z8" s="51"/>
      <c r="AA8" s="51"/>
      <c r="AB8" s="51"/>
      <c r="AC8" s="51"/>
      <c r="AD8" s="51"/>
      <c r="AE8" s="52"/>
    </row>
    <row r="9" spans="1:31" s="43" customFormat="1" outlineLevel="2" x14ac:dyDescent="0.25">
      <c r="B9" s="43" t="s">
        <v>88</v>
      </c>
      <c r="C9" s="24">
        <v>107501</v>
      </c>
      <c r="D9" s="43" t="s">
        <v>45</v>
      </c>
      <c r="E9" s="43" t="s">
        <v>38</v>
      </c>
      <c r="F9" s="44">
        <v>62389</v>
      </c>
      <c r="G9" s="12">
        <v>21230</v>
      </c>
      <c r="H9" s="43" t="s">
        <v>5</v>
      </c>
      <c r="I9" s="44" t="s">
        <v>41</v>
      </c>
      <c r="J9" s="43" t="s">
        <v>43</v>
      </c>
      <c r="K9" s="47">
        <v>36892</v>
      </c>
      <c r="L9" s="48">
        <v>36917</v>
      </c>
      <c r="M9" s="44" t="s">
        <v>4</v>
      </c>
      <c r="N9" s="47">
        <v>36951</v>
      </c>
      <c r="O9" s="49">
        <v>280000</v>
      </c>
      <c r="P9" s="19">
        <f>O9</f>
        <v>280000</v>
      </c>
      <c r="Q9" s="49"/>
      <c r="R9" s="21"/>
      <c r="S9" s="33"/>
      <c r="T9" s="49"/>
      <c r="U9" s="49"/>
      <c r="V9" s="50"/>
      <c r="W9" s="50"/>
      <c r="X9" s="50"/>
      <c r="Y9" s="50"/>
      <c r="Z9" s="51"/>
      <c r="AA9" s="51"/>
      <c r="AB9" s="51"/>
      <c r="AC9" s="51"/>
      <c r="AD9" s="51"/>
      <c r="AE9" s="52"/>
    </row>
    <row r="10" spans="1:31" s="43" customFormat="1" outlineLevel="2" x14ac:dyDescent="0.25">
      <c r="B10" s="43" t="s">
        <v>88</v>
      </c>
      <c r="C10" s="24">
        <v>107501</v>
      </c>
      <c r="D10" s="43" t="s">
        <v>45</v>
      </c>
      <c r="E10" s="43" t="s">
        <v>38</v>
      </c>
      <c r="F10" s="44">
        <v>62389</v>
      </c>
      <c r="G10" s="12">
        <v>21230</v>
      </c>
      <c r="H10" s="43" t="s">
        <v>5</v>
      </c>
      <c r="I10" s="44" t="s">
        <v>41</v>
      </c>
      <c r="J10" s="43" t="s">
        <v>43</v>
      </c>
      <c r="K10" s="47">
        <v>36892</v>
      </c>
      <c r="L10" s="48">
        <v>36917</v>
      </c>
      <c r="M10" s="44" t="s">
        <v>3</v>
      </c>
      <c r="N10" s="47">
        <v>36982</v>
      </c>
      <c r="O10" s="49">
        <v>-280000</v>
      </c>
      <c r="P10" s="19">
        <v>-280000</v>
      </c>
      <c r="Q10" s="49"/>
      <c r="R10" s="21"/>
      <c r="S10" s="33"/>
      <c r="T10" s="49"/>
      <c r="U10" s="49"/>
      <c r="V10" s="50"/>
      <c r="W10" s="50"/>
      <c r="X10" s="50"/>
      <c r="Y10" s="50"/>
      <c r="Z10" s="51"/>
      <c r="AA10" s="51"/>
      <c r="AB10" s="51"/>
      <c r="AC10" s="51"/>
      <c r="AD10" s="51"/>
      <c r="AE10" s="52"/>
    </row>
    <row r="11" spans="1:31" s="43" customFormat="1" outlineLevel="1" x14ac:dyDescent="0.25">
      <c r="C11" s="26" t="s">
        <v>95</v>
      </c>
      <c r="F11" s="44"/>
      <c r="G11" s="12"/>
      <c r="I11" s="44"/>
      <c r="K11" s="47"/>
      <c r="L11" s="48"/>
      <c r="M11" s="44"/>
      <c r="N11" s="47"/>
      <c r="O11" s="49">
        <f>SUBTOTAL(9,O9:O10)</f>
        <v>0</v>
      </c>
      <c r="P11" s="19">
        <f>SUBTOTAL(9,P9:P10)</f>
        <v>0</v>
      </c>
      <c r="Q11" s="49"/>
      <c r="R11" s="21">
        <v>0</v>
      </c>
      <c r="S11" s="33"/>
      <c r="T11" s="49"/>
      <c r="U11" s="49"/>
      <c r="V11" s="50"/>
      <c r="W11" s="50"/>
      <c r="X11" s="50"/>
      <c r="Y11" s="50"/>
      <c r="Z11" s="51"/>
      <c r="AA11" s="51"/>
      <c r="AB11" s="51"/>
      <c r="AC11" s="51"/>
      <c r="AD11" s="51"/>
      <c r="AE11" s="52"/>
    </row>
    <row r="12" spans="1:31" s="43" customFormat="1" outlineLevel="2" x14ac:dyDescent="0.25">
      <c r="B12" s="43" t="s">
        <v>88</v>
      </c>
      <c r="C12" s="24">
        <v>107235</v>
      </c>
      <c r="D12" s="43" t="s">
        <v>87</v>
      </c>
      <c r="E12" s="43" t="s">
        <v>38</v>
      </c>
      <c r="F12" s="44">
        <v>62389</v>
      </c>
      <c r="G12" s="12">
        <v>102612</v>
      </c>
      <c r="H12" s="45" t="s">
        <v>2</v>
      </c>
      <c r="I12" s="46" t="s">
        <v>39</v>
      </c>
      <c r="J12" s="43" t="s">
        <v>43</v>
      </c>
      <c r="K12" s="47">
        <v>36831</v>
      </c>
      <c r="L12" s="48">
        <v>36832</v>
      </c>
      <c r="M12" s="44" t="s">
        <v>3</v>
      </c>
      <c r="N12" s="47">
        <v>36892</v>
      </c>
      <c r="O12" s="49">
        <v>-130000</v>
      </c>
      <c r="P12" s="19">
        <f>O12</f>
        <v>-130000</v>
      </c>
      <c r="Q12" s="49"/>
      <c r="R12" s="21"/>
      <c r="S12" s="33"/>
      <c r="T12" s="49"/>
      <c r="U12" s="49"/>
      <c r="V12" s="50"/>
      <c r="W12" s="50"/>
      <c r="X12" s="50"/>
      <c r="Y12" s="50"/>
      <c r="Z12" s="51"/>
      <c r="AA12" s="51"/>
      <c r="AB12" s="51"/>
      <c r="AC12" s="51"/>
      <c r="AD12" s="51"/>
      <c r="AE12" s="52"/>
    </row>
    <row r="13" spans="1:31" s="43" customFormat="1" outlineLevel="2" x14ac:dyDescent="0.25">
      <c r="B13" s="43" t="s">
        <v>88</v>
      </c>
      <c r="C13" s="24">
        <v>107235</v>
      </c>
      <c r="D13" s="43" t="s">
        <v>87</v>
      </c>
      <c r="E13" s="43" t="s">
        <v>38</v>
      </c>
      <c r="F13" s="44">
        <v>62389</v>
      </c>
      <c r="G13" s="12">
        <v>102612</v>
      </c>
      <c r="H13" s="45" t="s">
        <v>2</v>
      </c>
      <c r="I13" s="46" t="s">
        <v>39</v>
      </c>
      <c r="J13" s="43" t="s">
        <v>43</v>
      </c>
      <c r="K13" s="47">
        <v>36831</v>
      </c>
      <c r="L13" s="48">
        <v>36832</v>
      </c>
      <c r="M13" s="44" t="s">
        <v>4</v>
      </c>
      <c r="N13" s="47">
        <v>36982</v>
      </c>
      <c r="O13" s="49">
        <v>130000</v>
      </c>
      <c r="P13" s="19">
        <v>130000</v>
      </c>
      <c r="Q13" s="49"/>
      <c r="R13" s="21"/>
      <c r="S13" s="33"/>
      <c r="T13" s="49"/>
      <c r="U13" s="49"/>
      <c r="V13" s="50"/>
      <c r="W13" s="50"/>
      <c r="X13" s="50"/>
      <c r="Y13" s="50"/>
      <c r="Z13" s="51"/>
      <c r="AA13" s="51"/>
      <c r="AB13" s="51"/>
      <c r="AC13" s="51"/>
      <c r="AD13" s="51"/>
      <c r="AE13" s="52"/>
    </row>
    <row r="14" spans="1:31" s="43" customFormat="1" outlineLevel="1" x14ac:dyDescent="0.25">
      <c r="C14" s="26" t="s">
        <v>96</v>
      </c>
      <c r="F14" s="44"/>
      <c r="G14" s="12"/>
      <c r="H14" s="45"/>
      <c r="I14" s="46"/>
      <c r="K14" s="47"/>
      <c r="L14" s="48"/>
      <c r="M14" s="44"/>
      <c r="N14" s="47"/>
      <c r="O14" s="49">
        <f>SUBTOTAL(9,O12:O13)</f>
        <v>0</v>
      </c>
      <c r="P14" s="19">
        <f>SUBTOTAL(9,P12:P13)</f>
        <v>0</v>
      </c>
      <c r="Q14" s="49"/>
      <c r="R14" s="21">
        <v>0</v>
      </c>
      <c r="S14" s="33"/>
      <c r="T14" s="49"/>
      <c r="U14" s="49"/>
      <c r="V14" s="50"/>
      <c r="W14" s="50"/>
      <c r="X14" s="50"/>
      <c r="Y14" s="50"/>
      <c r="Z14" s="51"/>
      <c r="AA14" s="51"/>
      <c r="AB14" s="51"/>
      <c r="AC14" s="51"/>
      <c r="AD14" s="51"/>
      <c r="AE14" s="52"/>
    </row>
    <row r="15" spans="1:31" s="43" customFormat="1" outlineLevel="2" x14ac:dyDescent="0.25">
      <c r="B15" s="43" t="s">
        <v>88</v>
      </c>
      <c r="C15" s="24">
        <v>107241</v>
      </c>
      <c r="D15" s="43" t="s">
        <v>87</v>
      </c>
      <c r="E15" s="43" t="s">
        <v>38</v>
      </c>
      <c r="F15" s="44">
        <v>62389</v>
      </c>
      <c r="G15" s="12">
        <v>102612</v>
      </c>
      <c r="H15" s="43" t="s">
        <v>5</v>
      </c>
      <c r="I15" s="44" t="s">
        <v>41</v>
      </c>
      <c r="J15" s="43" t="s">
        <v>43</v>
      </c>
      <c r="K15" s="47">
        <v>36831</v>
      </c>
      <c r="L15" s="48">
        <v>36832</v>
      </c>
      <c r="M15" s="44" t="s">
        <v>4</v>
      </c>
      <c r="N15" s="47">
        <v>36892</v>
      </c>
      <c r="O15" s="49">
        <v>130000</v>
      </c>
      <c r="P15" s="19">
        <f>O15</f>
        <v>130000</v>
      </c>
      <c r="Q15" s="49"/>
      <c r="R15" s="21"/>
      <c r="S15" s="33"/>
      <c r="T15" s="49"/>
      <c r="U15" s="49"/>
      <c r="V15" s="50"/>
      <c r="W15" s="50"/>
      <c r="X15" s="50"/>
      <c r="Y15" s="50"/>
      <c r="Z15" s="51"/>
      <c r="AA15" s="51"/>
      <c r="AB15" s="51"/>
      <c r="AC15" s="51"/>
      <c r="AD15" s="51"/>
      <c r="AE15" s="52"/>
    </row>
    <row r="16" spans="1:31" s="43" customFormat="1" outlineLevel="2" x14ac:dyDescent="0.25">
      <c r="B16" s="43" t="s">
        <v>88</v>
      </c>
      <c r="C16" s="24">
        <v>107241</v>
      </c>
      <c r="D16" s="43" t="s">
        <v>87</v>
      </c>
      <c r="E16" s="43" t="s">
        <v>38</v>
      </c>
      <c r="F16" s="44">
        <v>62389</v>
      </c>
      <c r="G16" s="12">
        <v>102612</v>
      </c>
      <c r="H16" s="43" t="s">
        <v>5</v>
      </c>
      <c r="I16" s="44" t="s">
        <v>41</v>
      </c>
      <c r="J16" s="43" t="s">
        <v>43</v>
      </c>
      <c r="K16" s="47">
        <v>36831</v>
      </c>
      <c r="L16" s="48">
        <v>36832</v>
      </c>
      <c r="M16" s="44" t="s">
        <v>3</v>
      </c>
      <c r="N16" s="47">
        <v>36982</v>
      </c>
      <c r="O16" s="49">
        <v>-130000</v>
      </c>
      <c r="P16" s="5">
        <v>-130000</v>
      </c>
      <c r="Q16" s="49"/>
      <c r="R16" s="21"/>
      <c r="S16" s="33"/>
      <c r="T16" s="49"/>
      <c r="U16" s="49"/>
      <c r="V16" s="50"/>
      <c r="W16" s="50"/>
      <c r="X16" s="50"/>
      <c r="Y16" s="50"/>
      <c r="Z16" s="51"/>
      <c r="AA16" s="51"/>
      <c r="AB16" s="51"/>
      <c r="AC16" s="51"/>
      <c r="AD16" s="51"/>
      <c r="AE16" s="52"/>
    </row>
    <row r="17" spans="2:31" s="43" customFormat="1" outlineLevel="1" x14ac:dyDescent="0.25">
      <c r="C17" s="26" t="s">
        <v>97</v>
      </c>
      <c r="F17" s="44"/>
      <c r="G17" s="12"/>
      <c r="I17" s="44"/>
      <c r="K17" s="47"/>
      <c r="L17" s="48"/>
      <c r="M17" s="44"/>
      <c r="N17" s="47"/>
      <c r="O17" s="49">
        <f>SUBTOTAL(9,O15:O16)</f>
        <v>0</v>
      </c>
      <c r="P17" s="5">
        <f>SUBTOTAL(9,P15:P16)</f>
        <v>0</v>
      </c>
      <c r="Q17" s="49"/>
      <c r="R17" s="21">
        <v>0</v>
      </c>
      <c r="S17" s="33"/>
      <c r="T17" s="49"/>
      <c r="U17" s="49"/>
      <c r="V17" s="50"/>
      <c r="W17" s="50"/>
      <c r="X17" s="50"/>
      <c r="Y17" s="50"/>
      <c r="Z17" s="51"/>
      <c r="AA17" s="51"/>
      <c r="AB17" s="51"/>
      <c r="AC17" s="51"/>
      <c r="AD17" s="51"/>
      <c r="AE17" s="52"/>
    </row>
    <row r="18" spans="2:31" s="43" customFormat="1" outlineLevel="2" x14ac:dyDescent="0.25">
      <c r="B18" s="43" t="s">
        <v>86</v>
      </c>
      <c r="C18" s="24">
        <v>107249</v>
      </c>
      <c r="D18" s="43" t="s">
        <v>89</v>
      </c>
      <c r="E18" s="43" t="s">
        <v>38</v>
      </c>
      <c r="F18" s="44">
        <v>62389</v>
      </c>
      <c r="G18" s="12">
        <v>106069</v>
      </c>
      <c r="H18" s="43" t="s">
        <v>5</v>
      </c>
      <c r="I18" s="44" t="s">
        <v>41</v>
      </c>
      <c r="J18" s="43" t="s">
        <v>8</v>
      </c>
      <c r="K18" s="47">
        <v>36831</v>
      </c>
      <c r="L18" s="48">
        <v>36832</v>
      </c>
      <c r="M18" s="44" t="s">
        <v>4</v>
      </c>
      <c r="N18" s="47">
        <v>36892</v>
      </c>
      <c r="O18" s="49">
        <v>90000</v>
      </c>
      <c r="P18" s="5">
        <f>O18</f>
        <v>90000</v>
      </c>
      <c r="Q18" s="49"/>
      <c r="R18" s="21"/>
      <c r="S18" s="33"/>
      <c r="T18" s="49"/>
      <c r="U18" s="49"/>
      <c r="V18" s="50"/>
      <c r="W18" s="50"/>
      <c r="X18" s="50"/>
      <c r="Y18" s="50"/>
      <c r="Z18" s="51"/>
      <c r="AA18" s="51"/>
      <c r="AB18" s="51"/>
      <c r="AC18" s="51"/>
      <c r="AD18" s="51"/>
      <c r="AE18" s="52"/>
    </row>
    <row r="19" spans="2:31" s="43" customFormat="1" outlineLevel="2" x14ac:dyDescent="0.25">
      <c r="B19" s="43" t="s">
        <v>86</v>
      </c>
      <c r="C19" s="24">
        <v>107249</v>
      </c>
      <c r="D19" s="43" t="s">
        <v>89</v>
      </c>
      <c r="E19" s="43" t="s">
        <v>38</v>
      </c>
      <c r="F19" s="44">
        <v>62389</v>
      </c>
      <c r="G19" s="12">
        <v>106069</v>
      </c>
      <c r="H19" s="43" t="s">
        <v>5</v>
      </c>
      <c r="I19" s="44" t="s">
        <v>41</v>
      </c>
      <c r="J19" s="43" t="s">
        <v>8</v>
      </c>
      <c r="K19" s="47">
        <v>36831</v>
      </c>
      <c r="L19" s="48">
        <v>36832</v>
      </c>
      <c r="M19" s="44" t="s">
        <v>3</v>
      </c>
      <c r="N19" s="47">
        <v>36982</v>
      </c>
      <c r="O19" s="49">
        <v>-90000</v>
      </c>
      <c r="P19" s="19">
        <v>-90000</v>
      </c>
      <c r="Q19" s="49"/>
      <c r="R19" s="21"/>
      <c r="S19" s="33"/>
      <c r="T19" s="49"/>
      <c r="U19" s="49"/>
      <c r="V19" s="50"/>
      <c r="W19" s="50"/>
      <c r="X19" s="50"/>
      <c r="Y19" s="50"/>
      <c r="Z19" s="51"/>
      <c r="AA19" s="51"/>
      <c r="AB19" s="51"/>
      <c r="AC19" s="51"/>
      <c r="AD19" s="51"/>
      <c r="AE19" s="52"/>
    </row>
    <row r="20" spans="2:31" s="43" customFormat="1" outlineLevel="1" x14ac:dyDescent="0.25">
      <c r="C20" s="26" t="s">
        <v>98</v>
      </c>
      <c r="F20" s="44"/>
      <c r="G20" s="12"/>
      <c r="I20" s="44"/>
      <c r="K20" s="47"/>
      <c r="L20" s="48"/>
      <c r="M20" s="44"/>
      <c r="N20" s="47"/>
      <c r="O20" s="49">
        <f>SUBTOTAL(9,O18:O19)</f>
        <v>0</v>
      </c>
      <c r="P20" s="19">
        <f>SUBTOTAL(9,P18:P19)</f>
        <v>0</v>
      </c>
      <c r="Q20" s="49"/>
      <c r="R20" s="21">
        <v>0</v>
      </c>
      <c r="S20" s="33"/>
      <c r="T20" s="49"/>
      <c r="U20" s="49"/>
      <c r="V20" s="50"/>
      <c r="W20" s="50"/>
      <c r="X20" s="50"/>
      <c r="Y20" s="50"/>
      <c r="Z20" s="51"/>
      <c r="AA20" s="51"/>
      <c r="AB20" s="51"/>
      <c r="AC20" s="51"/>
      <c r="AD20" s="51"/>
      <c r="AE20" s="52"/>
    </row>
    <row r="21" spans="2:31" s="43" customFormat="1" outlineLevel="2" x14ac:dyDescent="0.25">
      <c r="B21" s="43" t="s">
        <v>88</v>
      </c>
      <c r="C21" s="24">
        <v>107250</v>
      </c>
      <c r="D21" s="43" t="s">
        <v>89</v>
      </c>
      <c r="E21" s="43" t="s">
        <v>38</v>
      </c>
      <c r="F21" s="44">
        <v>62389</v>
      </c>
      <c r="G21" s="12">
        <v>106069</v>
      </c>
      <c r="H21" s="45" t="s">
        <v>2</v>
      </c>
      <c r="I21" s="46" t="s">
        <v>39</v>
      </c>
      <c r="J21" s="43" t="s">
        <v>8</v>
      </c>
      <c r="K21" s="47">
        <v>36831</v>
      </c>
      <c r="L21" s="48">
        <v>36832</v>
      </c>
      <c r="M21" s="44" t="s">
        <v>3</v>
      </c>
      <c r="N21" s="47">
        <v>36892</v>
      </c>
      <c r="O21" s="49">
        <v>-90000</v>
      </c>
      <c r="P21" s="19">
        <f>O21</f>
        <v>-90000</v>
      </c>
      <c r="Q21" s="49"/>
      <c r="R21" s="21"/>
      <c r="S21" s="33"/>
      <c r="T21" s="49"/>
      <c r="U21" s="49"/>
      <c r="V21" s="50"/>
      <c r="W21" s="50"/>
      <c r="X21" s="50"/>
      <c r="Y21" s="50"/>
      <c r="Z21" s="51"/>
      <c r="AA21" s="51"/>
      <c r="AB21" s="51"/>
      <c r="AC21" s="51"/>
      <c r="AD21" s="51"/>
      <c r="AE21" s="52"/>
    </row>
    <row r="22" spans="2:31" s="43" customFormat="1" outlineLevel="2" x14ac:dyDescent="0.25">
      <c r="B22" s="43" t="s">
        <v>88</v>
      </c>
      <c r="C22" s="24">
        <v>107250</v>
      </c>
      <c r="D22" s="43" t="s">
        <v>89</v>
      </c>
      <c r="E22" s="43" t="s">
        <v>38</v>
      </c>
      <c r="F22" s="44">
        <v>62389</v>
      </c>
      <c r="G22" s="12">
        <v>106069</v>
      </c>
      <c r="H22" s="45" t="s">
        <v>2</v>
      </c>
      <c r="I22" s="46" t="s">
        <v>39</v>
      </c>
      <c r="J22" s="43" t="s">
        <v>8</v>
      </c>
      <c r="K22" s="47">
        <v>36831</v>
      </c>
      <c r="L22" s="48">
        <v>36832</v>
      </c>
      <c r="M22" s="44" t="s">
        <v>4</v>
      </c>
      <c r="N22" s="47">
        <v>36982</v>
      </c>
      <c r="O22" s="49">
        <v>90000</v>
      </c>
      <c r="P22" s="19">
        <v>90000</v>
      </c>
      <c r="Q22" s="49"/>
      <c r="R22" s="21"/>
      <c r="S22" s="33"/>
      <c r="T22" s="49"/>
      <c r="U22" s="49"/>
      <c r="V22" s="50"/>
      <c r="W22" s="50"/>
      <c r="X22" s="50"/>
      <c r="Y22" s="50"/>
      <c r="Z22" s="51"/>
      <c r="AA22" s="51"/>
      <c r="AB22" s="51"/>
      <c r="AC22" s="51"/>
      <c r="AD22" s="51"/>
      <c r="AE22" s="52"/>
    </row>
    <row r="23" spans="2:31" s="43" customFormat="1" outlineLevel="1" x14ac:dyDescent="0.25">
      <c r="C23" s="26" t="s">
        <v>99</v>
      </c>
      <c r="F23" s="44"/>
      <c r="G23" s="12"/>
      <c r="H23" s="45"/>
      <c r="I23" s="46"/>
      <c r="K23" s="47"/>
      <c r="L23" s="48"/>
      <c r="M23" s="44"/>
      <c r="N23" s="47"/>
      <c r="O23" s="49">
        <f>SUBTOTAL(9,O21:O22)</f>
        <v>0</v>
      </c>
      <c r="P23" s="19">
        <f>SUBTOTAL(9,P21:P22)</f>
        <v>0</v>
      </c>
      <c r="Q23" s="49"/>
      <c r="R23" s="21">
        <v>0</v>
      </c>
      <c r="S23" s="33"/>
      <c r="T23" s="49"/>
      <c r="U23" s="49"/>
      <c r="V23" s="50"/>
      <c r="W23" s="50"/>
      <c r="X23" s="50"/>
      <c r="Y23" s="50"/>
      <c r="Z23" s="51"/>
      <c r="AA23" s="51"/>
      <c r="AB23" s="51"/>
      <c r="AC23" s="51"/>
      <c r="AD23" s="51"/>
      <c r="AE23" s="52"/>
    </row>
    <row r="24" spans="2:31" s="43" customFormat="1" outlineLevel="2" x14ac:dyDescent="0.25">
      <c r="B24" s="43" t="s">
        <v>86</v>
      </c>
      <c r="C24" s="24">
        <v>107640</v>
      </c>
      <c r="D24" s="43" t="s">
        <v>92</v>
      </c>
      <c r="E24" s="43" t="s">
        <v>38</v>
      </c>
      <c r="F24" s="44">
        <v>62389</v>
      </c>
      <c r="G24" s="12">
        <v>21357</v>
      </c>
      <c r="H24" s="45" t="s">
        <v>2</v>
      </c>
      <c r="I24" s="46" t="s">
        <v>39</v>
      </c>
      <c r="J24" s="43" t="s">
        <v>43</v>
      </c>
      <c r="K24" s="47">
        <v>36951</v>
      </c>
      <c r="L24" s="48">
        <v>36965</v>
      </c>
      <c r="M24" s="44" t="s">
        <v>3</v>
      </c>
      <c r="N24" s="47">
        <v>36951</v>
      </c>
      <c r="O24" s="49">
        <v>-160000</v>
      </c>
      <c r="P24" s="19">
        <f>O24</f>
        <v>-160000</v>
      </c>
      <c r="Q24" s="49"/>
      <c r="R24" s="21"/>
      <c r="S24" s="33"/>
      <c r="T24" s="49"/>
      <c r="U24" s="49"/>
      <c r="V24" s="50"/>
      <c r="W24" s="50"/>
      <c r="X24" s="50"/>
      <c r="Y24" s="50"/>
      <c r="Z24" s="51"/>
      <c r="AA24" s="51"/>
      <c r="AB24" s="51"/>
      <c r="AC24" s="51"/>
      <c r="AD24" s="51"/>
      <c r="AE24" s="52"/>
    </row>
    <row r="25" spans="2:31" s="43" customFormat="1" outlineLevel="2" x14ac:dyDescent="0.25">
      <c r="B25" s="43" t="s">
        <v>86</v>
      </c>
      <c r="C25" s="24">
        <v>107640</v>
      </c>
      <c r="D25" s="43" t="s">
        <v>92</v>
      </c>
      <c r="E25" s="43" t="s">
        <v>38</v>
      </c>
      <c r="F25" s="44">
        <v>62389</v>
      </c>
      <c r="G25" s="12">
        <v>21357</v>
      </c>
      <c r="H25" s="45" t="s">
        <v>2</v>
      </c>
      <c r="I25" s="46" t="s">
        <v>39</v>
      </c>
      <c r="J25" s="43" t="s">
        <v>43</v>
      </c>
      <c r="K25" s="47">
        <v>36951</v>
      </c>
      <c r="L25" s="48">
        <v>36965</v>
      </c>
      <c r="M25" s="44" t="s">
        <v>4</v>
      </c>
      <c r="N25" s="47">
        <v>36982</v>
      </c>
      <c r="O25" s="49">
        <v>160000</v>
      </c>
      <c r="P25" s="19">
        <v>160000</v>
      </c>
      <c r="Q25" s="49"/>
      <c r="R25" s="21"/>
      <c r="S25" s="33"/>
      <c r="T25" s="49"/>
      <c r="U25" s="49"/>
      <c r="V25" s="50"/>
      <c r="W25" s="50"/>
      <c r="X25" s="50"/>
      <c r="Y25" s="50"/>
      <c r="Z25" s="51"/>
      <c r="AA25" s="51"/>
      <c r="AB25" s="51"/>
      <c r="AC25" s="51"/>
      <c r="AD25" s="51"/>
      <c r="AE25" s="52"/>
    </row>
    <row r="26" spans="2:31" s="43" customFormat="1" outlineLevel="1" x14ac:dyDescent="0.25">
      <c r="C26" s="26" t="s">
        <v>100</v>
      </c>
      <c r="F26" s="44"/>
      <c r="G26" s="12"/>
      <c r="H26" s="45"/>
      <c r="I26" s="46"/>
      <c r="K26" s="47"/>
      <c r="L26" s="48"/>
      <c r="M26" s="44"/>
      <c r="N26" s="47"/>
      <c r="O26" s="49">
        <f>SUBTOTAL(9,O24:O25)</f>
        <v>0</v>
      </c>
      <c r="P26" s="19">
        <f>SUBTOTAL(9,P24:P25)</f>
        <v>0</v>
      </c>
      <c r="Q26" s="49"/>
      <c r="R26" s="21">
        <f>P26</f>
        <v>0</v>
      </c>
      <c r="S26" s="33"/>
      <c r="T26" s="49"/>
      <c r="U26" s="49"/>
      <c r="V26" s="50"/>
      <c r="W26" s="50"/>
      <c r="X26" s="50"/>
      <c r="Y26" s="50"/>
      <c r="Z26" s="51"/>
      <c r="AA26" s="51"/>
      <c r="AB26" s="51"/>
      <c r="AC26" s="51"/>
      <c r="AD26" s="51"/>
      <c r="AE26" s="52"/>
    </row>
    <row r="27" spans="2:31" s="43" customFormat="1" outlineLevel="2" x14ac:dyDescent="0.25">
      <c r="B27" s="43" t="s">
        <v>88</v>
      </c>
      <c r="C27" s="24">
        <v>107236</v>
      </c>
      <c r="D27" s="43" t="s">
        <v>40</v>
      </c>
      <c r="E27" s="43" t="s">
        <v>38</v>
      </c>
      <c r="F27" s="44">
        <v>62389</v>
      </c>
      <c r="G27" s="12">
        <v>104399</v>
      </c>
      <c r="H27" s="45" t="s">
        <v>2</v>
      </c>
      <c r="I27" s="46" t="s">
        <v>39</v>
      </c>
      <c r="J27" s="43" t="s">
        <v>8</v>
      </c>
      <c r="K27" s="47">
        <v>36831</v>
      </c>
      <c r="L27" s="48">
        <v>36832</v>
      </c>
      <c r="M27" s="44" t="s">
        <v>3</v>
      </c>
      <c r="N27" s="47">
        <v>36892</v>
      </c>
      <c r="O27" s="49">
        <v>-50000</v>
      </c>
      <c r="P27" s="19">
        <f>O27</f>
        <v>-50000</v>
      </c>
      <c r="Q27" s="49"/>
      <c r="R27" s="21"/>
      <c r="S27" s="33"/>
      <c r="T27" s="49"/>
      <c r="U27" s="49"/>
      <c r="V27" s="50"/>
      <c r="W27" s="50"/>
      <c r="X27" s="50"/>
      <c r="Y27" s="50"/>
      <c r="Z27" s="51"/>
      <c r="AA27" s="51"/>
      <c r="AB27" s="51"/>
      <c r="AC27" s="51"/>
      <c r="AD27" s="51"/>
      <c r="AE27" s="52"/>
    </row>
    <row r="28" spans="2:31" s="43" customFormat="1" outlineLevel="2" x14ac:dyDescent="0.25">
      <c r="B28" s="43" t="s">
        <v>88</v>
      </c>
      <c r="C28" s="24">
        <v>107236</v>
      </c>
      <c r="D28" s="43" t="s">
        <v>40</v>
      </c>
      <c r="E28" s="43" t="s">
        <v>38</v>
      </c>
      <c r="F28" s="44">
        <v>62389</v>
      </c>
      <c r="G28" s="12">
        <v>104399</v>
      </c>
      <c r="H28" s="45" t="s">
        <v>2</v>
      </c>
      <c r="I28" s="46" t="s">
        <v>39</v>
      </c>
      <c r="J28" s="43" t="s">
        <v>8</v>
      </c>
      <c r="K28" s="47">
        <v>36831</v>
      </c>
      <c r="L28" s="48">
        <v>36832</v>
      </c>
      <c r="M28" s="44" t="s">
        <v>4</v>
      </c>
      <c r="N28" s="47">
        <v>36982</v>
      </c>
      <c r="O28" s="49">
        <v>50000</v>
      </c>
      <c r="P28" s="19">
        <v>50000</v>
      </c>
      <c r="Q28" s="49"/>
      <c r="R28" s="21"/>
      <c r="S28" s="33"/>
      <c r="T28" s="49"/>
      <c r="U28" s="49"/>
      <c r="V28" s="50"/>
      <c r="W28" s="50"/>
      <c r="X28" s="50"/>
      <c r="Y28" s="50"/>
      <c r="Z28" s="51"/>
      <c r="AA28" s="51"/>
      <c r="AB28" s="51"/>
      <c r="AC28" s="51"/>
      <c r="AD28" s="51"/>
      <c r="AE28" s="52"/>
    </row>
    <row r="29" spans="2:31" s="43" customFormat="1" outlineLevel="1" x14ac:dyDescent="0.25">
      <c r="C29" s="26" t="s">
        <v>101</v>
      </c>
      <c r="F29" s="44"/>
      <c r="G29" s="12"/>
      <c r="H29" s="45"/>
      <c r="I29" s="46"/>
      <c r="K29" s="47"/>
      <c r="L29" s="48"/>
      <c r="M29" s="44"/>
      <c r="N29" s="47"/>
      <c r="O29" s="49">
        <f>SUBTOTAL(9,O27:O28)</f>
        <v>0</v>
      </c>
      <c r="P29" s="19">
        <f>SUBTOTAL(9,P27:P28)</f>
        <v>0</v>
      </c>
      <c r="Q29" s="49"/>
      <c r="R29" s="21">
        <v>0</v>
      </c>
      <c r="S29" s="33"/>
      <c r="T29" s="49"/>
      <c r="U29" s="49"/>
      <c r="V29" s="50"/>
      <c r="W29" s="50"/>
      <c r="X29" s="50"/>
      <c r="Y29" s="50"/>
      <c r="Z29" s="51"/>
      <c r="AA29" s="51"/>
      <c r="AB29" s="51"/>
      <c r="AC29" s="51"/>
      <c r="AD29" s="51"/>
      <c r="AE29" s="52"/>
    </row>
    <row r="30" spans="2:31" s="43" customFormat="1" outlineLevel="2" x14ac:dyDescent="0.25">
      <c r="B30" s="43" t="s">
        <v>86</v>
      </c>
      <c r="C30" s="24">
        <v>107238</v>
      </c>
      <c r="D30" s="43" t="s">
        <v>40</v>
      </c>
      <c r="E30" s="43" t="s">
        <v>38</v>
      </c>
      <c r="F30" s="44">
        <v>62389</v>
      </c>
      <c r="G30" s="12">
        <v>104399</v>
      </c>
      <c r="H30" s="43" t="s">
        <v>5</v>
      </c>
      <c r="I30" s="44" t="s">
        <v>41</v>
      </c>
      <c r="J30" s="43" t="s">
        <v>8</v>
      </c>
      <c r="K30" s="47">
        <v>36831</v>
      </c>
      <c r="L30" s="48">
        <v>36832</v>
      </c>
      <c r="M30" s="44" t="s">
        <v>4</v>
      </c>
      <c r="N30" s="47">
        <v>36892</v>
      </c>
      <c r="O30" s="49">
        <v>50000</v>
      </c>
      <c r="P30" s="19">
        <f>O30</f>
        <v>50000</v>
      </c>
      <c r="Q30" s="49"/>
      <c r="R30" s="21"/>
      <c r="S30" s="33"/>
      <c r="T30" s="49"/>
      <c r="U30" s="49"/>
      <c r="V30" s="50"/>
      <c r="W30" s="50"/>
      <c r="X30" s="50"/>
      <c r="Y30" s="50"/>
      <c r="Z30" s="51"/>
      <c r="AA30" s="51"/>
      <c r="AB30" s="51"/>
      <c r="AC30" s="51"/>
      <c r="AD30" s="51"/>
      <c r="AE30" s="52"/>
    </row>
    <row r="31" spans="2:31" s="43" customFormat="1" outlineLevel="2" x14ac:dyDescent="0.25">
      <c r="B31" s="43" t="s">
        <v>86</v>
      </c>
      <c r="C31" s="24">
        <v>107238</v>
      </c>
      <c r="D31" s="43" t="s">
        <v>40</v>
      </c>
      <c r="E31" s="43" t="s">
        <v>38</v>
      </c>
      <c r="F31" s="44">
        <v>62389</v>
      </c>
      <c r="G31" s="12">
        <v>104399</v>
      </c>
      <c r="H31" s="43" t="s">
        <v>5</v>
      </c>
      <c r="I31" s="44" t="s">
        <v>41</v>
      </c>
      <c r="J31" s="43" t="s">
        <v>8</v>
      </c>
      <c r="K31" s="47">
        <v>36831</v>
      </c>
      <c r="L31" s="48">
        <v>36832</v>
      </c>
      <c r="M31" s="44" t="s">
        <v>3</v>
      </c>
      <c r="N31" s="47">
        <v>36982</v>
      </c>
      <c r="O31" s="49">
        <v>-50000</v>
      </c>
      <c r="P31" s="19">
        <v>-50000</v>
      </c>
      <c r="Q31" s="49"/>
      <c r="R31" s="21"/>
      <c r="S31" s="33"/>
      <c r="T31" s="49"/>
      <c r="U31" s="49"/>
      <c r="V31" s="50"/>
      <c r="W31" s="50"/>
      <c r="X31" s="50"/>
      <c r="Y31" s="50"/>
      <c r="Z31" s="51"/>
      <c r="AA31" s="51"/>
      <c r="AB31" s="51"/>
      <c r="AC31" s="51"/>
      <c r="AD31" s="51"/>
      <c r="AE31" s="52"/>
    </row>
    <row r="32" spans="2:31" s="43" customFormat="1" outlineLevel="1" x14ac:dyDescent="0.25">
      <c r="C32" s="26" t="s">
        <v>102</v>
      </c>
      <c r="F32" s="44"/>
      <c r="G32" s="12"/>
      <c r="I32" s="44"/>
      <c r="K32" s="47"/>
      <c r="L32" s="48"/>
      <c r="M32" s="44"/>
      <c r="N32" s="47"/>
      <c r="O32" s="49">
        <f>SUBTOTAL(9,O30:O31)</f>
        <v>0</v>
      </c>
      <c r="P32" s="19">
        <f>SUBTOTAL(9,P30:P31)</f>
        <v>0</v>
      </c>
      <c r="Q32" s="49"/>
      <c r="R32" s="21">
        <v>0</v>
      </c>
      <c r="S32" s="33"/>
      <c r="T32" s="49"/>
      <c r="U32" s="49"/>
      <c r="V32" s="50"/>
      <c r="W32" s="50"/>
      <c r="X32" s="50"/>
      <c r="Y32" s="50"/>
      <c r="Z32" s="51"/>
      <c r="AA32" s="51"/>
      <c r="AB32" s="51"/>
      <c r="AC32" s="51"/>
      <c r="AD32" s="51"/>
      <c r="AE32" s="52"/>
    </row>
    <row r="33" spans="2:31" s="43" customFormat="1" outlineLevel="2" x14ac:dyDescent="0.25">
      <c r="B33" s="43" t="s">
        <v>90</v>
      </c>
      <c r="C33" s="24">
        <v>107255</v>
      </c>
      <c r="D33" s="43" t="s">
        <v>47</v>
      </c>
      <c r="E33" s="43" t="s">
        <v>38</v>
      </c>
      <c r="F33" s="44">
        <v>71459</v>
      </c>
      <c r="G33" s="12">
        <v>22359</v>
      </c>
      <c r="H33" s="43" t="s">
        <v>5</v>
      </c>
      <c r="I33" s="44" t="s">
        <v>41</v>
      </c>
      <c r="J33" s="43" t="s">
        <v>8</v>
      </c>
      <c r="K33" s="47">
        <v>36831</v>
      </c>
      <c r="L33" s="48">
        <v>36832</v>
      </c>
      <c r="M33" s="44" t="s">
        <v>4</v>
      </c>
      <c r="N33" s="47">
        <v>36892</v>
      </c>
      <c r="O33" s="49">
        <v>90000</v>
      </c>
      <c r="P33" s="19">
        <v>89993</v>
      </c>
      <c r="Q33" s="49"/>
      <c r="R33" s="21"/>
      <c r="S33" s="33"/>
      <c r="T33" s="49"/>
      <c r="U33" s="49"/>
      <c r="V33" s="50"/>
      <c r="W33" s="50"/>
      <c r="X33" s="50"/>
      <c r="Y33" s="50"/>
      <c r="Z33" s="51"/>
      <c r="AA33" s="51"/>
      <c r="AB33" s="51"/>
      <c r="AC33" s="51"/>
      <c r="AD33" s="51"/>
      <c r="AE33" s="52"/>
    </row>
    <row r="34" spans="2:31" s="43" customFormat="1" outlineLevel="2" x14ac:dyDescent="0.25">
      <c r="B34" s="43" t="s">
        <v>90</v>
      </c>
      <c r="C34" s="24">
        <v>107255</v>
      </c>
      <c r="D34" s="43" t="s">
        <v>47</v>
      </c>
      <c r="E34" s="43" t="s">
        <v>38</v>
      </c>
      <c r="F34" s="44">
        <v>71459</v>
      </c>
      <c r="G34" s="12">
        <v>22359</v>
      </c>
      <c r="H34" s="43" t="s">
        <v>5</v>
      </c>
      <c r="I34" s="44" t="s">
        <v>41</v>
      </c>
      <c r="J34" s="43" t="s">
        <v>8</v>
      </c>
      <c r="K34" s="47">
        <v>36831</v>
      </c>
      <c r="L34" s="48">
        <v>36832</v>
      </c>
      <c r="M34" s="44" t="s">
        <v>3</v>
      </c>
      <c r="N34" s="47">
        <v>36982</v>
      </c>
      <c r="O34" s="49">
        <v>-89993</v>
      </c>
      <c r="P34" s="19">
        <v>-89993</v>
      </c>
      <c r="Q34" s="49"/>
      <c r="R34" s="21"/>
      <c r="S34" s="33"/>
      <c r="T34" s="49"/>
      <c r="U34" s="49"/>
      <c r="V34" s="50"/>
      <c r="W34" s="50"/>
      <c r="X34" s="50"/>
      <c r="Y34" s="50"/>
      <c r="Z34" s="51"/>
      <c r="AA34" s="51"/>
      <c r="AB34" s="51"/>
      <c r="AC34" s="51"/>
      <c r="AD34" s="51"/>
      <c r="AE34" s="52"/>
    </row>
    <row r="35" spans="2:31" s="43" customFormat="1" outlineLevel="1" x14ac:dyDescent="0.25">
      <c r="C35" s="26" t="s">
        <v>103</v>
      </c>
      <c r="F35" s="44"/>
      <c r="G35" s="12"/>
      <c r="I35" s="44"/>
      <c r="K35" s="47"/>
      <c r="L35" s="48"/>
      <c r="M35" s="44"/>
      <c r="N35" s="47"/>
      <c r="O35" s="49">
        <f>SUBTOTAL(9,O33:O34)</f>
        <v>7</v>
      </c>
      <c r="P35" s="19">
        <f>SUBTOTAL(9,P33:P34)</f>
        <v>0</v>
      </c>
      <c r="Q35" s="49"/>
      <c r="R35" s="21">
        <f>P35</f>
        <v>0</v>
      </c>
      <c r="S35" s="33"/>
      <c r="T35" s="49"/>
      <c r="U35" s="49"/>
      <c r="V35" s="50"/>
      <c r="W35" s="50"/>
      <c r="X35" s="50"/>
      <c r="Y35" s="50"/>
      <c r="Z35" s="51"/>
      <c r="AA35" s="51"/>
      <c r="AB35" s="51"/>
      <c r="AC35" s="51"/>
      <c r="AD35" s="51"/>
      <c r="AE35" s="52"/>
    </row>
    <row r="36" spans="2:31" s="43" customFormat="1" outlineLevel="2" x14ac:dyDescent="0.25">
      <c r="B36" s="43" t="s">
        <v>90</v>
      </c>
      <c r="C36" s="24">
        <v>107256</v>
      </c>
      <c r="D36" s="43" t="s">
        <v>47</v>
      </c>
      <c r="E36" s="43" t="s">
        <v>38</v>
      </c>
      <c r="F36" s="44">
        <v>71459</v>
      </c>
      <c r="G36" s="12">
        <v>22359</v>
      </c>
      <c r="H36" s="45" t="s">
        <v>2</v>
      </c>
      <c r="I36" s="46" t="s">
        <v>39</v>
      </c>
      <c r="J36" s="43" t="s">
        <v>8</v>
      </c>
      <c r="K36" s="47">
        <v>36831</v>
      </c>
      <c r="L36" s="48">
        <v>36832</v>
      </c>
      <c r="M36" s="44" t="s">
        <v>3</v>
      </c>
      <c r="N36" s="47">
        <v>36892</v>
      </c>
      <c r="O36" s="49">
        <v>-90000</v>
      </c>
      <c r="P36" s="19">
        <v>-89993</v>
      </c>
      <c r="Q36" s="49"/>
      <c r="R36" s="21"/>
      <c r="S36" s="33"/>
      <c r="T36" s="49"/>
      <c r="U36" s="49"/>
      <c r="V36" s="50"/>
      <c r="W36" s="50"/>
      <c r="X36" s="50"/>
      <c r="Y36" s="50"/>
      <c r="Z36" s="51"/>
      <c r="AA36" s="51"/>
      <c r="AB36" s="51"/>
      <c r="AC36" s="51"/>
      <c r="AD36" s="51"/>
      <c r="AE36" s="52"/>
    </row>
    <row r="37" spans="2:31" s="43" customFormat="1" outlineLevel="2" x14ac:dyDescent="0.25">
      <c r="B37" s="43" t="s">
        <v>90</v>
      </c>
      <c r="C37" s="24">
        <v>107256</v>
      </c>
      <c r="D37" s="43" t="s">
        <v>47</v>
      </c>
      <c r="E37" s="43" t="s">
        <v>38</v>
      </c>
      <c r="F37" s="44">
        <v>71459</v>
      </c>
      <c r="G37" s="12">
        <v>22359</v>
      </c>
      <c r="H37" s="45" t="s">
        <v>2</v>
      </c>
      <c r="I37" s="46" t="s">
        <v>39</v>
      </c>
      <c r="J37" s="43" t="s">
        <v>8</v>
      </c>
      <c r="K37" s="47">
        <v>36831</v>
      </c>
      <c r="L37" s="48">
        <v>36832</v>
      </c>
      <c r="M37" s="44" t="s">
        <v>4</v>
      </c>
      <c r="N37" s="47">
        <v>36982</v>
      </c>
      <c r="O37" s="49">
        <v>89993</v>
      </c>
      <c r="P37" s="19">
        <v>89993</v>
      </c>
      <c r="Q37" s="49"/>
      <c r="R37" s="21"/>
      <c r="S37" s="33"/>
      <c r="T37" s="49"/>
      <c r="U37" s="49"/>
      <c r="V37" s="50"/>
      <c r="W37" s="50"/>
      <c r="X37" s="50"/>
      <c r="Y37" s="50"/>
      <c r="Z37" s="51"/>
      <c r="AA37" s="51"/>
      <c r="AB37" s="51"/>
      <c r="AC37" s="51"/>
      <c r="AD37" s="51"/>
      <c r="AE37" s="52"/>
    </row>
    <row r="38" spans="2:31" s="43" customFormat="1" outlineLevel="1" x14ac:dyDescent="0.25">
      <c r="C38" s="26" t="s">
        <v>104</v>
      </c>
      <c r="F38" s="44"/>
      <c r="G38" s="12"/>
      <c r="H38" s="45"/>
      <c r="I38" s="46"/>
      <c r="K38" s="47"/>
      <c r="L38" s="48"/>
      <c r="M38" s="44"/>
      <c r="N38" s="47"/>
      <c r="O38" s="49">
        <f>SUBTOTAL(9,O36:O37)</f>
        <v>-7</v>
      </c>
      <c r="P38" s="19">
        <f>SUBTOTAL(9,P36:P37)</f>
        <v>0</v>
      </c>
      <c r="Q38" s="49"/>
      <c r="R38" s="21">
        <f>P38</f>
        <v>0</v>
      </c>
      <c r="S38" s="33"/>
      <c r="T38" s="49"/>
      <c r="U38" s="49"/>
      <c r="V38" s="50"/>
      <c r="W38" s="50"/>
      <c r="X38" s="50"/>
      <c r="Y38" s="50"/>
      <c r="Z38" s="51"/>
      <c r="AA38" s="51"/>
      <c r="AB38" s="51"/>
      <c r="AC38" s="51"/>
      <c r="AD38" s="51"/>
      <c r="AE38" s="52"/>
    </row>
    <row r="39" spans="2:31" s="43" customFormat="1" outlineLevel="2" x14ac:dyDescent="0.25">
      <c r="B39" s="43" t="s">
        <v>91</v>
      </c>
      <c r="C39" s="24">
        <v>107348</v>
      </c>
      <c r="D39" s="43" t="s">
        <v>47</v>
      </c>
      <c r="E39" s="43" t="s">
        <v>38</v>
      </c>
      <c r="F39" s="44">
        <v>62389</v>
      </c>
      <c r="G39" s="12">
        <v>22359</v>
      </c>
      <c r="H39" s="43" t="s">
        <v>5</v>
      </c>
      <c r="I39" s="44" t="s">
        <v>41</v>
      </c>
      <c r="J39" s="43" t="s">
        <v>43</v>
      </c>
      <c r="K39" s="47">
        <v>36861</v>
      </c>
      <c r="L39" s="48">
        <v>36868</v>
      </c>
      <c r="M39" s="44" t="s">
        <v>4</v>
      </c>
      <c r="N39" s="47">
        <v>36951</v>
      </c>
      <c r="O39" s="49">
        <v>744927</v>
      </c>
      <c r="P39" s="19">
        <f>O39</f>
        <v>744927</v>
      </c>
      <c r="Q39" s="49"/>
      <c r="R39" s="21"/>
      <c r="S39" s="33"/>
      <c r="T39" s="49"/>
      <c r="U39" s="49"/>
      <c r="V39" s="50"/>
      <c r="W39" s="50"/>
      <c r="X39" s="50"/>
      <c r="Y39" s="50"/>
      <c r="Z39" s="51"/>
      <c r="AA39" s="51"/>
      <c r="AB39" s="51"/>
      <c r="AC39" s="51"/>
      <c r="AD39" s="51"/>
      <c r="AE39" s="52"/>
    </row>
    <row r="40" spans="2:31" s="43" customFormat="1" outlineLevel="2" x14ac:dyDescent="0.25">
      <c r="B40" s="43" t="s">
        <v>91</v>
      </c>
      <c r="C40" s="24">
        <v>107348</v>
      </c>
      <c r="D40" s="43" t="s">
        <v>47</v>
      </c>
      <c r="E40" s="43" t="s">
        <v>38</v>
      </c>
      <c r="F40" s="44">
        <v>62389</v>
      </c>
      <c r="G40" s="12">
        <v>22359</v>
      </c>
      <c r="H40" s="43" t="s">
        <v>5</v>
      </c>
      <c r="I40" s="44" t="s">
        <v>41</v>
      </c>
      <c r="J40" s="43" t="s">
        <v>43</v>
      </c>
      <c r="K40" s="47">
        <v>36861</v>
      </c>
      <c r="L40" s="48">
        <v>36868</v>
      </c>
      <c r="M40" s="44" t="s">
        <v>3</v>
      </c>
      <c r="N40" s="47">
        <v>36982</v>
      </c>
      <c r="O40" s="49">
        <v>-744930</v>
      </c>
      <c r="P40" s="19">
        <v>-744927</v>
      </c>
      <c r="Q40" s="49"/>
      <c r="R40" s="21"/>
      <c r="S40" s="33"/>
      <c r="T40" s="49"/>
      <c r="U40" s="49"/>
      <c r="V40" s="50"/>
      <c r="W40" s="50"/>
      <c r="X40" s="50"/>
      <c r="Y40" s="50"/>
      <c r="Z40" s="51"/>
      <c r="AA40" s="51"/>
      <c r="AB40" s="51"/>
      <c r="AC40" s="51"/>
      <c r="AD40" s="51"/>
      <c r="AE40" s="52"/>
    </row>
    <row r="41" spans="2:31" s="43" customFormat="1" outlineLevel="1" x14ac:dyDescent="0.25">
      <c r="C41" s="26" t="s">
        <v>105</v>
      </c>
      <c r="F41" s="44"/>
      <c r="G41" s="12"/>
      <c r="I41" s="44"/>
      <c r="K41" s="47"/>
      <c r="L41" s="48"/>
      <c r="M41" s="44"/>
      <c r="N41" s="47"/>
      <c r="O41" s="49">
        <f>SUBTOTAL(9,O39:O40)</f>
        <v>-3</v>
      </c>
      <c r="P41" s="19">
        <f>SUBTOTAL(9,P39:P40)</f>
        <v>0</v>
      </c>
      <c r="Q41" s="49"/>
      <c r="R41" s="21">
        <f>P41</f>
        <v>0</v>
      </c>
      <c r="S41" s="33"/>
      <c r="T41" s="49"/>
      <c r="U41" s="49"/>
      <c r="V41" s="50"/>
      <c r="W41" s="50"/>
      <c r="X41" s="50"/>
      <c r="Y41" s="50"/>
      <c r="Z41" s="51"/>
      <c r="AA41" s="51"/>
      <c r="AB41" s="51"/>
      <c r="AC41" s="51"/>
      <c r="AD41" s="51"/>
      <c r="AE41" s="52"/>
    </row>
    <row r="42" spans="2:31" s="43" customFormat="1" outlineLevel="2" x14ac:dyDescent="0.25">
      <c r="B42" s="43" t="s">
        <v>91</v>
      </c>
      <c r="C42" s="24">
        <v>107350</v>
      </c>
      <c r="D42" s="43" t="s">
        <v>47</v>
      </c>
      <c r="E42" s="43" t="s">
        <v>38</v>
      </c>
      <c r="F42" s="44">
        <v>62389</v>
      </c>
      <c r="G42" s="12">
        <v>22359</v>
      </c>
      <c r="H42" s="45" t="s">
        <v>2</v>
      </c>
      <c r="I42" s="46" t="s">
        <v>39</v>
      </c>
      <c r="J42" s="43" t="s">
        <v>43</v>
      </c>
      <c r="K42" s="47">
        <v>36861</v>
      </c>
      <c r="L42" s="48">
        <v>36868</v>
      </c>
      <c r="M42" s="44" t="s">
        <v>3</v>
      </c>
      <c r="N42" s="47">
        <v>36951</v>
      </c>
      <c r="O42" s="49">
        <v>-744927</v>
      </c>
      <c r="P42" s="19">
        <f>O42</f>
        <v>-744927</v>
      </c>
      <c r="Q42" s="49"/>
      <c r="R42" s="21"/>
      <c r="S42" s="33"/>
      <c r="T42" s="49"/>
      <c r="U42" s="49"/>
      <c r="V42" s="50"/>
      <c r="W42" s="50"/>
      <c r="X42" s="50"/>
      <c r="Y42" s="50"/>
      <c r="Z42" s="51"/>
      <c r="AA42" s="51"/>
      <c r="AB42" s="51"/>
      <c r="AC42" s="51"/>
      <c r="AD42" s="51"/>
      <c r="AE42" s="52"/>
    </row>
    <row r="43" spans="2:31" s="43" customFormat="1" outlineLevel="2" x14ac:dyDescent="0.25">
      <c r="B43" s="43" t="s">
        <v>91</v>
      </c>
      <c r="C43" s="24">
        <v>107350</v>
      </c>
      <c r="D43" s="43" t="s">
        <v>47</v>
      </c>
      <c r="E43" s="43" t="s">
        <v>38</v>
      </c>
      <c r="F43" s="44">
        <v>62389</v>
      </c>
      <c r="G43" s="12">
        <v>22359</v>
      </c>
      <c r="H43" s="45" t="s">
        <v>2</v>
      </c>
      <c r="I43" s="46" t="s">
        <v>39</v>
      </c>
      <c r="J43" s="43" t="s">
        <v>43</v>
      </c>
      <c r="K43" s="47">
        <v>36861</v>
      </c>
      <c r="L43" s="48">
        <v>36868</v>
      </c>
      <c r="M43" s="44" t="s">
        <v>4</v>
      </c>
      <c r="N43" s="47">
        <v>36982</v>
      </c>
      <c r="O43" s="49">
        <v>744930</v>
      </c>
      <c r="P43" s="19">
        <v>744927</v>
      </c>
      <c r="Q43" s="49"/>
      <c r="R43" s="21"/>
      <c r="S43" s="33"/>
      <c r="T43" s="49"/>
      <c r="U43" s="49"/>
      <c r="V43" s="50"/>
      <c r="W43" s="50"/>
      <c r="X43" s="50"/>
      <c r="Y43" s="50"/>
      <c r="Z43" s="51"/>
      <c r="AA43" s="51"/>
      <c r="AB43" s="51"/>
      <c r="AC43" s="51"/>
      <c r="AD43" s="51"/>
      <c r="AE43" s="52"/>
    </row>
    <row r="44" spans="2:31" s="43" customFormat="1" outlineLevel="1" x14ac:dyDescent="0.25">
      <c r="C44" s="26" t="s">
        <v>106</v>
      </c>
      <c r="F44" s="44"/>
      <c r="G44" s="12"/>
      <c r="H44" s="45"/>
      <c r="I44" s="46"/>
      <c r="K44" s="47"/>
      <c r="L44" s="48"/>
      <c r="M44" s="44"/>
      <c r="N44" s="47"/>
      <c r="O44" s="49">
        <f>SUBTOTAL(9,O42:O43)</f>
        <v>3</v>
      </c>
      <c r="P44" s="19">
        <f>SUBTOTAL(9,P42:P43)</f>
        <v>0</v>
      </c>
      <c r="Q44" s="49"/>
      <c r="R44" s="21">
        <f>P44</f>
        <v>0</v>
      </c>
      <c r="S44" s="33"/>
      <c r="T44" s="49"/>
      <c r="U44" s="49"/>
      <c r="V44" s="50"/>
      <c r="W44" s="50"/>
      <c r="X44" s="50"/>
      <c r="Y44" s="50"/>
      <c r="Z44" s="51"/>
      <c r="AA44" s="51"/>
      <c r="AB44" s="51"/>
      <c r="AC44" s="51"/>
      <c r="AD44" s="51"/>
      <c r="AE44" s="52"/>
    </row>
    <row r="45" spans="2:31" s="43" customFormat="1" outlineLevel="2" x14ac:dyDescent="0.25">
      <c r="B45" s="43" t="s">
        <v>90</v>
      </c>
      <c r="C45" s="24">
        <v>107388</v>
      </c>
      <c r="D45" s="43" t="s">
        <v>47</v>
      </c>
      <c r="E45" s="43" t="s">
        <v>38</v>
      </c>
      <c r="F45" s="44">
        <v>71460</v>
      </c>
      <c r="G45" s="12">
        <v>22359</v>
      </c>
      <c r="H45" s="45" t="s">
        <v>2</v>
      </c>
      <c r="I45" s="46" t="s">
        <v>39</v>
      </c>
      <c r="J45" s="43" t="s">
        <v>43</v>
      </c>
      <c r="K45" s="47">
        <v>36861</v>
      </c>
      <c r="L45" s="48">
        <v>36880</v>
      </c>
      <c r="M45" s="44" t="s">
        <v>3</v>
      </c>
      <c r="N45" s="47">
        <v>36861</v>
      </c>
      <c r="O45" s="49">
        <v>-400000</v>
      </c>
      <c r="P45" s="5">
        <f>O45</f>
        <v>-400000</v>
      </c>
      <c r="Q45" s="49"/>
      <c r="R45" s="21"/>
      <c r="S45" s="33"/>
      <c r="T45" s="49"/>
      <c r="U45" s="49"/>
      <c r="V45" s="50"/>
      <c r="W45" s="50"/>
      <c r="X45" s="50"/>
      <c r="Y45" s="50"/>
      <c r="Z45" s="51"/>
      <c r="AA45" s="51"/>
      <c r="AB45" s="51"/>
      <c r="AC45" s="51"/>
      <c r="AD45" s="51"/>
      <c r="AE45" s="52"/>
    </row>
    <row r="46" spans="2:31" s="43" customFormat="1" outlineLevel="2" x14ac:dyDescent="0.25">
      <c r="B46" s="43" t="s">
        <v>90</v>
      </c>
      <c r="C46" s="24">
        <v>107388</v>
      </c>
      <c r="D46" s="43" t="s">
        <v>47</v>
      </c>
      <c r="E46" s="43" t="s">
        <v>38</v>
      </c>
      <c r="F46" s="44">
        <v>71460</v>
      </c>
      <c r="G46" s="12">
        <v>22359</v>
      </c>
      <c r="H46" s="45" t="s">
        <v>2</v>
      </c>
      <c r="I46" s="46" t="s">
        <v>39</v>
      </c>
      <c r="J46" s="43" t="s">
        <v>43</v>
      </c>
      <c r="K46" s="47">
        <v>36861</v>
      </c>
      <c r="L46" s="48">
        <v>36880</v>
      </c>
      <c r="M46" s="44" t="s">
        <v>4</v>
      </c>
      <c r="N46" s="47">
        <v>36982</v>
      </c>
      <c r="O46" s="49">
        <v>400000</v>
      </c>
      <c r="P46" s="5">
        <v>399990</v>
      </c>
      <c r="Q46" s="49"/>
      <c r="R46" s="53"/>
      <c r="S46" s="33"/>
      <c r="T46" s="49"/>
      <c r="U46" s="49"/>
      <c r="V46" s="50"/>
      <c r="W46" s="50"/>
      <c r="X46" s="50"/>
      <c r="Y46" s="50"/>
      <c r="Z46" s="51"/>
      <c r="AA46" s="51"/>
      <c r="AB46" s="51"/>
      <c r="AC46" s="51"/>
      <c r="AD46" s="51"/>
      <c r="AE46" s="52"/>
    </row>
    <row r="47" spans="2:31" s="43" customFormat="1" outlineLevel="1" x14ac:dyDescent="0.25">
      <c r="C47" s="26" t="s">
        <v>107</v>
      </c>
      <c r="F47" s="44"/>
      <c r="G47" s="12"/>
      <c r="H47" s="45"/>
      <c r="I47" s="46"/>
      <c r="K47" s="47"/>
      <c r="L47" s="48"/>
      <c r="M47" s="44"/>
      <c r="N47" s="47"/>
      <c r="O47" s="49">
        <f>SUBTOTAL(9,O45:O46)</f>
        <v>0</v>
      </c>
      <c r="P47" s="5">
        <f>SUBTOTAL(9,P45:P46)</f>
        <v>-10</v>
      </c>
      <c r="Q47" s="49"/>
      <c r="R47" s="21">
        <v>10</v>
      </c>
      <c r="S47" s="33"/>
      <c r="T47" s="49"/>
      <c r="U47" s="49"/>
      <c r="V47" s="50"/>
      <c r="W47" s="50"/>
      <c r="X47" s="50"/>
      <c r="Y47" s="50"/>
      <c r="Z47" s="51"/>
      <c r="AA47" s="51"/>
      <c r="AB47" s="51"/>
      <c r="AC47" s="51"/>
      <c r="AD47" s="51"/>
      <c r="AE47" s="52"/>
    </row>
    <row r="48" spans="2:31" s="43" customFormat="1" outlineLevel="2" x14ac:dyDescent="0.25">
      <c r="B48" s="43" t="s">
        <v>90</v>
      </c>
      <c r="C48" s="24">
        <v>107243</v>
      </c>
      <c r="D48" s="43" t="s">
        <v>10</v>
      </c>
      <c r="E48" s="43" t="s">
        <v>38</v>
      </c>
      <c r="F48" s="44">
        <v>62389</v>
      </c>
      <c r="G48" s="12">
        <v>106069</v>
      </c>
      <c r="H48" s="43" t="s">
        <v>5</v>
      </c>
      <c r="I48" s="44" t="s">
        <v>41</v>
      </c>
      <c r="J48" s="43" t="s">
        <v>8</v>
      </c>
      <c r="K48" s="47">
        <v>36831</v>
      </c>
      <c r="L48" s="48">
        <v>36832</v>
      </c>
      <c r="M48" s="44" t="s">
        <v>4</v>
      </c>
      <c r="N48" s="47">
        <v>36892</v>
      </c>
      <c r="O48" s="49">
        <v>60000</v>
      </c>
      <c r="P48" s="5">
        <f>O48</f>
        <v>60000</v>
      </c>
      <c r="Q48" s="49"/>
      <c r="R48" s="21"/>
      <c r="S48" s="33"/>
      <c r="T48" s="49"/>
      <c r="U48" s="49"/>
      <c r="V48" s="50"/>
      <c r="W48" s="50"/>
      <c r="X48" s="50"/>
      <c r="Y48" s="50"/>
      <c r="Z48" s="51"/>
      <c r="AA48" s="51"/>
      <c r="AB48" s="51"/>
      <c r="AC48" s="51"/>
      <c r="AD48" s="51"/>
      <c r="AE48" s="52"/>
    </row>
    <row r="49" spans="2:31" s="43" customFormat="1" outlineLevel="2" x14ac:dyDescent="0.25">
      <c r="B49" s="43" t="s">
        <v>90</v>
      </c>
      <c r="C49" s="24">
        <v>107243</v>
      </c>
      <c r="D49" s="43" t="s">
        <v>10</v>
      </c>
      <c r="E49" s="43" t="s">
        <v>38</v>
      </c>
      <c r="F49" s="44">
        <v>62389</v>
      </c>
      <c r="G49" s="12">
        <v>106069</v>
      </c>
      <c r="H49" s="43" t="s">
        <v>5</v>
      </c>
      <c r="I49" s="44" t="s">
        <v>41</v>
      </c>
      <c r="J49" s="43" t="s">
        <v>8</v>
      </c>
      <c r="K49" s="47">
        <v>36831</v>
      </c>
      <c r="L49" s="48">
        <v>36832</v>
      </c>
      <c r="M49" s="44" t="s">
        <v>3</v>
      </c>
      <c r="N49" s="47">
        <v>36982</v>
      </c>
      <c r="O49" s="49">
        <v>-60000</v>
      </c>
      <c r="P49" s="5">
        <v>-60000</v>
      </c>
      <c r="Q49" s="49"/>
      <c r="R49" s="53"/>
      <c r="S49" s="33"/>
      <c r="T49" s="49"/>
      <c r="U49" s="49"/>
      <c r="V49" s="50"/>
      <c r="W49" s="50"/>
      <c r="X49" s="50"/>
      <c r="Y49" s="50"/>
      <c r="Z49" s="51"/>
      <c r="AA49" s="51"/>
      <c r="AB49" s="51"/>
      <c r="AC49" s="51"/>
      <c r="AD49" s="51"/>
      <c r="AE49" s="52"/>
    </row>
    <row r="50" spans="2:31" s="43" customFormat="1" outlineLevel="1" x14ac:dyDescent="0.25">
      <c r="C50" s="26" t="s">
        <v>108</v>
      </c>
      <c r="F50" s="44"/>
      <c r="G50" s="12"/>
      <c r="I50" s="44"/>
      <c r="K50" s="47"/>
      <c r="L50" s="48"/>
      <c r="M50" s="44"/>
      <c r="N50" s="47"/>
      <c r="O50" s="49">
        <f>SUBTOTAL(9,O48:O49)</f>
        <v>0</v>
      </c>
      <c r="P50" s="5">
        <f>SUBTOTAL(9,P48:P49)</f>
        <v>0</v>
      </c>
      <c r="Q50" s="49"/>
      <c r="R50" s="21">
        <v>0</v>
      </c>
      <c r="S50" s="33"/>
      <c r="T50" s="49"/>
      <c r="U50" s="49"/>
      <c r="V50" s="50"/>
      <c r="W50" s="50"/>
      <c r="X50" s="50"/>
      <c r="Y50" s="50"/>
      <c r="Z50" s="51"/>
      <c r="AA50" s="51"/>
      <c r="AB50" s="51"/>
      <c r="AC50" s="51"/>
      <c r="AD50" s="51"/>
      <c r="AE50" s="52"/>
    </row>
    <row r="51" spans="2:31" s="43" customFormat="1" outlineLevel="2" x14ac:dyDescent="0.25">
      <c r="B51" s="43" t="s">
        <v>1</v>
      </c>
      <c r="C51" s="24">
        <v>107244</v>
      </c>
      <c r="D51" s="43" t="s">
        <v>10</v>
      </c>
      <c r="E51" s="43" t="s">
        <v>38</v>
      </c>
      <c r="F51" s="44">
        <v>62389</v>
      </c>
      <c r="G51" s="12">
        <v>106069</v>
      </c>
      <c r="H51" s="45" t="s">
        <v>2</v>
      </c>
      <c r="I51" s="46" t="s">
        <v>39</v>
      </c>
      <c r="J51" s="43" t="s">
        <v>8</v>
      </c>
      <c r="K51" s="47">
        <v>36831</v>
      </c>
      <c r="L51" s="48">
        <v>36832</v>
      </c>
      <c r="M51" s="44" t="s">
        <v>3</v>
      </c>
      <c r="N51" s="47">
        <v>36892</v>
      </c>
      <c r="O51" s="49">
        <v>-60000</v>
      </c>
      <c r="P51" s="5">
        <f>O51</f>
        <v>-60000</v>
      </c>
      <c r="Q51" s="49"/>
      <c r="R51" s="21"/>
      <c r="S51" s="33"/>
      <c r="T51" s="49"/>
      <c r="U51" s="49"/>
      <c r="V51" s="50"/>
      <c r="W51" s="50"/>
      <c r="X51" s="50"/>
      <c r="Y51" s="50"/>
      <c r="Z51" s="51"/>
      <c r="AA51" s="51"/>
      <c r="AB51" s="51"/>
      <c r="AC51" s="51"/>
      <c r="AD51" s="51"/>
      <c r="AE51" s="52"/>
    </row>
    <row r="52" spans="2:31" s="43" customFormat="1" outlineLevel="2" x14ac:dyDescent="0.25">
      <c r="B52" s="43" t="s">
        <v>1</v>
      </c>
      <c r="C52" s="24">
        <v>107244</v>
      </c>
      <c r="D52" s="43" t="s">
        <v>10</v>
      </c>
      <c r="E52" s="43" t="s">
        <v>38</v>
      </c>
      <c r="F52" s="44">
        <v>62389</v>
      </c>
      <c r="G52" s="12">
        <v>106069</v>
      </c>
      <c r="H52" s="45" t="s">
        <v>2</v>
      </c>
      <c r="I52" s="46" t="s">
        <v>39</v>
      </c>
      <c r="J52" s="43" t="s">
        <v>8</v>
      </c>
      <c r="K52" s="47">
        <v>36831</v>
      </c>
      <c r="L52" s="48">
        <v>36832</v>
      </c>
      <c r="M52" s="44" t="s">
        <v>4</v>
      </c>
      <c r="N52" s="47">
        <v>36982</v>
      </c>
      <c r="O52" s="49">
        <v>60000</v>
      </c>
      <c r="P52" s="5">
        <v>60000</v>
      </c>
      <c r="Q52" s="49"/>
      <c r="R52" s="21"/>
      <c r="S52" s="33"/>
      <c r="T52" s="49"/>
      <c r="U52" s="49"/>
      <c r="V52" s="50"/>
      <c r="W52" s="50"/>
      <c r="X52" s="50"/>
      <c r="Y52" s="50"/>
      <c r="Z52" s="51"/>
      <c r="AA52" s="51"/>
      <c r="AB52" s="51"/>
      <c r="AC52" s="51"/>
      <c r="AD52" s="51"/>
      <c r="AE52" s="52"/>
    </row>
    <row r="53" spans="2:31" s="43" customFormat="1" outlineLevel="1" x14ac:dyDescent="0.25">
      <c r="C53" s="26" t="s">
        <v>109</v>
      </c>
      <c r="F53" s="44"/>
      <c r="G53" s="12"/>
      <c r="H53" s="45"/>
      <c r="I53" s="46"/>
      <c r="K53" s="47"/>
      <c r="L53" s="48"/>
      <c r="M53" s="44"/>
      <c r="N53" s="47"/>
      <c r="O53" s="49">
        <f>SUBTOTAL(9,O51:O52)</f>
        <v>0</v>
      </c>
      <c r="P53" s="5">
        <f>SUBTOTAL(9,P51:P52)</f>
        <v>0</v>
      </c>
      <c r="Q53" s="49"/>
      <c r="R53" s="21">
        <v>0</v>
      </c>
      <c r="S53" s="33"/>
      <c r="T53" s="49"/>
      <c r="U53" s="49"/>
      <c r="V53" s="50"/>
      <c r="W53" s="50"/>
      <c r="X53" s="50"/>
      <c r="Y53" s="50"/>
      <c r="Z53" s="51"/>
      <c r="AA53" s="51"/>
      <c r="AB53" s="51"/>
      <c r="AC53" s="51"/>
      <c r="AD53" s="51"/>
      <c r="AE53" s="52"/>
    </row>
    <row r="54" spans="2:31" s="43" customFormat="1" x14ac:dyDescent="0.25">
      <c r="C54" s="26" t="s">
        <v>6</v>
      </c>
      <c r="F54" s="44"/>
      <c r="G54" s="12"/>
      <c r="H54" s="45"/>
      <c r="I54" s="46"/>
      <c r="K54" s="47"/>
      <c r="L54" s="48"/>
      <c r="M54" s="44"/>
      <c r="N54" s="47"/>
      <c r="O54" s="49">
        <f>SUBTOTAL(9,O2:O52)</f>
        <v>0</v>
      </c>
      <c r="P54" s="5"/>
      <c r="Q54" s="49"/>
      <c r="R54" s="21"/>
      <c r="S54" s="33"/>
      <c r="T54" s="49"/>
      <c r="U54" s="49"/>
      <c r="V54" s="50"/>
      <c r="W54" s="50"/>
      <c r="X54" s="50"/>
      <c r="Y54" s="50"/>
      <c r="Z54" s="51"/>
      <c r="AA54" s="51"/>
      <c r="AB54" s="51"/>
      <c r="AC54" s="51"/>
      <c r="AD54" s="51"/>
      <c r="AE54" s="52"/>
    </row>
    <row r="55" spans="2:31" x14ac:dyDescent="0.25">
      <c r="R55" s="21"/>
    </row>
    <row r="64" spans="2:31" x14ac:dyDescent="0.25">
      <c r="P64" s="19"/>
    </row>
    <row r="65" spans="16:16" x14ac:dyDescent="0.25">
      <c r="P65" s="19"/>
    </row>
    <row r="66" spans="16:16" x14ac:dyDescent="0.25">
      <c r="P66" s="19"/>
    </row>
    <row r="67" spans="16:16" x14ac:dyDescent="0.25">
      <c r="P67" s="19"/>
    </row>
    <row r="68" spans="16:16" x14ac:dyDescent="0.25">
      <c r="P68" s="19"/>
    </row>
    <row r="69" spans="16:16" x14ac:dyDescent="0.25">
      <c r="P69" s="19"/>
    </row>
    <row r="70" spans="16:16" x14ac:dyDescent="0.25">
      <c r="P70" s="19"/>
    </row>
    <row r="71" spans="16:16" x14ac:dyDescent="0.25">
      <c r="P71" s="19"/>
    </row>
    <row r="72" spans="16:16" x14ac:dyDescent="0.25">
      <c r="P72" s="19"/>
    </row>
    <row r="73" spans="16:16" x14ac:dyDescent="0.25">
      <c r="P73" s="19"/>
    </row>
    <row r="74" spans="16:16" x14ac:dyDescent="0.25">
      <c r="P74" s="19"/>
    </row>
    <row r="75" spans="16:16" x14ac:dyDescent="0.25">
      <c r="P75" s="19"/>
    </row>
    <row r="76" spans="16:16" x14ac:dyDescent="0.25">
      <c r="P76" s="19"/>
    </row>
    <row r="77" spans="16:16" x14ac:dyDescent="0.25">
      <c r="P77" s="19"/>
    </row>
    <row r="78" spans="16:16" x14ac:dyDescent="0.25">
      <c r="P78" s="19"/>
    </row>
    <row r="79" spans="16:16" x14ac:dyDescent="0.25">
      <c r="P79" s="19"/>
    </row>
    <row r="80" spans="16:16" x14ac:dyDescent="0.25">
      <c r="P80" s="19"/>
    </row>
  </sheetData>
  <phoneticPr fontId="5" type="noConversion"/>
  <printOptions horizontalCentered="1" gridLines="1"/>
  <pageMargins left="0" right="0" top="0" bottom="0.5" header="0.5" footer="0.25"/>
  <pageSetup paperSize="5" scale="80" orientation="portrait" r:id="rId1"/>
  <headerFooter alignWithMargins="0">
    <oddFooter>&amp;L&amp;F&amp;R&amp;A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E32"/>
  <sheetViews>
    <sheetView workbookViewId="0">
      <pane xSplit="7" ySplit="1" topLeftCell="M2" activePane="bottomRight" state="frozen"/>
      <selection activeCell="C1" sqref="C1"/>
      <selection pane="topRight" activeCell="H1" sqref="H1"/>
      <selection pane="bottomLeft" activeCell="C2" sqref="C2"/>
      <selection pane="bottomRight" activeCell="C2" sqref="C2"/>
    </sheetView>
  </sheetViews>
  <sheetFormatPr defaultRowHeight="13.2" outlineLevelRow="2" x14ac:dyDescent="0.25"/>
  <cols>
    <col min="1" max="2" width="0" hidden="1" customWidth="1"/>
    <col min="3" max="3" width="10.109375" customWidth="1"/>
    <col min="5" max="5" width="0" hidden="1" customWidth="1"/>
    <col min="6" max="6" width="5.33203125" bestFit="1" customWidth="1"/>
    <col min="7" max="7" width="9.33203125" customWidth="1"/>
    <col min="8" max="8" width="6.6640625" customWidth="1"/>
    <col min="9" max="9" width="5" bestFit="1" customWidth="1"/>
    <col min="10" max="10" width="6.5546875" customWidth="1"/>
    <col min="11" max="11" width="7" customWidth="1"/>
    <col min="13" max="13" width="3.88671875" customWidth="1"/>
    <col min="14" max="14" width="7.88671875" customWidth="1"/>
    <col min="15" max="15" width="9.5546875" style="4" bestFit="1" customWidth="1"/>
    <col min="16" max="16" width="8.88671875" style="5" customWidth="1"/>
    <col min="17" max="17" width="6.33203125" customWidth="1"/>
    <col min="18" max="18" width="16.33203125" style="4" customWidth="1"/>
  </cols>
  <sheetData>
    <row r="1" spans="1:31" s="13" customFormat="1" ht="79.8" thickBot="1" x14ac:dyDescent="0.3">
      <c r="A1" s="13" t="s">
        <v>23</v>
      </c>
      <c r="B1" s="13" t="s">
        <v>24</v>
      </c>
      <c r="C1" s="22" t="s">
        <v>12</v>
      </c>
      <c r="D1" s="13" t="s">
        <v>13</v>
      </c>
      <c r="E1" s="13" t="s">
        <v>25</v>
      </c>
      <c r="F1" s="13" t="s">
        <v>14</v>
      </c>
      <c r="G1" s="14" t="s">
        <v>15</v>
      </c>
      <c r="H1" s="13" t="s">
        <v>16</v>
      </c>
      <c r="I1" s="13" t="s">
        <v>26</v>
      </c>
      <c r="J1" s="13" t="s">
        <v>17</v>
      </c>
      <c r="K1" s="15" t="s">
        <v>18</v>
      </c>
      <c r="L1" s="16" t="s">
        <v>19</v>
      </c>
      <c r="M1" s="14" t="s">
        <v>20</v>
      </c>
      <c r="N1" s="15" t="s">
        <v>21</v>
      </c>
      <c r="O1" s="31" t="s">
        <v>22</v>
      </c>
      <c r="P1" s="18" t="s">
        <v>144</v>
      </c>
      <c r="Q1" s="2" t="s">
        <v>0</v>
      </c>
      <c r="R1" s="20" t="s">
        <v>30</v>
      </c>
      <c r="S1" s="13" t="s">
        <v>132</v>
      </c>
    </row>
    <row r="2" spans="1:31" s="43" customFormat="1" outlineLevel="2" x14ac:dyDescent="0.25">
      <c r="C2" s="24">
        <v>107539</v>
      </c>
      <c r="D2" s="43" t="s">
        <v>45</v>
      </c>
      <c r="E2" s="43" t="s">
        <v>38</v>
      </c>
      <c r="F2" s="44">
        <v>62389</v>
      </c>
      <c r="G2" s="12">
        <v>21230</v>
      </c>
      <c r="H2" s="45" t="s">
        <v>2</v>
      </c>
      <c r="I2" s="46" t="s">
        <v>39</v>
      </c>
      <c r="J2" s="43" t="s">
        <v>43</v>
      </c>
      <c r="K2" s="47">
        <v>36923</v>
      </c>
      <c r="L2" s="48">
        <v>36928</v>
      </c>
      <c r="M2" s="44" t="s">
        <v>3</v>
      </c>
      <c r="N2" s="47">
        <v>36923</v>
      </c>
      <c r="O2" s="49">
        <v>-205000</v>
      </c>
      <c r="P2" s="5">
        <f>O2</f>
        <v>-205000</v>
      </c>
      <c r="Q2" s="49">
        <f>31-31</f>
        <v>0</v>
      </c>
      <c r="R2" s="53"/>
      <c r="S2" s="52"/>
      <c r="T2" s="49"/>
      <c r="U2" s="49"/>
      <c r="V2" s="50"/>
      <c r="W2" s="50"/>
      <c r="X2" s="50"/>
      <c r="Y2" s="50"/>
      <c r="Z2" s="51"/>
      <c r="AA2" s="51"/>
      <c r="AB2" s="51"/>
      <c r="AC2" s="51"/>
      <c r="AD2" s="51"/>
      <c r="AE2" s="52"/>
    </row>
    <row r="3" spans="1:31" outlineLevel="2" x14ac:dyDescent="0.25">
      <c r="C3" s="24">
        <v>107539</v>
      </c>
      <c r="D3" s="43" t="s">
        <v>45</v>
      </c>
      <c r="E3" s="43" t="s">
        <v>38</v>
      </c>
      <c r="F3" s="44">
        <v>62389</v>
      </c>
      <c r="G3" s="12">
        <v>21230</v>
      </c>
      <c r="H3" s="45" t="s">
        <v>2</v>
      </c>
      <c r="I3" s="46" t="s">
        <v>39</v>
      </c>
      <c r="J3" s="43" t="s">
        <v>43</v>
      </c>
      <c r="K3" s="47">
        <v>36923</v>
      </c>
      <c r="L3" s="48">
        <v>36928</v>
      </c>
      <c r="M3" s="44" t="s">
        <v>4</v>
      </c>
      <c r="N3" s="47">
        <v>37012</v>
      </c>
      <c r="O3" s="49">
        <v>205000</v>
      </c>
      <c r="P3" s="5">
        <v>205000</v>
      </c>
      <c r="R3" s="21"/>
      <c r="S3" s="52"/>
    </row>
    <row r="4" spans="1:31" outlineLevel="1" x14ac:dyDescent="0.25">
      <c r="C4" s="25" t="s">
        <v>135</v>
      </c>
      <c r="D4" s="43"/>
      <c r="E4" s="43"/>
      <c r="F4" s="44"/>
      <c r="G4" s="12"/>
      <c r="H4" s="45"/>
      <c r="I4" s="46"/>
      <c r="J4" s="43"/>
      <c r="K4" s="47"/>
      <c r="L4" s="48"/>
      <c r="M4" s="44"/>
      <c r="N4" s="47"/>
      <c r="O4" s="49"/>
      <c r="P4" s="5">
        <f>SUBTOTAL(9,P2:P3)</f>
        <v>0</v>
      </c>
      <c r="R4" s="21"/>
      <c r="S4" s="52"/>
    </row>
    <row r="5" spans="1:31" outlineLevel="2" x14ac:dyDescent="0.25">
      <c r="C5" s="24">
        <v>107543</v>
      </c>
      <c r="D5" s="43" t="s">
        <v>45</v>
      </c>
      <c r="E5" s="43" t="s">
        <v>38</v>
      </c>
      <c r="F5" s="44">
        <v>62389</v>
      </c>
      <c r="G5" s="12">
        <v>21230</v>
      </c>
      <c r="H5" s="45" t="s">
        <v>2</v>
      </c>
      <c r="I5" s="46" t="s">
        <v>39</v>
      </c>
      <c r="J5" s="43" t="s">
        <v>43</v>
      </c>
      <c r="K5" s="47">
        <v>36923</v>
      </c>
      <c r="L5" s="48">
        <v>36931</v>
      </c>
      <c r="M5" s="44" t="s">
        <v>3</v>
      </c>
      <c r="N5" s="47">
        <v>36951</v>
      </c>
      <c r="O5" s="49">
        <v>-210000</v>
      </c>
      <c r="P5" s="5">
        <v>-209994</v>
      </c>
      <c r="R5" s="21"/>
      <c r="S5" s="52"/>
    </row>
    <row r="6" spans="1:31" outlineLevel="2" x14ac:dyDescent="0.25">
      <c r="C6" s="24">
        <v>107543</v>
      </c>
      <c r="D6" s="43" t="s">
        <v>45</v>
      </c>
      <c r="E6" s="43" t="s">
        <v>38</v>
      </c>
      <c r="F6" s="44">
        <v>62389</v>
      </c>
      <c r="G6" s="12">
        <v>21230</v>
      </c>
      <c r="H6" s="45" t="s">
        <v>2</v>
      </c>
      <c r="I6" s="46" t="s">
        <v>39</v>
      </c>
      <c r="J6" s="43" t="s">
        <v>43</v>
      </c>
      <c r="K6" s="47">
        <v>36923</v>
      </c>
      <c r="L6" s="48">
        <v>36931</v>
      </c>
      <c r="M6" s="44" t="s">
        <v>4</v>
      </c>
      <c r="N6" s="47">
        <v>37012</v>
      </c>
      <c r="O6" s="49">
        <v>209994</v>
      </c>
      <c r="P6" s="5">
        <v>209994</v>
      </c>
      <c r="R6" s="21"/>
      <c r="S6" s="52"/>
    </row>
    <row r="7" spans="1:31" outlineLevel="1" x14ac:dyDescent="0.25">
      <c r="C7" s="26" t="s">
        <v>136</v>
      </c>
      <c r="D7" s="43"/>
      <c r="E7" s="43"/>
      <c r="F7" s="44"/>
      <c r="G7" s="12"/>
      <c r="H7" s="45"/>
      <c r="I7" s="46"/>
      <c r="J7" s="43"/>
      <c r="K7" s="47"/>
      <c r="L7" s="48"/>
      <c r="M7" s="44"/>
      <c r="N7" s="47"/>
      <c r="O7" s="49"/>
      <c r="P7" s="5">
        <f>SUBTOTAL(9,P5:P6)</f>
        <v>0</v>
      </c>
      <c r="R7" s="21"/>
      <c r="S7" s="52"/>
    </row>
    <row r="8" spans="1:31" outlineLevel="2" x14ac:dyDescent="0.25">
      <c r="C8" s="43">
        <v>107901</v>
      </c>
      <c r="D8" s="43" t="s">
        <v>115</v>
      </c>
      <c r="E8" s="43" t="s">
        <v>113</v>
      </c>
      <c r="F8" s="43">
        <v>98</v>
      </c>
      <c r="G8" s="43">
        <v>21395</v>
      </c>
      <c r="H8" s="43" t="s">
        <v>111</v>
      </c>
      <c r="I8" s="44" t="s">
        <v>111</v>
      </c>
      <c r="J8" s="43" t="s">
        <v>116</v>
      </c>
      <c r="K8" s="52">
        <v>36982</v>
      </c>
      <c r="L8" s="55">
        <v>37008</v>
      </c>
      <c r="M8" s="44" t="s">
        <v>4</v>
      </c>
      <c r="N8" s="52">
        <v>36982</v>
      </c>
      <c r="O8" s="49">
        <v>30000</v>
      </c>
      <c r="P8" s="5">
        <v>19912</v>
      </c>
      <c r="R8" s="21"/>
      <c r="S8" s="52"/>
    </row>
    <row r="9" spans="1:31" outlineLevel="2" x14ac:dyDescent="0.25">
      <c r="C9" s="43">
        <v>107901</v>
      </c>
      <c r="D9" s="43" t="s">
        <v>115</v>
      </c>
      <c r="E9" s="43" t="s">
        <v>113</v>
      </c>
      <c r="F9" s="43">
        <v>98</v>
      </c>
      <c r="G9" s="43">
        <v>21395</v>
      </c>
      <c r="H9" s="43" t="s">
        <v>111</v>
      </c>
      <c r="I9" s="44" t="s">
        <v>111</v>
      </c>
      <c r="J9" s="43" t="s">
        <v>116</v>
      </c>
      <c r="K9" s="52">
        <v>36982</v>
      </c>
      <c r="L9" s="55">
        <v>37008</v>
      </c>
      <c r="M9" s="44" t="s">
        <v>3</v>
      </c>
      <c r="N9" s="52">
        <v>37012</v>
      </c>
      <c r="O9" s="49">
        <v>-19912</v>
      </c>
      <c r="P9" s="5">
        <v>-19922</v>
      </c>
      <c r="R9" s="21"/>
      <c r="S9" s="52"/>
    </row>
    <row r="10" spans="1:31" outlineLevel="1" x14ac:dyDescent="0.25">
      <c r="C10" s="72" t="s">
        <v>137</v>
      </c>
      <c r="D10" s="43"/>
      <c r="E10" s="43"/>
      <c r="F10" s="43"/>
      <c r="G10" s="43"/>
      <c r="H10" s="43"/>
      <c r="I10" s="44"/>
      <c r="J10" s="43"/>
      <c r="K10" s="52"/>
      <c r="L10" s="55"/>
      <c r="M10" s="44"/>
      <c r="N10" s="52"/>
      <c r="O10" s="49"/>
      <c r="P10" s="5">
        <f>SUBTOTAL(9,P8:P9)</f>
        <v>-10</v>
      </c>
      <c r="R10" s="21">
        <f>-P10</f>
        <v>10</v>
      </c>
      <c r="S10" s="52"/>
    </row>
    <row r="11" spans="1:31" outlineLevel="2" x14ac:dyDescent="0.25">
      <c r="C11" s="43">
        <v>107805</v>
      </c>
      <c r="D11" s="43" t="s">
        <v>114</v>
      </c>
      <c r="E11" s="43" t="s">
        <v>38</v>
      </c>
      <c r="F11" s="43">
        <v>62389</v>
      </c>
      <c r="G11" s="43">
        <v>21410</v>
      </c>
      <c r="H11" s="43" t="s">
        <v>5</v>
      </c>
      <c r="I11" s="44" t="s">
        <v>41</v>
      </c>
      <c r="J11" s="43" t="s">
        <v>43</v>
      </c>
      <c r="K11" s="52">
        <v>36982</v>
      </c>
      <c r="L11" s="55">
        <v>36990</v>
      </c>
      <c r="M11" s="44" t="s">
        <v>4</v>
      </c>
      <c r="N11" s="52">
        <v>36982</v>
      </c>
      <c r="O11" s="49">
        <v>30000</v>
      </c>
      <c r="P11" s="5">
        <v>29710</v>
      </c>
      <c r="R11" s="21"/>
      <c r="S11" s="52"/>
    </row>
    <row r="12" spans="1:31" outlineLevel="2" x14ac:dyDescent="0.25">
      <c r="C12" s="43">
        <v>107805</v>
      </c>
      <c r="D12" s="43" t="s">
        <v>114</v>
      </c>
      <c r="E12" s="43" t="s">
        <v>38</v>
      </c>
      <c r="F12" s="43">
        <v>62389</v>
      </c>
      <c r="G12" s="43">
        <v>21410</v>
      </c>
      <c r="H12" s="43" t="s">
        <v>5</v>
      </c>
      <c r="I12" s="44" t="s">
        <v>41</v>
      </c>
      <c r="J12" s="43" t="s">
        <v>43</v>
      </c>
      <c r="K12" s="52">
        <v>36982</v>
      </c>
      <c r="L12" s="55">
        <v>36990</v>
      </c>
      <c r="M12" s="44" t="s">
        <v>3</v>
      </c>
      <c r="N12" s="52">
        <v>37012</v>
      </c>
      <c r="O12" s="49">
        <v>-29710</v>
      </c>
      <c r="P12" s="5">
        <v>-29710</v>
      </c>
      <c r="R12" s="21"/>
      <c r="S12" s="52"/>
    </row>
    <row r="13" spans="1:31" outlineLevel="1" x14ac:dyDescent="0.25">
      <c r="C13" s="72" t="s">
        <v>138</v>
      </c>
      <c r="D13" s="43"/>
      <c r="E13" s="43"/>
      <c r="F13" s="43"/>
      <c r="G13" s="43"/>
      <c r="H13" s="43"/>
      <c r="I13" s="44"/>
      <c r="J13" s="43"/>
      <c r="K13" s="52"/>
      <c r="L13" s="55"/>
      <c r="M13" s="44"/>
      <c r="N13" s="52"/>
      <c r="O13" s="49"/>
      <c r="P13" s="5">
        <f>SUBTOTAL(9,P11:P12)</f>
        <v>0</v>
      </c>
      <c r="R13" s="21"/>
      <c r="S13" s="52"/>
    </row>
    <row r="14" spans="1:31" s="43" customFormat="1" outlineLevel="2" x14ac:dyDescent="0.25">
      <c r="C14" s="24">
        <v>107389</v>
      </c>
      <c r="D14" s="43" t="s">
        <v>47</v>
      </c>
      <c r="E14" s="43" t="s">
        <v>38</v>
      </c>
      <c r="F14" s="44">
        <v>71460</v>
      </c>
      <c r="G14" s="12">
        <v>22359</v>
      </c>
      <c r="H14" s="43" t="s">
        <v>5</v>
      </c>
      <c r="I14" s="44" t="s">
        <v>41</v>
      </c>
      <c r="J14" s="43" t="s">
        <v>43</v>
      </c>
      <c r="K14" s="47">
        <v>36861</v>
      </c>
      <c r="L14" s="48">
        <v>36880</v>
      </c>
      <c r="M14" s="44" t="s">
        <v>4</v>
      </c>
      <c r="N14" s="47">
        <v>36892</v>
      </c>
      <c r="O14" s="49">
        <v>553125</v>
      </c>
      <c r="P14" s="5">
        <f>O14</f>
        <v>553125</v>
      </c>
      <c r="Q14" s="49"/>
      <c r="R14" s="21"/>
      <c r="S14" s="52"/>
      <c r="T14" s="49"/>
      <c r="U14" s="49"/>
      <c r="V14" s="50"/>
      <c r="W14" s="50"/>
      <c r="X14" s="50"/>
      <c r="Y14" s="50"/>
      <c r="Z14" s="51"/>
      <c r="AA14" s="51"/>
      <c r="AB14" s="51"/>
      <c r="AC14" s="51"/>
      <c r="AD14" s="51"/>
      <c r="AE14" s="52"/>
    </row>
    <row r="15" spans="1:31" outlineLevel="2" x14ac:dyDescent="0.25">
      <c r="C15" s="24">
        <v>107389</v>
      </c>
      <c r="D15" s="43" t="s">
        <v>47</v>
      </c>
      <c r="E15" s="43" t="s">
        <v>38</v>
      </c>
      <c r="F15" s="44">
        <v>71460</v>
      </c>
      <c r="G15" s="12">
        <v>22359</v>
      </c>
      <c r="H15" s="43" t="s">
        <v>5</v>
      </c>
      <c r="I15" s="44" t="s">
        <v>41</v>
      </c>
      <c r="J15" s="43" t="s">
        <v>43</v>
      </c>
      <c r="K15" s="47">
        <v>36861</v>
      </c>
      <c r="L15" s="48">
        <v>36880</v>
      </c>
      <c r="M15" s="44" t="s">
        <v>3</v>
      </c>
      <c r="N15" s="47">
        <v>37012</v>
      </c>
      <c r="O15" s="49">
        <v>-553125</v>
      </c>
      <c r="P15" s="5">
        <v>-553133</v>
      </c>
      <c r="R15" s="21"/>
      <c r="S15" s="52"/>
    </row>
    <row r="16" spans="1:31" outlineLevel="1" x14ac:dyDescent="0.25">
      <c r="C16" s="26" t="s">
        <v>139</v>
      </c>
      <c r="D16" s="43"/>
      <c r="E16" s="43"/>
      <c r="F16" s="44"/>
      <c r="G16" s="12"/>
      <c r="H16" s="43"/>
      <c r="I16" s="44"/>
      <c r="J16" s="43"/>
      <c r="K16" s="47"/>
      <c r="L16" s="48"/>
      <c r="M16" s="44"/>
      <c r="N16" s="47"/>
      <c r="O16" s="49"/>
      <c r="P16" s="5">
        <f>SUBTOTAL(9,P14:P15)</f>
        <v>-8</v>
      </c>
      <c r="R16" s="21">
        <f>-P16</f>
        <v>8</v>
      </c>
      <c r="S16" s="52"/>
    </row>
    <row r="17" spans="3:31" outlineLevel="2" x14ac:dyDescent="0.25">
      <c r="C17" s="24">
        <v>107390</v>
      </c>
      <c r="D17" s="43" t="s">
        <v>47</v>
      </c>
      <c r="E17" s="43" t="s">
        <v>38</v>
      </c>
      <c r="F17" s="44">
        <v>71460</v>
      </c>
      <c r="G17" s="12">
        <v>22359</v>
      </c>
      <c r="H17" s="45" t="s">
        <v>2</v>
      </c>
      <c r="I17" s="46" t="s">
        <v>39</v>
      </c>
      <c r="J17" s="43" t="s">
        <v>43</v>
      </c>
      <c r="K17" s="47">
        <v>36861</v>
      </c>
      <c r="L17" s="48">
        <v>36880</v>
      </c>
      <c r="M17" s="44" t="s">
        <v>3</v>
      </c>
      <c r="N17" s="47">
        <v>36892</v>
      </c>
      <c r="O17" s="49">
        <v>-553125</v>
      </c>
      <c r="P17" s="5">
        <f>O17</f>
        <v>-553125</v>
      </c>
      <c r="R17" s="21"/>
      <c r="S17" s="52"/>
    </row>
    <row r="18" spans="3:31" outlineLevel="2" x14ac:dyDescent="0.25">
      <c r="C18" s="24">
        <v>107390</v>
      </c>
      <c r="D18" s="43" t="s">
        <v>47</v>
      </c>
      <c r="E18" s="43" t="s">
        <v>38</v>
      </c>
      <c r="F18" s="44">
        <v>71460</v>
      </c>
      <c r="G18" s="12">
        <v>22359</v>
      </c>
      <c r="H18" s="45" t="s">
        <v>2</v>
      </c>
      <c r="I18" s="46" t="s">
        <v>39</v>
      </c>
      <c r="J18" s="43" t="s">
        <v>43</v>
      </c>
      <c r="K18" s="47">
        <v>36861</v>
      </c>
      <c r="L18" s="48">
        <v>36880</v>
      </c>
      <c r="M18" s="44" t="s">
        <v>4</v>
      </c>
      <c r="N18" s="47">
        <v>37012</v>
      </c>
      <c r="O18" s="49">
        <v>553125</v>
      </c>
      <c r="P18" s="5">
        <v>553133</v>
      </c>
      <c r="R18" s="21"/>
      <c r="S18" s="52"/>
    </row>
    <row r="19" spans="3:31" outlineLevel="1" x14ac:dyDescent="0.25">
      <c r="C19" s="26" t="s">
        <v>140</v>
      </c>
      <c r="D19" s="43"/>
      <c r="E19" s="43"/>
      <c r="F19" s="44"/>
      <c r="G19" s="12"/>
      <c r="H19" s="45"/>
      <c r="I19" s="46"/>
      <c r="J19" s="43"/>
      <c r="K19" s="47"/>
      <c r="L19" s="48"/>
      <c r="M19" s="44"/>
      <c r="N19" s="47"/>
      <c r="O19" s="49"/>
      <c r="P19" s="5">
        <f>SUBTOTAL(9,P17:P18)</f>
        <v>8</v>
      </c>
      <c r="R19" s="21">
        <f>-P19</f>
        <v>-8</v>
      </c>
      <c r="S19" s="52"/>
    </row>
    <row r="20" spans="3:31" outlineLevel="2" x14ac:dyDescent="0.25">
      <c r="C20" s="24">
        <v>107533</v>
      </c>
      <c r="D20" s="43" t="s">
        <v>47</v>
      </c>
      <c r="E20" s="43" t="s">
        <v>38</v>
      </c>
      <c r="F20" s="44">
        <v>62389</v>
      </c>
      <c r="G20" s="12">
        <v>22359</v>
      </c>
      <c r="H20" s="45" t="s">
        <v>2</v>
      </c>
      <c r="I20" s="46" t="s">
        <v>39</v>
      </c>
      <c r="J20" s="43" t="s">
        <v>43</v>
      </c>
      <c r="K20" s="47">
        <v>36923</v>
      </c>
      <c r="L20" s="48">
        <v>36924</v>
      </c>
      <c r="M20" s="44" t="s">
        <v>3</v>
      </c>
      <c r="N20" s="47">
        <v>36923</v>
      </c>
      <c r="O20" s="49">
        <v>-100000</v>
      </c>
      <c r="P20" s="5">
        <v>-100004</v>
      </c>
      <c r="R20" s="21"/>
      <c r="S20" s="52"/>
    </row>
    <row r="21" spans="3:31" outlineLevel="2" x14ac:dyDescent="0.25">
      <c r="C21" s="24">
        <v>107533</v>
      </c>
      <c r="D21" s="43" t="s">
        <v>47</v>
      </c>
      <c r="E21" s="43" t="s">
        <v>38</v>
      </c>
      <c r="F21" s="44">
        <v>62389</v>
      </c>
      <c r="G21" s="12">
        <v>22359</v>
      </c>
      <c r="H21" s="45" t="s">
        <v>2</v>
      </c>
      <c r="I21" s="46" t="s">
        <v>39</v>
      </c>
      <c r="J21" s="43" t="s">
        <v>43</v>
      </c>
      <c r="K21" s="47">
        <v>36923</v>
      </c>
      <c r="L21" s="48">
        <v>36924</v>
      </c>
      <c r="M21" s="44" t="s">
        <v>4</v>
      </c>
      <c r="N21" s="47">
        <v>37012</v>
      </c>
      <c r="O21" s="49">
        <v>100004</v>
      </c>
      <c r="P21" s="5">
        <v>100006</v>
      </c>
      <c r="R21" s="21"/>
      <c r="S21" s="52"/>
    </row>
    <row r="22" spans="3:31" outlineLevel="1" x14ac:dyDescent="0.25">
      <c r="C22" s="26" t="s">
        <v>141</v>
      </c>
      <c r="D22" s="43"/>
      <c r="E22" s="43"/>
      <c r="F22" s="44"/>
      <c r="G22" s="12"/>
      <c r="H22" s="45"/>
      <c r="I22" s="46"/>
      <c r="J22" s="43"/>
      <c r="K22" s="47"/>
      <c r="L22" s="48"/>
      <c r="M22" s="44"/>
      <c r="N22" s="47"/>
      <c r="O22" s="49"/>
      <c r="P22" s="5">
        <f>SUBTOTAL(9,P20:P21)</f>
        <v>2</v>
      </c>
      <c r="R22" s="21">
        <f>-P22</f>
        <v>-2</v>
      </c>
      <c r="S22" s="52"/>
    </row>
    <row r="23" spans="3:31" outlineLevel="2" x14ac:dyDescent="0.25">
      <c r="C23" s="24">
        <v>107540</v>
      </c>
      <c r="D23" s="43" t="s">
        <v>47</v>
      </c>
      <c r="E23" s="43" t="s">
        <v>38</v>
      </c>
      <c r="F23" s="44">
        <v>62389</v>
      </c>
      <c r="G23" s="12">
        <v>22359</v>
      </c>
      <c r="H23" s="45" t="s">
        <v>2</v>
      </c>
      <c r="I23" s="46" t="s">
        <v>39</v>
      </c>
      <c r="J23" s="43" t="s">
        <v>43</v>
      </c>
      <c r="K23" s="47">
        <v>36923</v>
      </c>
      <c r="L23" s="48">
        <v>36928</v>
      </c>
      <c r="M23" s="44" t="s">
        <v>3</v>
      </c>
      <c r="N23" s="47">
        <v>36923</v>
      </c>
      <c r="O23" s="49">
        <v>-210000</v>
      </c>
      <c r="P23" s="5">
        <f>O23</f>
        <v>-210000</v>
      </c>
      <c r="R23" s="21"/>
      <c r="S23" s="52"/>
    </row>
    <row r="24" spans="3:31" s="43" customFormat="1" outlineLevel="2" x14ac:dyDescent="0.25">
      <c r="C24" s="24">
        <v>107540</v>
      </c>
      <c r="D24" s="43" t="s">
        <v>47</v>
      </c>
      <c r="E24" s="43" t="s">
        <v>38</v>
      </c>
      <c r="F24" s="44">
        <v>62389</v>
      </c>
      <c r="G24" s="12">
        <v>22359</v>
      </c>
      <c r="H24" s="45" t="s">
        <v>2</v>
      </c>
      <c r="I24" s="46" t="s">
        <v>39</v>
      </c>
      <c r="J24" s="43" t="s">
        <v>43</v>
      </c>
      <c r="K24" s="47">
        <v>36923</v>
      </c>
      <c r="L24" s="48">
        <v>36928</v>
      </c>
      <c r="M24" s="44" t="s">
        <v>4</v>
      </c>
      <c r="N24" s="47">
        <v>37012</v>
      </c>
      <c r="O24" s="49">
        <v>210000</v>
      </c>
      <c r="P24" s="5">
        <v>209994</v>
      </c>
      <c r="Q24" s="49"/>
      <c r="R24" s="21"/>
      <c r="S24" s="52"/>
      <c r="T24" s="49"/>
      <c r="U24" s="49"/>
      <c r="V24" s="50"/>
      <c r="W24" s="50"/>
      <c r="X24" s="50"/>
      <c r="Y24" s="50"/>
      <c r="Z24" s="51"/>
      <c r="AA24" s="51"/>
      <c r="AB24" s="51"/>
      <c r="AC24" s="51"/>
      <c r="AD24" s="51"/>
      <c r="AE24" s="52"/>
    </row>
    <row r="25" spans="3:31" s="43" customFormat="1" outlineLevel="1" x14ac:dyDescent="0.25">
      <c r="C25" s="26" t="s">
        <v>142</v>
      </c>
      <c r="F25" s="44"/>
      <c r="G25" s="12"/>
      <c r="H25" s="45"/>
      <c r="I25" s="46"/>
      <c r="K25" s="47"/>
      <c r="L25" s="48"/>
      <c r="M25" s="44"/>
      <c r="N25" s="47"/>
      <c r="O25" s="49"/>
      <c r="P25" s="5">
        <f>SUBTOTAL(9,P23:P24)</f>
        <v>-6</v>
      </c>
      <c r="Q25" s="49"/>
      <c r="R25" s="21">
        <f>-P25</f>
        <v>6</v>
      </c>
      <c r="S25" s="52"/>
      <c r="T25" s="49"/>
      <c r="U25" s="49"/>
      <c r="V25" s="50"/>
      <c r="W25" s="50"/>
      <c r="X25" s="50"/>
      <c r="Y25" s="50"/>
      <c r="Z25" s="51"/>
      <c r="AA25" s="51"/>
      <c r="AB25" s="51"/>
      <c r="AC25" s="51"/>
      <c r="AD25" s="51"/>
      <c r="AE25" s="52"/>
    </row>
    <row r="26" spans="3:31" outlineLevel="2" x14ac:dyDescent="0.25">
      <c r="C26" s="43">
        <v>107803</v>
      </c>
      <c r="D26" s="43" t="s">
        <v>42</v>
      </c>
      <c r="E26" s="43" t="s">
        <v>38</v>
      </c>
      <c r="F26" s="43">
        <v>62389</v>
      </c>
      <c r="G26" s="43">
        <v>21228</v>
      </c>
      <c r="H26" s="43" t="s">
        <v>5</v>
      </c>
      <c r="I26" s="44" t="s">
        <v>41</v>
      </c>
      <c r="J26" s="43" t="s">
        <v>43</v>
      </c>
      <c r="K26" s="52">
        <v>36982</v>
      </c>
      <c r="L26" s="55">
        <v>36987</v>
      </c>
      <c r="M26" s="44" t="s">
        <v>4</v>
      </c>
      <c r="N26" s="52">
        <v>36982</v>
      </c>
      <c r="O26" s="49">
        <v>120000</v>
      </c>
      <c r="P26" s="5">
        <f>O26</f>
        <v>120000</v>
      </c>
      <c r="R26" s="21"/>
      <c r="S26" s="52"/>
    </row>
    <row r="27" spans="3:31" outlineLevel="2" x14ac:dyDescent="0.25">
      <c r="C27" s="43">
        <v>107803</v>
      </c>
      <c r="D27" s="43" t="s">
        <v>42</v>
      </c>
      <c r="E27" s="43" t="s">
        <v>38</v>
      </c>
      <c r="F27" s="43">
        <v>62389</v>
      </c>
      <c r="G27" s="43">
        <v>21228</v>
      </c>
      <c r="H27" s="43" t="s">
        <v>5</v>
      </c>
      <c r="I27" s="44" t="s">
        <v>41</v>
      </c>
      <c r="J27" s="43" t="s">
        <v>43</v>
      </c>
      <c r="K27" s="52">
        <v>36982</v>
      </c>
      <c r="L27" s="55">
        <v>36987</v>
      </c>
      <c r="M27" s="44" t="s">
        <v>3</v>
      </c>
      <c r="N27" s="52">
        <v>37012</v>
      </c>
      <c r="O27" s="49">
        <v>-120000</v>
      </c>
      <c r="P27" s="5">
        <v>-119967</v>
      </c>
      <c r="R27" s="21"/>
      <c r="S27" s="52"/>
    </row>
    <row r="28" spans="3:31" outlineLevel="1" x14ac:dyDescent="0.25">
      <c r="C28" s="72" t="s">
        <v>143</v>
      </c>
      <c r="D28" s="43"/>
      <c r="E28" s="43"/>
      <c r="F28" s="43"/>
      <c r="G28" s="43"/>
      <c r="H28" s="43"/>
      <c r="I28" s="44"/>
      <c r="J28" s="43"/>
      <c r="K28" s="52"/>
      <c r="L28" s="55"/>
      <c r="M28" s="44"/>
      <c r="N28" s="52"/>
      <c r="O28" s="49"/>
      <c r="P28" s="5">
        <f>SUBTOTAL(9,P26:P27)</f>
        <v>33</v>
      </c>
      <c r="R28" s="21">
        <f>-P28</f>
        <v>-33</v>
      </c>
      <c r="S28" s="52"/>
    </row>
    <row r="29" spans="3:31" outlineLevel="1" x14ac:dyDescent="0.25">
      <c r="C29" s="43"/>
      <c r="D29" s="43"/>
      <c r="E29" s="43"/>
      <c r="F29" s="43"/>
      <c r="G29" s="43"/>
      <c r="H29" s="43"/>
      <c r="I29" s="44"/>
      <c r="J29" s="43"/>
      <c r="K29" s="52"/>
      <c r="L29" s="55"/>
      <c r="M29" s="44"/>
      <c r="N29" s="52"/>
      <c r="O29" s="49"/>
      <c r="R29" s="21"/>
      <c r="S29" s="52"/>
    </row>
    <row r="30" spans="3:31" outlineLevel="1" x14ac:dyDescent="0.25"/>
    <row r="31" spans="3:31" outlineLevel="1" x14ac:dyDescent="0.25"/>
    <row r="32" spans="3:31" outlineLevel="1" x14ac:dyDescent="0.25">
      <c r="C32" s="1" t="s">
        <v>6</v>
      </c>
      <c r="P32" s="5">
        <f>SUBTOTAL(9,P2:P31)</f>
        <v>19</v>
      </c>
    </row>
  </sheetData>
  <phoneticPr fontId="0" type="noConversion"/>
  <printOptions horizontalCentered="1" gridLines="1"/>
  <pageMargins left="0" right="0" top="0" bottom="0.5" header="0.5" footer="0.25"/>
  <pageSetup paperSize="5" scale="75" orientation="portrait" r:id="rId1"/>
  <headerFooter alignWithMargins="0">
    <oddFooter>&amp;L&amp;F&amp;R&amp;A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E47"/>
  <sheetViews>
    <sheetView workbookViewId="0">
      <pane xSplit="7" ySplit="1" topLeftCell="M2" activePane="bottomRight" state="frozen"/>
      <selection activeCell="C1" sqref="C1"/>
      <selection pane="topRight" activeCell="H1" sqref="H1"/>
      <selection pane="bottomLeft" activeCell="C2" sqref="C2"/>
      <selection pane="bottomRight" activeCell="P5" sqref="P5"/>
    </sheetView>
  </sheetViews>
  <sheetFormatPr defaultRowHeight="13.2" outlineLevelRow="2" x14ac:dyDescent="0.25"/>
  <cols>
    <col min="1" max="2" width="0" hidden="1" customWidth="1"/>
    <col min="3" max="3" width="10.109375" customWidth="1"/>
    <col min="5" max="5" width="0" hidden="1" customWidth="1"/>
    <col min="6" max="6" width="5.33203125" bestFit="1" customWidth="1"/>
    <col min="7" max="7" width="9.33203125" customWidth="1"/>
    <col min="8" max="8" width="6.6640625" customWidth="1"/>
    <col min="9" max="9" width="5" bestFit="1" customWidth="1"/>
    <col min="10" max="10" width="6.5546875" customWidth="1"/>
    <col min="11" max="11" width="7" customWidth="1"/>
    <col min="13" max="13" width="3.88671875" customWidth="1"/>
    <col min="14" max="14" width="7.88671875" customWidth="1"/>
    <col min="15" max="15" width="9.5546875" style="4" bestFit="1" customWidth="1"/>
    <col min="16" max="16" width="10.33203125" style="5" bestFit="1" customWidth="1"/>
    <col min="17" max="17" width="6.33203125" customWidth="1"/>
    <col min="18" max="18" width="16.33203125" style="4" customWidth="1"/>
  </cols>
  <sheetData>
    <row r="1" spans="1:31" s="13" customFormat="1" ht="79.8" thickBot="1" x14ac:dyDescent="0.3">
      <c r="A1" s="13" t="s">
        <v>23</v>
      </c>
      <c r="B1" s="13" t="s">
        <v>24</v>
      </c>
      <c r="C1" s="22" t="s">
        <v>12</v>
      </c>
      <c r="D1" s="13" t="s">
        <v>13</v>
      </c>
      <c r="E1" s="13" t="s">
        <v>25</v>
      </c>
      <c r="F1" s="13" t="s">
        <v>14</v>
      </c>
      <c r="G1" s="14" t="s">
        <v>15</v>
      </c>
      <c r="H1" s="13" t="s">
        <v>16</v>
      </c>
      <c r="I1" s="13" t="s">
        <v>26</v>
      </c>
      <c r="J1" s="13" t="s">
        <v>17</v>
      </c>
      <c r="K1" s="15" t="s">
        <v>18</v>
      </c>
      <c r="L1" s="16" t="s">
        <v>19</v>
      </c>
      <c r="M1" s="14" t="s">
        <v>20</v>
      </c>
      <c r="N1" s="15" t="s">
        <v>21</v>
      </c>
      <c r="O1" s="31" t="s">
        <v>22</v>
      </c>
      <c r="P1" s="18" t="s">
        <v>160</v>
      </c>
      <c r="Q1" s="2" t="s">
        <v>0</v>
      </c>
      <c r="R1" s="20" t="s">
        <v>30</v>
      </c>
      <c r="S1" s="13" t="s">
        <v>132</v>
      </c>
    </row>
    <row r="2" spans="1:31" outlineLevel="2" x14ac:dyDescent="0.25">
      <c r="C2" s="24">
        <v>107545</v>
      </c>
      <c r="D2" s="43" t="s">
        <v>45</v>
      </c>
      <c r="E2" s="43" t="s">
        <v>38</v>
      </c>
      <c r="F2" s="44">
        <v>62389</v>
      </c>
      <c r="G2" s="12">
        <v>21230</v>
      </c>
      <c r="H2" s="45" t="s">
        <v>2</v>
      </c>
      <c r="I2" s="46" t="s">
        <v>41</v>
      </c>
      <c r="J2" s="43" t="s">
        <v>43</v>
      </c>
      <c r="K2" s="47">
        <v>36923</v>
      </c>
      <c r="L2" s="48">
        <v>36931</v>
      </c>
      <c r="M2" s="44" t="s">
        <v>3</v>
      </c>
      <c r="N2" s="47">
        <v>36951</v>
      </c>
      <c r="O2" s="49">
        <v>-210000</v>
      </c>
      <c r="P2" s="5">
        <v>-209994</v>
      </c>
      <c r="Q2">
        <f>30-30</f>
        <v>0</v>
      </c>
    </row>
    <row r="3" spans="1:31" outlineLevel="2" x14ac:dyDescent="0.25">
      <c r="C3" s="24">
        <v>107545</v>
      </c>
      <c r="D3" s="43" t="s">
        <v>45</v>
      </c>
      <c r="E3" s="43" t="s">
        <v>38</v>
      </c>
      <c r="F3" s="44">
        <v>62389</v>
      </c>
      <c r="G3" s="12">
        <v>21230</v>
      </c>
      <c r="H3" s="45" t="s">
        <v>2</v>
      </c>
      <c r="I3" s="46" t="s">
        <v>41</v>
      </c>
      <c r="J3" s="43" t="s">
        <v>43</v>
      </c>
      <c r="K3" s="47">
        <v>36923</v>
      </c>
      <c r="L3" s="48">
        <v>36931</v>
      </c>
      <c r="M3" s="44" t="s">
        <v>4</v>
      </c>
      <c r="N3" s="47">
        <v>37043</v>
      </c>
      <c r="O3" s="49">
        <v>209994</v>
      </c>
      <c r="P3" s="5">
        <v>209994</v>
      </c>
    </row>
    <row r="4" spans="1:31" outlineLevel="1" x14ac:dyDescent="0.25">
      <c r="C4" s="25" t="s">
        <v>145</v>
      </c>
      <c r="D4" s="43"/>
      <c r="E4" s="43"/>
      <c r="F4" s="44"/>
      <c r="G4" s="12"/>
      <c r="H4" s="45"/>
      <c r="I4" s="46"/>
      <c r="J4" s="43"/>
      <c r="K4" s="47"/>
      <c r="L4" s="48"/>
      <c r="M4" s="44"/>
      <c r="N4" s="47"/>
      <c r="O4" s="49"/>
      <c r="P4" s="5">
        <f>SUBTOTAL(9,P2:P3)</f>
        <v>0</v>
      </c>
      <c r="R4" s="4">
        <f>P4</f>
        <v>0</v>
      </c>
    </row>
    <row r="5" spans="1:31" outlineLevel="2" x14ac:dyDescent="0.25">
      <c r="C5" s="24">
        <v>107546</v>
      </c>
      <c r="D5" s="43" t="s">
        <v>45</v>
      </c>
      <c r="E5" s="43" t="s">
        <v>38</v>
      </c>
      <c r="F5" s="44">
        <v>62389</v>
      </c>
      <c r="G5" s="12">
        <v>21230</v>
      </c>
      <c r="H5" s="45" t="s">
        <v>5</v>
      </c>
      <c r="I5" s="46" t="s">
        <v>41</v>
      </c>
      <c r="J5" s="43" t="s">
        <v>43</v>
      </c>
      <c r="K5" s="47">
        <v>36923</v>
      </c>
      <c r="L5" s="48">
        <v>36931</v>
      </c>
      <c r="M5" s="44" t="s">
        <v>4</v>
      </c>
      <c r="N5" s="47">
        <v>36951</v>
      </c>
      <c r="O5" s="49">
        <v>210000</v>
      </c>
      <c r="P5" s="5">
        <v>209994</v>
      </c>
    </row>
    <row r="6" spans="1:31" outlineLevel="2" x14ac:dyDescent="0.25">
      <c r="C6" s="24">
        <v>107546</v>
      </c>
      <c r="D6" s="43" t="s">
        <v>45</v>
      </c>
      <c r="E6" s="43" t="s">
        <v>38</v>
      </c>
      <c r="F6" s="44">
        <v>62389</v>
      </c>
      <c r="G6" s="12">
        <v>21230</v>
      </c>
      <c r="H6" s="45" t="s">
        <v>5</v>
      </c>
      <c r="I6" s="46" t="s">
        <v>41</v>
      </c>
      <c r="J6" s="43" t="s">
        <v>43</v>
      </c>
      <c r="K6" s="47">
        <v>36923</v>
      </c>
      <c r="L6" s="48">
        <v>36931</v>
      </c>
      <c r="M6" s="44" t="s">
        <v>3</v>
      </c>
      <c r="N6" s="47">
        <v>37043</v>
      </c>
      <c r="O6" s="49">
        <v>-209994</v>
      </c>
      <c r="P6" s="5">
        <v>-209994</v>
      </c>
    </row>
    <row r="7" spans="1:31" outlineLevel="1" x14ac:dyDescent="0.25">
      <c r="C7" s="26" t="s">
        <v>146</v>
      </c>
      <c r="D7" s="43"/>
      <c r="E7" s="43"/>
      <c r="F7" s="44"/>
      <c r="G7" s="12"/>
      <c r="H7" s="45"/>
      <c r="I7" s="46"/>
      <c r="J7" s="43"/>
      <c r="K7" s="47"/>
      <c r="L7" s="48"/>
      <c r="M7" s="44"/>
      <c r="N7" s="47"/>
      <c r="O7" s="49"/>
      <c r="P7" s="5">
        <f>SUBTOTAL(9,P5:P6)</f>
        <v>0</v>
      </c>
      <c r="R7" s="4">
        <f>P7</f>
        <v>0</v>
      </c>
    </row>
    <row r="8" spans="1:31" s="43" customFormat="1" outlineLevel="2" x14ac:dyDescent="0.25">
      <c r="C8" s="24">
        <v>106992</v>
      </c>
      <c r="D8" s="43" t="s">
        <v>47</v>
      </c>
      <c r="E8" s="43" t="s">
        <v>38</v>
      </c>
      <c r="F8" s="44">
        <v>71460</v>
      </c>
      <c r="G8" s="12">
        <v>22359</v>
      </c>
      <c r="H8" s="45" t="s">
        <v>2</v>
      </c>
      <c r="I8" s="46" t="s">
        <v>39</v>
      </c>
      <c r="J8" s="43" t="s">
        <v>43</v>
      </c>
      <c r="K8" s="47">
        <v>36770</v>
      </c>
      <c r="L8" s="48">
        <v>36790</v>
      </c>
      <c r="M8" s="44" t="s">
        <v>3</v>
      </c>
      <c r="N8" s="47">
        <v>36831</v>
      </c>
      <c r="O8" s="49">
        <v>-500000</v>
      </c>
      <c r="P8" s="5">
        <v>-500010</v>
      </c>
      <c r="Q8" s="49">
        <f>31-31</f>
        <v>0</v>
      </c>
      <c r="R8" s="45"/>
      <c r="S8" s="52"/>
      <c r="T8" s="49"/>
      <c r="U8" s="49"/>
      <c r="V8" s="50"/>
      <c r="W8" s="50"/>
      <c r="X8" s="50"/>
      <c r="Y8" s="50"/>
      <c r="Z8" s="51"/>
      <c r="AA8" s="51"/>
      <c r="AB8" s="51"/>
      <c r="AC8" s="51"/>
      <c r="AD8" s="51"/>
      <c r="AE8" s="52"/>
    </row>
    <row r="9" spans="1:31" outlineLevel="2" x14ac:dyDescent="0.25">
      <c r="C9" s="24">
        <v>106992</v>
      </c>
      <c r="D9" s="43" t="s">
        <v>47</v>
      </c>
      <c r="E9" s="43" t="s">
        <v>38</v>
      </c>
      <c r="F9" s="44">
        <v>71460</v>
      </c>
      <c r="G9" s="12">
        <v>22359</v>
      </c>
      <c r="H9" s="45" t="s">
        <v>2</v>
      </c>
      <c r="I9" s="46" t="s">
        <v>39</v>
      </c>
      <c r="J9" s="43" t="s">
        <v>43</v>
      </c>
      <c r="K9" s="47">
        <v>36770</v>
      </c>
      <c r="L9" s="48">
        <v>36790</v>
      </c>
      <c r="M9" s="44" t="s">
        <v>4</v>
      </c>
      <c r="N9" s="47">
        <v>37043</v>
      </c>
      <c r="O9" s="49">
        <v>500010</v>
      </c>
      <c r="P9" s="5">
        <v>500000</v>
      </c>
      <c r="R9" s="73"/>
      <c r="S9" s="52"/>
    </row>
    <row r="10" spans="1:31" outlineLevel="1" x14ac:dyDescent="0.25">
      <c r="C10" s="26" t="s">
        <v>147</v>
      </c>
      <c r="D10" s="43"/>
      <c r="E10" s="43"/>
      <c r="F10" s="44"/>
      <c r="G10" s="12"/>
      <c r="H10" s="45"/>
      <c r="I10" s="46"/>
      <c r="J10" s="43"/>
      <c r="K10" s="47"/>
      <c r="L10" s="48"/>
      <c r="M10" s="44"/>
      <c r="N10" s="47"/>
      <c r="O10" s="49"/>
      <c r="P10" s="5">
        <f>SUBTOTAL(9,P8:P9)</f>
        <v>-10</v>
      </c>
      <c r="R10" s="4">
        <f>-P10</f>
        <v>10</v>
      </c>
      <c r="S10" s="52"/>
    </row>
    <row r="11" spans="1:31" s="43" customFormat="1" outlineLevel="2" x14ac:dyDescent="0.25">
      <c r="C11" s="24">
        <v>106993</v>
      </c>
      <c r="D11" s="43" t="s">
        <v>47</v>
      </c>
      <c r="E11" s="43" t="s">
        <v>38</v>
      </c>
      <c r="F11" s="44">
        <v>71323</v>
      </c>
      <c r="G11" s="12">
        <v>22359</v>
      </c>
      <c r="H11" s="43" t="s">
        <v>5</v>
      </c>
      <c r="I11" s="44" t="s">
        <v>41</v>
      </c>
      <c r="J11" s="43" t="s">
        <v>43</v>
      </c>
      <c r="K11" s="47">
        <v>36770</v>
      </c>
      <c r="L11" s="48">
        <v>36790</v>
      </c>
      <c r="M11" s="44" t="s">
        <v>4</v>
      </c>
      <c r="N11" s="47">
        <v>36831</v>
      </c>
      <c r="O11" s="49">
        <v>500000</v>
      </c>
      <c r="P11" s="5">
        <v>499309</v>
      </c>
      <c r="Q11" s="49"/>
      <c r="R11" s="73"/>
      <c r="S11" s="52"/>
      <c r="T11" s="49"/>
      <c r="U11" s="49"/>
      <c r="V11" s="50"/>
      <c r="W11" s="50"/>
      <c r="X11" s="50"/>
      <c r="Y11" s="50"/>
      <c r="Z11" s="51"/>
      <c r="AA11" s="51"/>
      <c r="AB11" s="51"/>
      <c r="AC11" s="51"/>
      <c r="AD11" s="51"/>
      <c r="AE11" s="52"/>
    </row>
    <row r="12" spans="1:31" s="43" customFormat="1" outlineLevel="2" x14ac:dyDescent="0.25">
      <c r="C12" s="24">
        <v>106993</v>
      </c>
      <c r="D12" s="43" t="s">
        <v>47</v>
      </c>
      <c r="E12" s="43" t="s">
        <v>38</v>
      </c>
      <c r="F12" s="44">
        <v>71323</v>
      </c>
      <c r="G12" s="12">
        <v>22359</v>
      </c>
      <c r="H12" s="43" t="s">
        <v>5</v>
      </c>
      <c r="I12" s="44" t="s">
        <v>41</v>
      </c>
      <c r="J12" s="43" t="s">
        <v>43</v>
      </c>
      <c r="K12" s="47">
        <v>36770</v>
      </c>
      <c r="L12" s="48">
        <v>36790</v>
      </c>
      <c r="M12" s="44" t="s">
        <v>3</v>
      </c>
      <c r="N12" s="47">
        <v>37043</v>
      </c>
      <c r="O12" s="49">
        <v>-499309</v>
      </c>
      <c r="P12" s="5">
        <v>-499202</v>
      </c>
      <c r="Q12" s="49"/>
      <c r="R12" s="73"/>
      <c r="S12" s="52"/>
      <c r="T12" s="49"/>
      <c r="U12" s="49"/>
      <c r="V12" s="50"/>
      <c r="W12" s="50"/>
      <c r="X12" s="50"/>
      <c r="Y12" s="50"/>
      <c r="Z12" s="51"/>
      <c r="AA12" s="51"/>
      <c r="AB12" s="51"/>
      <c r="AC12" s="51"/>
      <c r="AD12" s="51"/>
      <c r="AE12" s="52"/>
    </row>
    <row r="13" spans="1:31" s="43" customFormat="1" outlineLevel="1" x14ac:dyDescent="0.25">
      <c r="C13" s="26" t="s">
        <v>148</v>
      </c>
      <c r="F13" s="44"/>
      <c r="G13" s="12"/>
      <c r="I13" s="44"/>
      <c r="K13" s="47"/>
      <c r="L13" s="48"/>
      <c r="M13" s="44"/>
      <c r="N13" s="47"/>
      <c r="O13" s="49"/>
      <c r="P13" s="5">
        <f>SUBTOTAL(9,P11:P12)</f>
        <v>107</v>
      </c>
      <c r="Q13" s="49"/>
      <c r="R13" s="4">
        <f>-P13</f>
        <v>-107</v>
      </c>
      <c r="S13" s="52"/>
      <c r="T13" s="49"/>
      <c r="U13" s="49"/>
      <c r="V13" s="50"/>
      <c r="W13" s="50"/>
      <c r="X13" s="50"/>
      <c r="Y13" s="50"/>
      <c r="Z13" s="51"/>
      <c r="AA13" s="51"/>
      <c r="AB13" s="51"/>
      <c r="AC13" s="51"/>
      <c r="AD13" s="51"/>
      <c r="AE13" s="52"/>
    </row>
    <row r="14" spans="1:31" outlineLevel="2" x14ac:dyDescent="0.25">
      <c r="C14" s="24">
        <v>107351</v>
      </c>
      <c r="D14" s="43" t="s">
        <v>47</v>
      </c>
      <c r="E14" s="43" t="s">
        <v>38</v>
      </c>
      <c r="F14" s="44">
        <v>62389</v>
      </c>
      <c r="G14" s="12">
        <v>22359</v>
      </c>
      <c r="H14" s="43" t="s">
        <v>5</v>
      </c>
      <c r="I14" s="44" t="s">
        <v>41</v>
      </c>
      <c r="J14" s="43" t="s">
        <v>43</v>
      </c>
      <c r="K14" s="47">
        <v>36861</v>
      </c>
      <c r="L14" s="48">
        <v>36868</v>
      </c>
      <c r="M14" s="44" t="s">
        <v>4</v>
      </c>
      <c r="N14" s="47">
        <v>37012</v>
      </c>
      <c r="O14" s="49">
        <v>532329</v>
      </c>
      <c r="P14" s="5">
        <f>O14</f>
        <v>532329</v>
      </c>
      <c r="S14" s="52"/>
    </row>
    <row r="15" spans="1:31" outlineLevel="2" x14ac:dyDescent="0.25">
      <c r="C15" s="24">
        <v>107351</v>
      </c>
      <c r="D15" s="43" t="s">
        <v>47</v>
      </c>
      <c r="E15" s="43" t="s">
        <v>38</v>
      </c>
      <c r="F15" s="44">
        <v>62389</v>
      </c>
      <c r="G15" s="12">
        <v>22359</v>
      </c>
      <c r="H15" s="43" t="s">
        <v>5</v>
      </c>
      <c r="I15" s="44" t="s">
        <v>41</v>
      </c>
      <c r="J15" s="43" t="s">
        <v>43</v>
      </c>
      <c r="K15" s="47">
        <v>36861</v>
      </c>
      <c r="L15" s="48">
        <v>36868</v>
      </c>
      <c r="M15" s="44" t="s">
        <v>3</v>
      </c>
      <c r="N15" s="47">
        <v>37043</v>
      </c>
      <c r="O15" s="49">
        <v>-532329</v>
      </c>
      <c r="P15" s="5">
        <v>-532329</v>
      </c>
    </row>
    <row r="16" spans="1:31" outlineLevel="1" x14ac:dyDescent="0.25">
      <c r="C16" s="26" t="s">
        <v>149</v>
      </c>
      <c r="D16" s="43"/>
      <c r="E16" s="43"/>
      <c r="F16" s="44"/>
      <c r="G16" s="12"/>
      <c r="H16" s="43"/>
      <c r="I16" s="44"/>
      <c r="J16" s="43"/>
      <c r="K16" s="47"/>
      <c r="L16" s="48"/>
      <c r="M16" s="44"/>
      <c r="N16" s="47"/>
      <c r="O16" s="49"/>
      <c r="P16" s="5">
        <f>SUBTOTAL(9,P14:P15)</f>
        <v>0</v>
      </c>
      <c r="R16" s="4">
        <f>-P16</f>
        <v>0</v>
      </c>
    </row>
    <row r="17" spans="3:18" outlineLevel="2" x14ac:dyDescent="0.25">
      <c r="C17" s="24">
        <v>107353</v>
      </c>
      <c r="D17" s="43" t="s">
        <v>47</v>
      </c>
      <c r="E17" s="43" t="s">
        <v>38</v>
      </c>
      <c r="F17" s="44">
        <v>62389</v>
      </c>
      <c r="G17" s="12">
        <v>22359</v>
      </c>
      <c r="H17" s="45" t="s">
        <v>2</v>
      </c>
      <c r="I17" s="46" t="s">
        <v>39</v>
      </c>
      <c r="J17" s="43" t="s">
        <v>43</v>
      </c>
      <c r="K17" s="47">
        <v>36861</v>
      </c>
      <c r="L17" s="48">
        <v>36868</v>
      </c>
      <c r="M17" s="44" t="s">
        <v>3</v>
      </c>
      <c r="N17" s="47">
        <v>37012</v>
      </c>
      <c r="O17" s="49">
        <v>-532329</v>
      </c>
      <c r="P17" s="5">
        <f>O17</f>
        <v>-532329</v>
      </c>
    </row>
    <row r="18" spans="3:18" outlineLevel="2" x14ac:dyDescent="0.25">
      <c r="C18" s="24">
        <v>107353</v>
      </c>
      <c r="D18" s="43" t="s">
        <v>47</v>
      </c>
      <c r="E18" s="43" t="s">
        <v>38</v>
      </c>
      <c r="F18" s="44">
        <v>62389</v>
      </c>
      <c r="G18" s="12">
        <v>22359</v>
      </c>
      <c r="H18" s="45" t="s">
        <v>2</v>
      </c>
      <c r="I18" s="46" t="s">
        <v>39</v>
      </c>
      <c r="J18" s="43" t="s">
        <v>43</v>
      </c>
      <c r="K18" s="47">
        <v>36861</v>
      </c>
      <c r="L18" s="48">
        <v>36868</v>
      </c>
      <c r="M18" s="44" t="s">
        <v>4</v>
      </c>
      <c r="N18" s="47">
        <v>37043</v>
      </c>
      <c r="O18" s="49">
        <v>532329</v>
      </c>
      <c r="P18" s="5">
        <v>532329</v>
      </c>
    </row>
    <row r="19" spans="3:18" outlineLevel="1" x14ac:dyDescent="0.25">
      <c r="C19" s="26" t="s">
        <v>150</v>
      </c>
      <c r="D19" s="43"/>
      <c r="E19" s="43"/>
      <c r="F19" s="44"/>
      <c r="G19" s="12"/>
      <c r="H19" s="45"/>
      <c r="I19" s="46"/>
      <c r="J19" s="43"/>
      <c r="K19" s="47"/>
      <c r="L19" s="48"/>
      <c r="M19" s="44"/>
      <c r="N19" s="47"/>
      <c r="O19" s="49"/>
      <c r="P19" s="5">
        <f>SUBTOTAL(9,P17:P18)</f>
        <v>0</v>
      </c>
      <c r="R19" s="4">
        <f>-P19</f>
        <v>0</v>
      </c>
    </row>
    <row r="20" spans="3:18" outlineLevel="2" x14ac:dyDescent="0.25">
      <c r="C20" s="24">
        <v>107391</v>
      </c>
      <c r="D20" s="43" t="s">
        <v>47</v>
      </c>
      <c r="E20" s="43" t="s">
        <v>38</v>
      </c>
      <c r="F20" s="44">
        <v>71460</v>
      </c>
      <c r="G20" s="12">
        <v>22359</v>
      </c>
      <c r="H20" s="43" t="s">
        <v>5</v>
      </c>
      <c r="I20" s="44" t="s">
        <v>41</v>
      </c>
      <c r="J20" s="43" t="s">
        <v>43</v>
      </c>
      <c r="K20" s="47">
        <v>36861</v>
      </c>
      <c r="L20" s="48">
        <v>36880</v>
      </c>
      <c r="M20" s="44" t="s">
        <v>4</v>
      </c>
      <c r="N20" s="47">
        <v>36923</v>
      </c>
      <c r="O20" s="49">
        <v>531757</v>
      </c>
      <c r="P20" s="5">
        <f>O20</f>
        <v>531757</v>
      </c>
    </row>
    <row r="21" spans="3:18" outlineLevel="2" x14ac:dyDescent="0.25">
      <c r="C21" s="24">
        <v>107391</v>
      </c>
      <c r="D21" s="43" t="s">
        <v>47</v>
      </c>
      <c r="E21" s="43" t="s">
        <v>38</v>
      </c>
      <c r="F21" s="44">
        <v>71460</v>
      </c>
      <c r="G21" s="12">
        <v>22359</v>
      </c>
      <c r="H21" s="43" t="s">
        <v>5</v>
      </c>
      <c r="I21" s="44" t="s">
        <v>41</v>
      </c>
      <c r="J21" s="43" t="s">
        <v>43</v>
      </c>
      <c r="K21" s="47">
        <v>36861</v>
      </c>
      <c r="L21" s="48">
        <v>36880</v>
      </c>
      <c r="M21" s="44" t="s">
        <v>3</v>
      </c>
      <c r="N21" s="47">
        <v>37043</v>
      </c>
      <c r="O21" s="49">
        <v>-531757</v>
      </c>
      <c r="P21" s="5">
        <v>-531757</v>
      </c>
    </row>
    <row r="22" spans="3:18" outlineLevel="1" x14ac:dyDescent="0.25">
      <c r="C22" s="26" t="s">
        <v>151</v>
      </c>
      <c r="D22" s="43"/>
      <c r="E22" s="43"/>
      <c r="F22" s="44"/>
      <c r="G22" s="12"/>
      <c r="H22" s="43"/>
      <c r="I22" s="44"/>
      <c r="J22" s="43"/>
      <c r="K22" s="47"/>
      <c r="L22" s="48"/>
      <c r="M22" s="44"/>
      <c r="N22" s="47"/>
      <c r="O22" s="49"/>
      <c r="P22" s="5">
        <f>SUBTOTAL(9,P20:P21)</f>
        <v>0</v>
      </c>
      <c r="R22" s="4">
        <f>-P22</f>
        <v>0</v>
      </c>
    </row>
    <row r="23" spans="3:18" outlineLevel="2" x14ac:dyDescent="0.25">
      <c r="C23" s="24">
        <v>107392</v>
      </c>
      <c r="D23" s="43" t="s">
        <v>47</v>
      </c>
      <c r="E23" s="43" t="s">
        <v>38</v>
      </c>
      <c r="F23" s="44">
        <v>71460</v>
      </c>
      <c r="G23" s="12">
        <v>22359</v>
      </c>
      <c r="H23" s="45" t="s">
        <v>2</v>
      </c>
      <c r="I23" s="46" t="s">
        <v>39</v>
      </c>
      <c r="J23" s="43" t="s">
        <v>43</v>
      </c>
      <c r="K23" s="47">
        <v>36861</v>
      </c>
      <c r="L23" s="48">
        <v>36880</v>
      </c>
      <c r="M23" s="44" t="s">
        <v>3</v>
      </c>
      <c r="N23" s="47">
        <v>36923</v>
      </c>
      <c r="O23" s="49">
        <v>-531757</v>
      </c>
      <c r="P23" s="5">
        <f>O23</f>
        <v>-531757</v>
      </c>
    </row>
    <row r="24" spans="3:18" outlineLevel="2" x14ac:dyDescent="0.25">
      <c r="C24" s="24">
        <v>107392</v>
      </c>
      <c r="D24" s="43" t="s">
        <v>47</v>
      </c>
      <c r="E24" s="43" t="s">
        <v>38</v>
      </c>
      <c r="F24" s="44">
        <v>71460</v>
      </c>
      <c r="G24" s="12">
        <v>22359</v>
      </c>
      <c r="H24" s="45" t="s">
        <v>2</v>
      </c>
      <c r="I24" s="46" t="s">
        <v>39</v>
      </c>
      <c r="J24" s="43" t="s">
        <v>43</v>
      </c>
      <c r="K24" s="47">
        <v>36861</v>
      </c>
      <c r="L24" s="48">
        <v>36880</v>
      </c>
      <c r="M24" s="44" t="s">
        <v>4</v>
      </c>
      <c r="N24" s="47">
        <v>37043</v>
      </c>
      <c r="O24" s="49">
        <v>531757</v>
      </c>
      <c r="P24" s="5">
        <v>531757</v>
      </c>
    </row>
    <row r="25" spans="3:18" outlineLevel="1" x14ac:dyDescent="0.25">
      <c r="C25" s="26" t="s">
        <v>152</v>
      </c>
      <c r="D25" s="43"/>
      <c r="E25" s="43"/>
      <c r="F25" s="44"/>
      <c r="G25" s="12"/>
      <c r="H25" s="45"/>
      <c r="I25" s="46"/>
      <c r="J25" s="43"/>
      <c r="K25" s="47"/>
      <c r="L25" s="48"/>
      <c r="M25" s="44"/>
      <c r="N25" s="47"/>
      <c r="O25" s="49"/>
      <c r="P25" s="5">
        <f>SUBTOTAL(9,P23:P24)</f>
        <v>0</v>
      </c>
      <c r="R25" s="4">
        <f>-P25</f>
        <v>0</v>
      </c>
    </row>
    <row r="26" spans="3:18" outlineLevel="2" x14ac:dyDescent="0.25">
      <c r="C26" s="24">
        <v>107534</v>
      </c>
      <c r="D26" s="43" t="s">
        <v>47</v>
      </c>
      <c r="E26" s="43" t="s">
        <v>38</v>
      </c>
      <c r="F26" s="44">
        <v>62389</v>
      </c>
      <c r="G26" s="12">
        <v>22359</v>
      </c>
      <c r="H26" s="45" t="s">
        <v>5</v>
      </c>
      <c r="I26" s="46" t="s">
        <v>41</v>
      </c>
      <c r="J26" s="43" t="s">
        <v>43</v>
      </c>
      <c r="K26" s="47">
        <v>36923</v>
      </c>
      <c r="L26" s="48">
        <v>36924</v>
      </c>
      <c r="M26" s="44" t="s">
        <v>4</v>
      </c>
      <c r="N26" s="47">
        <v>36951</v>
      </c>
      <c r="O26" s="49">
        <v>100000</v>
      </c>
      <c r="P26" s="5">
        <v>100006</v>
      </c>
    </row>
    <row r="27" spans="3:18" outlineLevel="2" x14ac:dyDescent="0.25">
      <c r="C27" s="24">
        <v>107534</v>
      </c>
      <c r="D27" s="43" t="s">
        <v>47</v>
      </c>
      <c r="E27" s="43" t="s">
        <v>38</v>
      </c>
      <c r="F27" s="44">
        <v>62389</v>
      </c>
      <c r="G27" s="12">
        <v>22359</v>
      </c>
      <c r="H27" s="45" t="s">
        <v>5</v>
      </c>
      <c r="I27" s="46" t="s">
        <v>41</v>
      </c>
      <c r="J27" s="43" t="s">
        <v>43</v>
      </c>
      <c r="K27" s="47">
        <v>36923</v>
      </c>
      <c r="L27" s="48">
        <v>36924</v>
      </c>
      <c r="M27" s="44" t="s">
        <v>3</v>
      </c>
      <c r="N27" s="47">
        <v>37043</v>
      </c>
      <c r="O27" s="49">
        <v>-100006</v>
      </c>
      <c r="P27" s="5">
        <v>-100000</v>
      </c>
    </row>
    <row r="28" spans="3:18" outlineLevel="1" x14ac:dyDescent="0.25">
      <c r="C28" s="26" t="s">
        <v>153</v>
      </c>
      <c r="D28" s="43"/>
      <c r="E28" s="43"/>
      <c r="F28" s="44"/>
      <c r="G28" s="12"/>
      <c r="H28" s="45"/>
      <c r="I28" s="46"/>
      <c r="J28" s="43"/>
      <c r="K28" s="47"/>
      <c r="L28" s="48"/>
      <c r="M28" s="44"/>
      <c r="N28" s="47"/>
      <c r="O28" s="49"/>
      <c r="P28" s="5">
        <f>SUBTOTAL(9,P26:P27)</f>
        <v>6</v>
      </c>
      <c r="R28" s="4">
        <f>-P28</f>
        <v>-6</v>
      </c>
    </row>
    <row r="29" spans="3:18" outlineLevel="2" x14ac:dyDescent="0.25">
      <c r="C29" s="24">
        <v>107535</v>
      </c>
      <c r="D29" s="43" t="s">
        <v>47</v>
      </c>
      <c r="E29" s="43" t="s">
        <v>38</v>
      </c>
      <c r="F29" s="44">
        <v>62389</v>
      </c>
      <c r="G29" s="12">
        <v>22359</v>
      </c>
      <c r="H29" s="45" t="s">
        <v>2</v>
      </c>
      <c r="I29" s="46" t="s">
        <v>39</v>
      </c>
      <c r="J29" s="43" t="s">
        <v>43</v>
      </c>
      <c r="K29" s="47">
        <v>36923</v>
      </c>
      <c r="L29" s="48">
        <v>36924</v>
      </c>
      <c r="M29" s="44" t="s">
        <v>3</v>
      </c>
      <c r="N29" s="47">
        <v>36951</v>
      </c>
      <c r="O29" s="49">
        <v>-100000</v>
      </c>
      <c r="P29" s="5">
        <v>-100006</v>
      </c>
    </row>
    <row r="30" spans="3:18" outlineLevel="2" x14ac:dyDescent="0.25">
      <c r="C30" s="24">
        <v>107535</v>
      </c>
      <c r="D30" s="43" t="s">
        <v>47</v>
      </c>
      <c r="E30" s="43" t="s">
        <v>38</v>
      </c>
      <c r="F30" s="44">
        <v>62389</v>
      </c>
      <c r="G30" s="12">
        <v>22359</v>
      </c>
      <c r="H30" s="45" t="s">
        <v>2</v>
      </c>
      <c r="I30" s="46" t="s">
        <v>39</v>
      </c>
      <c r="J30" s="43" t="s">
        <v>43</v>
      </c>
      <c r="K30" s="47">
        <v>36923</v>
      </c>
      <c r="L30" s="48">
        <v>36924</v>
      </c>
      <c r="M30" s="44" t="s">
        <v>4</v>
      </c>
      <c r="N30" s="47">
        <v>37043</v>
      </c>
      <c r="O30" s="49">
        <v>100006</v>
      </c>
      <c r="P30" s="5">
        <v>100000</v>
      </c>
    </row>
    <row r="31" spans="3:18" outlineLevel="1" x14ac:dyDescent="0.25">
      <c r="C31" s="26" t="s">
        <v>154</v>
      </c>
      <c r="D31" s="43"/>
      <c r="E31" s="43"/>
      <c r="F31" s="44"/>
      <c r="G31" s="12"/>
      <c r="H31" s="45"/>
      <c r="I31" s="46"/>
      <c r="J31" s="43"/>
      <c r="K31" s="47"/>
      <c r="L31" s="48"/>
      <c r="M31" s="44"/>
      <c r="N31" s="47"/>
      <c r="O31" s="49"/>
      <c r="P31" s="5">
        <f>SUBTOTAL(9,P29:P30)</f>
        <v>-6</v>
      </c>
      <c r="R31" s="4">
        <f>-P31</f>
        <v>6</v>
      </c>
    </row>
    <row r="32" spans="3:18" outlineLevel="2" x14ac:dyDescent="0.25">
      <c r="C32" s="24">
        <v>107468</v>
      </c>
      <c r="D32" s="43" t="s">
        <v>48</v>
      </c>
      <c r="E32" s="43" t="s">
        <v>38</v>
      </c>
      <c r="F32" s="44">
        <v>62389</v>
      </c>
      <c r="G32" s="12">
        <v>21229</v>
      </c>
      <c r="H32" s="43" t="s">
        <v>111</v>
      </c>
      <c r="I32" s="44" t="s">
        <v>41</v>
      </c>
      <c r="J32" s="43" t="s">
        <v>43</v>
      </c>
      <c r="K32" s="47">
        <v>36892</v>
      </c>
      <c r="L32" s="48">
        <v>36903</v>
      </c>
      <c r="M32" s="44" t="s">
        <v>4</v>
      </c>
      <c r="N32" s="47">
        <v>36951</v>
      </c>
      <c r="O32" s="49">
        <v>70000</v>
      </c>
      <c r="P32" s="5">
        <f>O32</f>
        <v>70000</v>
      </c>
    </row>
    <row r="33" spans="3:18" outlineLevel="2" x14ac:dyDescent="0.25">
      <c r="C33" s="24">
        <v>107468</v>
      </c>
      <c r="D33" s="43" t="s">
        <v>48</v>
      </c>
      <c r="E33" s="43" t="s">
        <v>38</v>
      </c>
      <c r="F33" s="44">
        <v>62389</v>
      </c>
      <c r="G33" s="12">
        <v>21229</v>
      </c>
      <c r="H33" s="43" t="s">
        <v>111</v>
      </c>
      <c r="I33" s="44" t="s">
        <v>41</v>
      </c>
      <c r="J33" s="43" t="s">
        <v>43</v>
      </c>
      <c r="K33" s="47">
        <v>36892</v>
      </c>
      <c r="L33" s="48">
        <v>36903</v>
      </c>
      <c r="M33" s="44" t="s">
        <v>3</v>
      </c>
      <c r="N33" s="47">
        <v>37043</v>
      </c>
      <c r="O33" s="49">
        <v>-70000</v>
      </c>
      <c r="P33" s="5">
        <v>-70000</v>
      </c>
    </row>
    <row r="34" spans="3:18" outlineLevel="1" x14ac:dyDescent="0.25">
      <c r="C34" s="26" t="s">
        <v>155</v>
      </c>
      <c r="D34" s="43"/>
      <c r="E34" s="43"/>
      <c r="F34" s="44"/>
      <c r="G34" s="12"/>
      <c r="H34" s="43"/>
      <c r="I34" s="44"/>
      <c r="J34" s="43"/>
      <c r="K34" s="47"/>
      <c r="L34" s="48"/>
      <c r="M34" s="44"/>
      <c r="N34" s="47"/>
      <c r="O34" s="49"/>
      <c r="P34" s="5">
        <f>SUBTOTAL(9,P32:P33)</f>
        <v>0</v>
      </c>
      <c r="R34" s="4">
        <f>-P34</f>
        <v>0</v>
      </c>
    </row>
    <row r="35" spans="3:18" outlineLevel="2" x14ac:dyDescent="0.25">
      <c r="C35" s="24">
        <v>107651</v>
      </c>
      <c r="D35" s="43" t="s">
        <v>48</v>
      </c>
      <c r="E35" s="43" t="s">
        <v>38</v>
      </c>
      <c r="F35" s="44">
        <v>62389</v>
      </c>
      <c r="G35" s="12">
        <v>21229</v>
      </c>
      <c r="H35" s="45" t="s">
        <v>111</v>
      </c>
      <c r="I35" s="46" t="s">
        <v>39</v>
      </c>
      <c r="J35" s="43" t="s">
        <v>43</v>
      </c>
      <c r="K35" s="47">
        <v>36951</v>
      </c>
      <c r="L35" s="48">
        <v>36969</v>
      </c>
      <c r="M35" s="44" t="s">
        <v>3</v>
      </c>
      <c r="N35" s="47">
        <v>37012</v>
      </c>
      <c r="O35" s="49">
        <v>-620000</v>
      </c>
      <c r="P35" s="5">
        <v>0</v>
      </c>
    </row>
    <row r="36" spans="3:18" outlineLevel="2" x14ac:dyDescent="0.25">
      <c r="C36" s="24">
        <v>107651</v>
      </c>
      <c r="D36" s="43" t="s">
        <v>48</v>
      </c>
      <c r="E36" s="43" t="s">
        <v>38</v>
      </c>
      <c r="F36" s="44">
        <v>62389</v>
      </c>
      <c r="G36" s="12">
        <v>21229</v>
      </c>
      <c r="H36" s="45" t="s">
        <v>111</v>
      </c>
      <c r="I36" s="46" t="s">
        <v>39</v>
      </c>
      <c r="J36" s="43" t="s">
        <v>43</v>
      </c>
      <c r="K36" s="47">
        <v>36951</v>
      </c>
      <c r="L36" s="48">
        <v>36969</v>
      </c>
      <c r="M36" s="44" t="s">
        <v>4</v>
      </c>
      <c r="N36" s="47">
        <v>37043</v>
      </c>
      <c r="O36" s="49">
        <v>0</v>
      </c>
      <c r="P36" s="5">
        <f>O36</f>
        <v>0</v>
      </c>
    </row>
    <row r="37" spans="3:18" outlineLevel="1" x14ac:dyDescent="0.25">
      <c r="C37" s="26" t="s">
        <v>156</v>
      </c>
      <c r="D37" s="43"/>
      <c r="E37" s="43"/>
      <c r="F37" s="44"/>
      <c r="G37" s="12"/>
      <c r="H37" s="45"/>
      <c r="I37" s="46"/>
      <c r="J37" s="43"/>
      <c r="K37" s="47"/>
      <c r="L37" s="48"/>
      <c r="M37" s="44"/>
      <c r="N37" s="47"/>
      <c r="O37" s="49"/>
      <c r="P37" s="5">
        <f>SUBTOTAL(9,P35:P36)</f>
        <v>0</v>
      </c>
      <c r="R37" s="4">
        <f>-P37</f>
        <v>0</v>
      </c>
    </row>
    <row r="38" spans="3:18" outlineLevel="2" x14ac:dyDescent="0.25">
      <c r="C38" s="43">
        <v>107807</v>
      </c>
      <c r="D38" s="43" t="s">
        <v>48</v>
      </c>
      <c r="E38" s="43" t="s">
        <v>38</v>
      </c>
      <c r="F38" s="43">
        <v>62389</v>
      </c>
      <c r="G38" s="43">
        <v>21229</v>
      </c>
      <c r="H38" s="43" t="s">
        <v>5</v>
      </c>
      <c r="I38" s="44" t="s">
        <v>41</v>
      </c>
      <c r="J38" s="43" t="s">
        <v>43</v>
      </c>
      <c r="K38" s="52">
        <v>36982</v>
      </c>
      <c r="L38" s="55">
        <v>36992</v>
      </c>
      <c r="M38" s="44" t="s">
        <v>4</v>
      </c>
      <c r="N38" s="47">
        <v>36982</v>
      </c>
      <c r="O38" s="49">
        <v>1317126</v>
      </c>
      <c r="P38" s="5">
        <f>O38</f>
        <v>1317126</v>
      </c>
    </row>
    <row r="39" spans="3:18" outlineLevel="2" x14ac:dyDescent="0.25">
      <c r="C39" s="43">
        <v>107807</v>
      </c>
      <c r="D39" s="43" t="s">
        <v>48</v>
      </c>
      <c r="E39" s="43" t="s">
        <v>38</v>
      </c>
      <c r="F39" s="43">
        <v>62389</v>
      </c>
      <c r="G39" s="43">
        <v>21229</v>
      </c>
      <c r="H39" s="43" t="s">
        <v>5</v>
      </c>
      <c r="I39" s="44" t="s">
        <v>41</v>
      </c>
      <c r="J39" s="43" t="s">
        <v>43</v>
      </c>
      <c r="K39" s="52">
        <v>36982</v>
      </c>
      <c r="L39" s="55">
        <v>36992</v>
      </c>
      <c r="M39" s="44" t="s">
        <v>3</v>
      </c>
      <c r="N39" s="47">
        <v>37043</v>
      </c>
      <c r="O39" s="49">
        <v>-1317126</v>
      </c>
      <c r="P39" s="5">
        <v>-1317126</v>
      </c>
    </row>
    <row r="40" spans="3:18" outlineLevel="1" x14ac:dyDescent="0.25">
      <c r="C40" s="72" t="s">
        <v>157</v>
      </c>
      <c r="D40" s="43"/>
      <c r="E40" s="43"/>
      <c r="F40" s="43"/>
      <c r="G40" s="43"/>
      <c r="H40" s="43"/>
      <c r="I40" s="44"/>
      <c r="J40" s="43"/>
      <c r="K40" s="52"/>
      <c r="L40" s="55"/>
      <c r="M40" s="44"/>
      <c r="N40" s="47"/>
      <c r="O40" s="49"/>
      <c r="P40" s="5">
        <f>SUBTOTAL(9,P38:P39)</f>
        <v>0</v>
      </c>
      <c r="R40" s="4">
        <f>-P40</f>
        <v>0</v>
      </c>
    </row>
    <row r="41" spans="3:18" outlineLevel="2" x14ac:dyDescent="0.25">
      <c r="C41" s="43">
        <v>107808</v>
      </c>
      <c r="D41" s="43" t="s">
        <v>48</v>
      </c>
      <c r="E41" s="43" t="s">
        <v>38</v>
      </c>
      <c r="F41" s="43">
        <v>62389</v>
      </c>
      <c r="G41" s="43">
        <v>21229</v>
      </c>
      <c r="H41" s="43" t="s">
        <v>2</v>
      </c>
      <c r="I41" s="44" t="s">
        <v>39</v>
      </c>
      <c r="J41" s="43" t="s">
        <v>43</v>
      </c>
      <c r="K41" s="52">
        <v>36982</v>
      </c>
      <c r="L41" s="55">
        <v>36992</v>
      </c>
      <c r="M41" s="44" t="s">
        <v>3</v>
      </c>
      <c r="N41" s="47">
        <v>36982</v>
      </c>
      <c r="O41" s="49">
        <v>-1317126</v>
      </c>
      <c r="P41" s="5">
        <f>O41</f>
        <v>-1317126</v>
      </c>
    </row>
    <row r="42" spans="3:18" outlineLevel="2" x14ac:dyDescent="0.25">
      <c r="C42" s="43">
        <v>107808</v>
      </c>
      <c r="D42" s="43" t="s">
        <v>48</v>
      </c>
      <c r="E42" s="43" t="s">
        <v>38</v>
      </c>
      <c r="F42" s="43">
        <v>62389</v>
      </c>
      <c r="G42" s="43">
        <v>21229</v>
      </c>
      <c r="H42" s="43" t="s">
        <v>2</v>
      </c>
      <c r="I42" s="44" t="s">
        <v>39</v>
      </c>
      <c r="J42" s="43" t="s">
        <v>43</v>
      </c>
      <c r="K42" s="52">
        <v>36982</v>
      </c>
      <c r="L42" s="55">
        <v>36992</v>
      </c>
      <c r="M42" s="44" t="s">
        <v>4</v>
      </c>
      <c r="N42" s="47">
        <v>37043</v>
      </c>
      <c r="O42" s="49">
        <v>1317126</v>
      </c>
      <c r="P42" s="5">
        <v>1317126</v>
      </c>
    </row>
    <row r="43" spans="3:18" outlineLevel="1" x14ac:dyDescent="0.25">
      <c r="C43" s="72" t="s">
        <v>158</v>
      </c>
      <c r="D43" s="43"/>
      <c r="E43" s="43"/>
      <c r="F43" s="43"/>
      <c r="G43" s="43"/>
      <c r="H43" s="43"/>
      <c r="I43" s="44"/>
      <c r="J43" s="43"/>
      <c r="K43" s="52"/>
      <c r="L43" s="55"/>
      <c r="M43" s="44"/>
      <c r="N43" s="47"/>
      <c r="O43" s="49"/>
      <c r="P43" s="5">
        <f>SUBTOTAL(9,P41:P42)</f>
        <v>0</v>
      </c>
      <c r="R43" s="4">
        <f>-P43</f>
        <v>0</v>
      </c>
    </row>
    <row r="44" spans="3:18" outlineLevel="2" x14ac:dyDescent="0.25">
      <c r="C44" s="24">
        <v>107538</v>
      </c>
      <c r="D44" s="43" t="s">
        <v>112</v>
      </c>
      <c r="E44" s="43" t="s">
        <v>38</v>
      </c>
      <c r="F44" s="44">
        <v>98</v>
      </c>
      <c r="G44" s="12">
        <v>64522</v>
      </c>
      <c r="H44" s="45" t="s">
        <v>5</v>
      </c>
      <c r="I44" s="46" t="s">
        <v>41</v>
      </c>
      <c r="J44" s="43" t="s">
        <v>43</v>
      </c>
      <c r="K44" s="47">
        <v>36923</v>
      </c>
      <c r="L44" s="48">
        <v>36928</v>
      </c>
      <c r="M44" s="44" t="s">
        <v>4</v>
      </c>
      <c r="N44" s="47">
        <v>36923</v>
      </c>
      <c r="O44" s="49">
        <v>1000000</v>
      </c>
      <c r="P44" s="5">
        <f>O44</f>
        <v>1000000</v>
      </c>
    </row>
    <row r="45" spans="3:18" outlineLevel="2" x14ac:dyDescent="0.25">
      <c r="C45" s="24">
        <v>107538</v>
      </c>
      <c r="D45" s="43" t="s">
        <v>112</v>
      </c>
      <c r="E45" s="43" t="s">
        <v>38</v>
      </c>
      <c r="F45" s="44">
        <v>98</v>
      </c>
      <c r="G45" s="12">
        <v>64522</v>
      </c>
      <c r="H45" s="45" t="s">
        <v>5</v>
      </c>
      <c r="I45" s="46" t="s">
        <v>41</v>
      </c>
      <c r="J45" s="43" t="s">
        <v>43</v>
      </c>
      <c r="K45" s="47">
        <v>36923</v>
      </c>
      <c r="L45" s="48">
        <v>36928</v>
      </c>
      <c r="M45" s="44" t="s">
        <v>3</v>
      </c>
      <c r="N45" s="47">
        <v>37043</v>
      </c>
      <c r="O45" s="49">
        <v>-1000000</v>
      </c>
      <c r="P45" s="5">
        <v>-1000000</v>
      </c>
    </row>
    <row r="46" spans="3:18" outlineLevel="1" x14ac:dyDescent="0.25">
      <c r="C46" s="26" t="s">
        <v>159</v>
      </c>
      <c r="D46" s="43"/>
      <c r="E46" s="43"/>
      <c r="F46" s="44"/>
      <c r="G46" s="12"/>
      <c r="H46" s="45"/>
      <c r="I46" s="46"/>
      <c r="J46" s="43"/>
      <c r="K46" s="47"/>
      <c r="L46" s="48"/>
      <c r="M46" s="44"/>
      <c r="N46" s="47"/>
      <c r="O46" s="49"/>
      <c r="P46" s="5">
        <f>SUBTOTAL(9,P44:P45)</f>
        <v>0</v>
      </c>
    </row>
    <row r="47" spans="3:18" x14ac:dyDescent="0.25">
      <c r="C47" s="26" t="s">
        <v>6</v>
      </c>
      <c r="D47" s="43"/>
      <c r="E47" s="43"/>
      <c r="F47" s="44"/>
      <c r="G47" s="12"/>
      <c r="H47" s="45"/>
      <c r="I47" s="46"/>
      <c r="J47" s="43"/>
      <c r="K47" s="47"/>
      <c r="L47" s="48"/>
      <c r="M47" s="44"/>
      <c r="N47" s="47"/>
      <c r="O47" s="49"/>
      <c r="P47" s="5">
        <f>SUBTOTAL(9,P2:P45)</f>
        <v>97</v>
      </c>
    </row>
  </sheetData>
  <phoneticPr fontId="0" type="noConversion"/>
  <printOptions horizontalCentered="1" gridLines="1"/>
  <pageMargins left="0" right="0" top="0" bottom="0.5" header="0.5" footer="0.25"/>
  <pageSetup paperSize="5" scale="75" orientation="portrait" r:id="rId1"/>
  <headerFooter alignWithMargins="0">
    <oddFooter>&amp;L&amp;F&amp;R&amp;A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V954"/>
  <sheetViews>
    <sheetView workbookViewId="0">
      <pane xSplit="7" ySplit="1" topLeftCell="M2" activePane="bottomRight" state="frozen"/>
      <selection activeCell="C1" sqref="C1"/>
      <selection pane="topRight" activeCell="H1" sqref="H1"/>
      <selection pane="bottomLeft" activeCell="C2" sqref="C2"/>
      <selection pane="bottomRight" activeCell="R10" sqref="R10"/>
    </sheetView>
  </sheetViews>
  <sheetFormatPr defaultRowHeight="13.2" outlineLevelRow="2" x14ac:dyDescent="0.25"/>
  <cols>
    <col min="1" max="2" width="0" hidden="1" customWidth="1"/>
    <col min="3" max="3" width="10.109375" customWidth="1"/>
    <col min="5" max="5" width="0" hidden="1" customWidth="1"/>
    <col min="6" max="6" width="5.33203125" bestFit="1" customWidth="1"/>
    <col min="7" max="7" width="9.33203125" customWidth="1"/>
    <col min="8" max="8" width="6.6640625" customWidth="1"/>
    <col min="9" max="9" width="5" bestFit="1" customWidth="1"/>
    <col min="10" max="10" width="6.5546875" customWidth="1"/>
    <col min="11" max="11" width="7" customWidth="1"/>
    <col min="13" max="13" width="3.88671875" customWidth="1"/>
    <col min="14" max="14" width="7.88671875" customWidth="1"/>
    <col min="15" max="15" width="9.5546875" style="4" bestFit="1" customWidth="1"/>
    <col min="16" max="16" width="10.33203125" style="5" bestFit="1" customWidth="1"/>
    <col min="17" max="17" width="6.33203125" customWidth="1"/>
    <col min="18" max="18" width="16.33203125" style="4" customWidth="1"/>
  </cols>
  <sheetData>
    <row r="1" spans="1:31" s="13" customFormat="1" ht="79.8" thickBot="1" x14ac:dyDescent="0.3">
      <c r="A1" s="13" t="s">
        <v>23</v>
      </c>
      <c r="B1" s="13" t="s">
        <v>24</v>
      </c>
      <c r="C1" s="22" t="s">
        <v>12</v>
      </c>
      <c r="D1" s="13" t="s">
        <v>13</v>
      </c>
      <c r="E1" s="13" t="s">
        <v>25</v>
      </c>
      <c r="F1" s="13" t="s">
        <v>14</v>
      </c>
      <c r="G1" s="14" t="s">
        <v>15</v>
      </c>
      <c r="H1" s="13" t="s">
        <v>16</v>
      </c>
      <c r="I1" s="13" t="s">
        <v>26</v>
      </c>
      <c r="J1" s="13" t="s">
        <v>17</v>
      </c>
      <c r="K1" s="15" t="s">
        <v>18</v>
      </c>
      <c r="L1" s="16" t="s">
        <v>19</v>
      </c>
      <c r="M1" s="14" t="s">
        <v>20</v>
      </c>
      <c r="N1" s="15" t="s">
        <v>21</v>
      </c>
      <c r="O1" s="31" t="s">
        <v>22</v>
      </c>
      <c r="P1" s="18" t="s">
        <v>180</v>
      </c>
      <c r="Q1" s="2" t="s">
        <v>0</v>
      </c>
      <c r="R1" s="20" t="s">
        <v>30</v>
      </c>
      <c r="S1" s="13" t="s">
        <v>132</v>
      </c>
    </row>
    <row r="2" spans="1:31" s="43" customFormat="1" ht="10.199999999999999" outlineLevel="2" x14ac:dyDescent="0.2">
      <c r="B2" s="43" t="s">
        <v>162</v>
      </c>
      <c r="C2" s="24">
        <v>106869</v>
      </c>
      <c r="D2" s="43" t="s">
        <v>47</v>
      </c>
      <c r="E2" s="43" t="s">
        <v>38</v>
      </c>
      <c r="F2" s="44">
        <v>71460</v>
      </c>
      <c r="G2" s="12">
        <v>22359</v>
      </c>
      <c r="H2" s="43" t="s">
        <v>2</v>
      </c>
      <c r="I2" s="44" t="s">
        <v>161</v>
      </c>
      <c r="J2" s="43" t="s">
        <v>8</v>
      </c>
      <c r="K2" s="47">
        <v>36739</v>
      </c>
      <c r="L2" s="48">
        <v>36746</v>
      </c>
      <c r="M2" s="44" t="s">
        <v>3</v>
      </c>
      <c r="N2" s="47">
        <v>36923</v>
      </c>
      <c r="O2" s="49">
        <v>-100000</v>
      </c>
      <c r="P2" s="76">
        <v>-99988</v>
      </c>
      <c r="Q2" s="49">
        <f>31-30</f>
        <v>1</v>
      </c>
      <c r="R2" s="78"/>
      <c r="S2" s="33"/>
      <c r="T2" s="49"/>
      <c r="U2" s="49"/>
      <c r="V2" s="50"/>
      <c r="W2" s="50"/>
      <c r="X2" s="50"/>
      <c r="Y2" s="50"/>
      <c r="Z2" s="51"/>
      <c r="AA2" s="51"/>
      <c r="AB2" s="51"/>
      <c r="AC2" s="51"/>
      <c r="AD2" s="51"/>
      <c r="AE2" s="52"/>
    </row>
    <row r="3" spans="1:31" s="43" customFormat="1" ht="10.199999999999999" outlineLevel="2" x14ac:dyDescent="0.2">
      <c r="B3" s="43" t="s">
        <v>162</v>
      </c>
      <c r="C3" s="24">
        <v>106869</v>
      </c>
      <c r="D3" s="43" t="s">
        <v>47</v>
      </c>
      <c r="E3" s="43" t="s">
        <v>38</v>
      </c>
      <c r="F3" s="44">
        <v>71460</v>
      </c>
      <c r="G3" s="12">
        <v>22359</v>
      </c>
      <c r="H3" s="43" t="s">
        <v>2</v>
      </c>
      <c r="I3" s="44" t="s">
        <v>161</v>
      </c>
      <c r="J3" s="43" t="s">
        <v>8</v>
      </c>
      <c r="K3" s="47">
        <v>36739</v>
      </c>
      <c r="L3" s="48">
        <v>36746</v>
      </c>
      <c r="M3" s="44" t="s">
        <v>4</v>
      </c>
      <c r="N3" s="47">
        <v>37073</v>
      </c>
      <c r="O3" s="49">
        <v>99988</v>
      </c>
      <c r="P3" s="76">
        <v>99988</v>
      </c>
      <c r="Q3" s="49"/>
      <c r="R3" s="78"/>
      <c r="S3" s="33"/>
      <c r="T3" s="49"/>
      <c r="U3" s="49"/>
      <c r="V3" s="50"/>
      <c r="W3" s="50"/>
      <c r="X3" s="50"/>
      <c r="Y3" s="50"/>
      <c r="Z3" s="51"/>
      <c r="AA3" s="51"/>
      <c r="AB3" s="51"/>
      <c r="AC3" s="51"/>
      <c r="AD3" s="51"/>
      <c r="AE3" s="52"/>
    </row>
    <row r="4" spans="1:31" s="43" customFormat="1" ht="10.199999999999999" outlineLevel="1" x14ac:dyDescent="0.2">
      <c r="C4" s="25" t="s">
        <v>166</v>
      </c>
      <c r="F4" s="44"/>
      <c r="G4" s="12"/>
      <c r="I4" s="44"/>
      <c r="K4" s="47"/>
      <c r="L4" s="48"/>
      <c r="M4" s="44"/>
      <c r="N4" s="47"/>
      <c r="O4" s="49"/>
      <c r="P4" s="76">
        <f>SUBTOTAL(9,P2:P3)</f>
        <v>0</v>
      </c>
      <c r="Q4" s="49"/>
      <c r="R4" s="78">
        <f>-P4/$Q$2</f>
        <v>0</v>
      </c>
      <c r="S4" s="33"/>
      <c r="T4" s="49"/>
      <c r="U4" s="49"/>
      <c r="V4" s="50"/>
      <c r="W4" s="50"/>
      <c r="X4" s="50"/>
      <c r="Y4" s="50"/>
      <c r="Z4" s="51"/>
      <c r="AA4" s="51"/>
      <c r="AB4" s="51"/>
      <c r="AC4" s="51"/>
      <c r="AD4" s="51"/>
      <c r="AE4" s="52"/>
    </row>
    <row r="5" spans="1:31" s="43" customFormat="1" ht="10.199999999999999" outlineLevel="2" x14ac:dyDescent="0.2">
      <c r="B5" s="43" t="s">
        <v>163</v>
      </c>
      <c r="C5" s="24">
        <v>106955</v>
      </c>
      <c r="D5" s="43" t="s">
        <v>47</v>
      </c>
      <c r="E5" s="43" t="s">
        <v>38</v>
      </c>
      <c r="F5" s="44">
        <v>62389</v>
      </c>
      <c r="G5" s="12">
        <v>22359</v>
      </c>
      <c r="H5" s="45" t="s">
        <v>2</v>
      </c>
      <c r="I5" s="46" t="s">
        <v>39</v>
      </c>
      <c r="J5" s="43" t="s">
        <v>8</v>
      </c>
      <c r="K5" s="47">
        <v>36770</v>
      </c>
      <c r="L5" s="48">
        <v>36776</v>
      </c>
      <c r="M5" s="44" t="s">
        <v>3</v>
      </c>
      <c r="N5" s="47">
        <v>36982</v>
      </c>
      <c r="O5" s="49">
        <v>-500000</v>
      </c>
      <c r="P5" s="76">
        <f>O5</f>
        <v>-500000</v>
      </c>
      <c r="Q5" s="49"/>
      <c r="R5" s="78"/>
      <c r="S5" s="33"/>
      <c r="T5" s="49"/>
      <c r="U5" s="49"/>
      <c r="V5" s="50"/>
      <c r="W5" s="50"/>
      <c r="X5" s="50"/>
      <c r="Y5" s="50"/>
      <c r="Z5" s="51"/>
      <c r="AA5" s="51"/>
      <c r="AB5" s="51"/>
      <c r="AC5" s="51"/>
      <c r="AD5" s="51"/>
      <c r="AE5" s="52"/>
    </row>
    <row r="6" spans="1:31" s="43" customFormat="1" ht="10.199999999999999" outlineLevel="2" x14ac:dyDescent="0.2">
      <c r="B6" s="43" t="s">
        <v>163</v>
      </c>
      <c r="C6" s="24">
        <v>106955</v>
      </c>
      <c r="D6" s="43" t="s">
        <v>47</v>
      </c>
      <c r="E6" s="43" t="s">
        <v>38</v>
      </c>
      <c r="F6" s="44">
        <v>62389</v>
      </c>
      <c r="G6" s="12">
        <v>22359</v>
      </c>
      <c r="H6" s="45" t="s">
        <v>2</v>
      </c>
      <c r="I6" s="46" t="s">
        <v>39</v>
      </c>
      <c r="J6" s="43" t="s">
        <v>8</v>
      </c>
      <c r="K6" s="47">
        <v>36770</v>
      </c>
      <c r="L6" s="48">
        <v>36776</v>
      </c>
      <c r="M6" s="44" t="s">
        <v>4</v>
      </c>
      <c r="N6" s="47">
        <v>37073</v>
      </c>
      <c r="O6" s="49">
        <v>500000</v>
      </c>
      <c r="P6" s="76">
        <v>500000</v>
      </c>
      <c r="Q6" s="49"/>
      <c r="R6" s="78"/>
      <c r="S6" s="33"/>
      <c r="T6" s="49"/>
      <c r="U6" s="49"/>
      <c r="V6" s="50"/>
      <c r="W6" s="50"/>
      <c r="X6" s="50"/>
      <c r="Y6" s="50"/>
      <c r="Z6" s="51"/>
      <c r="AA6" s="51"/>
      <c r="AB6" s="51"/>
      <c r="AC6" s="51"/>
      <c r="AD6" s="51"/>
      <c r="AE6" s="52"/>
    </row>
    <row r="7" spans="1:31" s="43" customFormat="1" ht="10.199999999999999" outlineLevel="1" x14ac:dyDescent="0.2">
      <c r="C7" s="26" t="s">
        <v>168</v>
      </c>
      <c r="F7" s="44"/>
      <c r="G7" s="12"/>
      <c r="H7" s="45"/>
      <c r="I7" s="46"/>
      <c r="K7" s="47"/>
      <c r="L7" s="48"/>
      <c r="M7" s="44"/>
      <c r="N7" s="47"/>
      <c r="O7" s="49"/>
      <c r="P7" s="76">
        <f>SUBTOTAL(9,P5:P6)</f>
        <v>0</v>
      </c>
      <c r="Q7" s="49"/>
      <c r="R7" s="78">
        <f>-P7/$Q$2</f>
        <v>0</v>
      </c>
      <c r="S7" s="33"/>
      <c r="T7" s="49"/>
      <c r="U7" s="49"/>
      <c r="V7" s="50"/>
      <c r="W7" s="50"/>
      <c r="X7" s="50"/>
      <c r="Y7" s="50"/>
      <c r="Z7" s="51"/>
      <c r="AA7" s="51"/>
      <c r="AB7" s="51"/>
      <c r="AC7" s="51"/>
      <c r="AD7" s="51"/>
      <c r="AE7" s="52"/>
    </row>
    <row r="8" spans="1:31" s="43" customFormat="1" ht="10.199999999999999" outlineLevel="2" x14ac:dyDescent="0.2">
      <c r="B8" s="43" t="s">
        <v>164</v>
      </c>
      <c r="C8" s="24">
        <v>107039</v>
      </c>
      <c r="D8" s="43" t="s">
        <v>47</v>
      </c>
      <c r="E8" s="43" t="s">
        <v>38</v>
      </c>
      <c r="F8" s="44">
        <v>71319</v>
      </c>
      <c r="G8" s="12">
        <v>22359</v>
      </c>
      <c r="H8" s="43" t="s">
        <v>5</v>
      </c>
      <c r="I8" s="44" t="s">
        <v>41</v>
      </c>
      <c r="J8" s="43" t="s">
        <v>43</v>
      </c>
      <c r="K8" s="47">
        <v>36770</v>
      </c>
      <c r="L8" s="48">
        <v>36796</v>
      </c>
      <c r="M8" s="44" t="s">
        <v>4</v>
      </c>
      <c r="N8" s="47">
        <v>36831</v>
      </c>
      <c r="O8" s="49">
        <v>500000</v>
      </c>
      <c r="P8" s="76">
        <v>500010</v>
      </c>
      <c r="Q8" s="49"/>
      <c r="R8" s="78"/>
      <c r="S8" s="33"/>
      <c r="T8" s="49"/>
      <c r="U8" s="49"/>
      <c r="V8" s="50"/>
      <c r="W8" s="50"/>
      <c r="X8" s="50"/>
      <c r="Y8" s="50"/>
      <c r="Z8" s="51"/>
      <c r="AA8" s="51"/>
      <c r="AB8" s="51"/>
      <c r="AC8" s="51"/>
      <c r="AD8" s="51"/>
      <c r="AE8" s="52"/>
    </row>
    <row r="9" spans="1:31" s="43" customFormat="1" ht="10.199999999999999" outlineLevel="2" x14ac:dyDescent="0.2">
      <c r="B9" s="43" t="s">
        <v>164</v>
      </c>
      <c r="C9" s="24">
        <v>107039</v>
      </c>
      <c r="D9" s="43" t="s">
        <v>47</v>
      </c>
      <c r="E9" s="43" t="s">
        <v>38</v>
      </c>
      <c r="F9" s="44">
        <v>71319</v>
      </c>
      <c r="G9" s="12">
        <v>22359</v>
      </c>
      <c r="H9" s="43" t="s">
        <v>5</v>
      </c>
      <c r="I9" s="44" t="s">
        <v>41</v>
      </c>
      <c r="J9" s="43" t="s">
        <v>43</v>
      </c>
      <c r="K9" s="47">
        <v>36770</v>
      </c>
      <c r="L9" s="48">
        <v>36796</v>
      </c>
      <c r="M9" s="44" t="s">
        <v>3</v>
      </c>
      <c r="N9" s="47">
        <v>37073</v>
      </c>
      <c r="O9" s="49">
        <v>-500010</v>
      </c>
      <c r="P9" s="76">
        <v>-500009</v>
      </c>
      <c r="Q9" s="49"/>
      <c r="R9" s="78"/>
      <c r="S9" s="33"/>
      <c r="T9" s="49"/>
      <c r="U9" s="49"/>
      <c r="V9" s="50"/>
      <c r="W9" s="50"/>
      <c r="X9" s="50"/>
      <c r="Y9" s="50"/>
      <c r="Z9" s="51"/>
      <c r="AA9" s="51"/>
      <c r="AB9" s="51"/>
      <c r="AC9" s="51"/>
      <c r="AD9" s="51"/>
      <c r="AE9" s="52"/>
    </row>
    <row r="10" spans="1:31" s="43" customFormat="1" ht="10.199999999999999" outlineLevel="1" x14ac:dyDescent="0.2">
      <c r="C10" s="26" t="s">
        <v>169</v>
      </c>
      <c r="F10" s="44"/>
      <c r="G10" s="12"/>
      <c r="I10" s="44"/>
      <c r="K10" s="47"/>
      <c r="L10" s="48"/>
      <c r="M10" s="44"/>
      <c r="N10" s="47"/>
      <c r="O10" s="49"/>
      <c r="P10" s="76">
        <f>SUBTOTAL(9,P8:P9)</f>
        <v>1</v>
      </c>
      <c r="Q10" s="49"/>
      <c r="R10" s="78">
        <f>-P10/$Q$2</f>
        <v>-1</v>
      </c>
      <c r="S10" s="33"/>
      <c r="T10" s="49"/>
      <c r="U10" s="49"/>
      <c r="V10" s="50"/>
      <c r="W10" s="50"/>
      <c r="X10" s="50"/>
      <c r="Y10" s="50"/>
      <c r="Z10" s="51"/>
      <c r="AA10" s="51"/>
      <c r="AB10" s="51"/>
      <c r="AC10" s="51"/>
      <c r="AD10" s="51"/>
      <c r="AE10" s="52"/>
    </row>
    <row r="11" spans="1:31" s="43" customFormat="1" ht="10.199999999999999" outlineLevel="2" x14ac:dyDescent="0.2">
      <c r="B11" s="43" t="s">
        <v>164</v>
      </c>
      <c r="C11" s="24">
        <v>107040</v>
      </c>
      <c r="D11" s="43" t="s">
        <v>47</v>
      </c>
      <c r="E11" s="43" t="s">
        <v>38</v>
      </c>
      <c r="F11" s="44">
        <v>71460</v>
      </c>
      <c r="G11" s="12">
        <v>22359</v>
      </c>
      <c r="H11" s="45" t="s">
        <v>2</v>
      </c>
      <c r="I11" s="46" t="s">
        <v>39</v>
      </c>
      <c r="J11" s="43" t="s">
        <v>43</v>
      </c>
      <c r="K11" s="47">
        <v>36770</v>
      </c>
      <c r="L11" s="48">
        <v>36796</v>
      </c>
      <c r="M11" s="44" t="s">
        <v>3</v>
      </c>
      <c r="N11" s="47">
        <v>36831</v>
      </c>
      <c r="O11" s="49">
        <v>-500000</v>
      </c>
      <c r="P11" s="76">
        <v>-492510</v>
      </c>
      <c r="Q11" s="49"/>
      <c r="R11" s="78"/>
      <c r="S11" s="33"/>
      <c r="T11" s="49"/>
      <c r="U11" s="49"/>
      <c r="V11" s="50"/>
      <c r="W11" s="50"/>
      <c r="X11" s="50"/>
      <c r="Y11" s="50"/>
      <c r="Z11" s="51"/>
      <c r="AA11" s="51"/>
      <c r="AB11" s="51"/>
      <c r="AC11" s="51"/>
      <c r="AD11" s="51"/>
      <c r="AE11" s="52"/>
    </row>
    <row r="12" spans="1:31" s="43" customFormat="1" ht="10.199999999999999" outlineLevel="2" x14ac:dyDescent="0.2">
      <c r="B12" s="43" t="s">
        <v>164</v>
      </c>
      <c r="C12" s="24">
        <v>107040</v>
      </c>
      <c r="D12" s="43" t="s">
        <v>47</v>
      </c>
      <c r="E12" s="43" t="s">
        <v>38</v>
      </c>
      <c r="F12" s="44">
        <v>71460</v>
      </c>
      <c r="G12" s="12">
        <v>22359</v>
      </c>
      <c r="H12" s="45" t="s">
        <v>2</v>
      </c>
      <c r="I12" s="46" t="s">
        <v>39</v>
      </c>
      <c r="J12" s="43" t="s">
        <v>43</v>
      </c>
      <c r="K12" s="47">
        <v>36770</v>
      </c>
      <c r="L12" s="48">
        <v>36796</v>
      </c>
      <c r="M12" s="44" t="s">
        <v>4</v>
      </c>
      <c r="N12" s="47">
        <v>37073</v>
      </c>
      <c r="O12" s="49">
        <v>492510</v>
      </c>
      <c r="P12" s="76">
        <v>492510</v>
      </c>
      <c r="Q12" s="49"/>
      <c r="R12" s="78"/>
      <c r="S12" s="33"/>
      <c r="T12" s="49"/>
      <c r="U12" s="49"/>
      <c r="V12" s="50"/>
      <c r="W12" s="50"/>
      <c r="X12" s="50"/>
      <c r="Y12" s="50"/>
      <c r="Z12" s="51"/>
      <c r="AA12" s="51"/>
      <c r="AB12" s="51"/>
      <c r="AC12" s="51"/>
      <c r="AD12" s="51"/>
      <c r="AE12" s="52"/>
    </row>
    <row r="13" spans="1:31" s="43" customFormat="1" ht="10.199999999999999" outlineLevel="1" x14ac:dyDescent="0.2">
      <c r="C13" s="26" t="s">
        <v>170</v>
      </c>
      <c r="F13" s="44"/>
      <c r="G13" s="12"/>
      <c r="H13" s="45"/>
      <c r="I13" s="46"/>
      <c r="K13" s="47"/>
      <c r="L13" s="48"/>
      <c r="M13" s="44"/>
      <c r="N13" s="47"/>
      <c r="O13" s="49"/>
      <c r="P13" s="76">
        <f>SUBTOTAL(9,P11:P12)</f>
        <v>0</v>
      </c>
      <c r="Q13" s="49"/>
      <c r="R13" s="78">
        <f>-P13/$Q$2</f>
        <v>0</v>
      </c>
      <c r="S13" s="33"/>
      <c r="T13" s="49"/>
      <c r="U13" s="49"/>
      <c r="V13" s="50"/>
      <c r="W13" s="50"/>
      <c r="X13" s="50"/>
      <c r="Y13" s="50"/>
      <c r="Z13" s="51"/>
      <c r="AA13" s="51"/>
      <c r="AB13" s="51"/>
      <c r="AC13" s="51"/>
      <c r="AD13" s="51"/>
      <c r="AE13" s="52"/>
    </row>
    <row r="14" spans="1:31" s="43" customFormat="1" ht="10.199999999999999" outlineLevel="2" x14ac:dyDescent="0.2">
      <c r="B14" s="43" t="s">
        <v>1</v>
      </c>
      <c r="C14" s="24">
        <v>107622</v>
      </c>
      <c r="D14" s="43" t="s">
        <v>47</v>
      </c>
      <c r="E14" s="43" t="s">
        <v>38</v>
      </c>
      <c r="F14" s="44">
        <v>71320</v>
      </c>
      <c r="G14" s="12">
        <v>22359</v>
      </c>
      <c r="H14" s="45" t="s">
        <v>5</v>
      </c>
      <c r="I14" s="46" t="s">
        <v>41</v>
      </c>
      <c r="J14" s="43" t="s">
        <v>43</v>
      </c>
      <c r="K14" s="47">
        <v>36951</v>
      </c>
      <c r="L14" s="48">
        <v>36958</v>
      </c>
      <c r="M14" s="44" t="s">
        <v>4</v>
      </c>
      <c r="N14" s="47">
        <v>36951</v>
      </c>
      <c r="O14" s="49">
        <v>499994</v>
      </c>
      <c r="P14" s="76">
        <v>499994</v>
      </c>
      <c r="Q14" s="49"/>
      <c r="R14" s="78"/>
      <c r="S14" s="33"/>
      <c r="T14" s="49"/>
      <c r="U14" s="49"/>
      <c r="V14" s="50"/>
      <c r="W14" s="50"/>
      <c r="X14" s="50"/>
      <c r="Y14" s="50"/>
      <c r="Z14" s="51"/>
      <c r="AA14" s="51"/>
      <c r="AB14" s="51"/>
      <c r="AC14" s="51"/>
      <c r="AD14" s="51"/>
      <c r="AE14" s="52"/>
    </row>
    <row r="15" spans="1:31" s="43" customFormat="1" ht="10.199999999999999" outlineLevel="2" x14ac:dyDescent="0.2">
      <c r="B15" s="43" t="s">
        <v>1</v>
      </c>
      <c r="C15" s="24">
        <v>107622</v>
      </c>
      <c r="D15" s="43" t="s">
        <v>47</v>
      </c>
      <c r="E15" s="43" t="s">
        <v>38</v>
      </c>
      <c r="F15" s="44">
        <v>71320</v>
      </c>
      <c r="G15" s="12">
        <v>22359</v>
      </c>
      <c r="H15" s="45" t="s">
        <v>5</v>
      </c>
      <c r="I15" s="46" t="s">
        <v>41</v>
      </c>
      <c r="J15" s="43" t="s">
        <v>43</v>
      </c>
      <c r="K15" s="47">
        <v>36951</v>
      </c>
      <c r="L15" s="48">
        <v>36958</v>
      </c>
      <c r="M15" s="44" t="s">
        <v>3</v>
      </c>
      <c r="N15" s="47">
        <v>37073</v>
      </c>
      <c r="O15" s="49">
        <v>-499994</v>
      </c>
      <c r="P15" s="76">
        <v>-499780</v>
      </c>
      <c r="Q15" s="49"/>
      <c r="R15" s="78"/>
      <c r="S15" s="33"/>
      <c r="T15" s="49"/>
      <c r="U15" s="49"/>
      <c r="V15" s="50"/>
      <c r="W15" s="50"/>
      <c r="X15" s="50"/>
      <c r="Y15" s="50"/>
      <c r="Z15" s="51"/>
      <c r="AA15" s="51"/>
      <c r="AB15" s="51"/>
      <c r="AC15" s="51"/>
      <c r="AD15" s="51"/>
      <c r="AE15" s="52"/>
    </row>
    <row r="16" spans="1:31" s="43" customFormat="1" ht="10.199999999999999" outlineLevel="1" x14ac:dyDescent="0.2">
      <c r="C16" s="26" t="s">
        <v>175</v>
      </c>
      <c r="F16" s="44"/>
      <c r="G16" s="12"/>
      <c r="H16" s="45"/>
      <c r="I16" s="46"/>
      <c r="K16" s="47"/>
      <c r="L16" s="48"/>
      <c r="M16" s="44"/>
      <c r="N16" s="47"/>
      <c r="O16" s="49"/>
      <c r="P16" s="76">
        <f>SUBTOTAL(9,P14:P15)</f>
        <v>214</v>
      </c>
      <c r="Q16" s="49"/>
      <c r="R16" s="78">
        <f>-P16/$Q$2</f>
        <v>-214</v>
      </c>
      <c r="S16" s="33"/>
      <c r="T16" s="49"/>
      <c r="U16" s="49"/>
      <c r="V16" s="50"/>
      <c r="W16" s="50"/>
      <c r="X16" s="50"/>
      <c r="Y16" s="50"/>
      <c r="Z16" s="51"/>
      <c r="AA16" s="51"/>
      <c r="AB16" s="51"/>
      <c r="AC16" s="51"/>
      <c r="AD16" s="51"/>
      <c r="AE16" s="52"/>
    </row>
    <row r="17" spans="2:48" s="43" customFormat="1" ht="10.199999999999999" outlineLevel="2" x14ac:dyDescent="0.2">
      <c r="B17" s="43" t="s">
        <v>163</v>
      </c>
      <c r="C17" s="24">
        <v>106954</v>
      </c>
      <c r="D17" s="43" t="s">
        <v>44</v>
      </c>
      <c r="E17" s="43" t="s">
        <v>38</v>
      </c>
      <c r="F17" s="44">
        <v>62389</v>
      </c>
      <c r="G17" s="12">
        <v>100492</v>
      </c>
      <c r="H17" s="45" t="s">
        <v>2</v>
      </c>
      <c r="I17" s="46" t="s">
        <v>39</v>
      </c>
      <c r="J17" s="43" t="s">
        <v>8</v>
      </c>
      <c r="K17" s="47">
        <v>36770</v>
      </c>
      <c r="L17" s="48">
        <v>36776</v>
      </c>
      <c r="M17" s="44" t="s">
        <v>3</v>
      </c>
      <c r="N17" s="47">
        <v>36982</v>
      </c>
      <c r="O17" s="49">
        <v>-500000</v>
      </c>
      <c r="P17" s="76">
        <f>O17</f>
        <v>-500000</v>
      </c>
      <c r="Q17" s="49"/>
      <c r="R17" s="78"/>
      <c r="S17" s="33"/>
      <c r="T17" s="49"/>
      <c r="U17" s="49"/>
      <c r="V17" s="50"/>
      <c r="W17" s="50"/>
      <c r="X17" s="50"/>
      <c r="Y17" s="50"/>
      <c r="Z17" s="51"/>
      <c r="AA17" s="51"/>
      <c r="AB17" s="51"/>
      <c r="AC17" s="51"/>
      <c r="AD17" s="51"/>
      <c r="AE17" s="52"/>
    </row>
    <row r="18" spans="2:48" s="43" customFormat="1" ht="10.199999999999999" outlineLevel="2" x14ac:dyDescent="0.2">
      <c r="B18" s="43" t="s">
        <v>163</v>
      </c>
      <c r="C18" s="24">
        <v>106954</v>
      </c>
      <c r="D18" s="43" t="s">
        <v>44</v>
      </c>
      <c r="E18" s="43" t="s">
        <v>38</v>
      </c>
      <c r="F18" s="44">
        <v>62389</v>
      </c>
      <c r="G18" s="12">
        <v>100492</v>
      </c>
      <c r="H18" s="45" t="s">
        <v>2</v>
      </c>
      <c r="I18" s="46" t="s">
        <v>39</v>
      </c>
      <c r="J18" s="43" t="s">
        <v>8</v>
      </c>
      <c r="K18" s="47">
        <v>36770</v>
      </c>
      <c r="L18" s="48">
        <v>36776</v>
      </c>
      <c r="M18" s="44" t="s">
        <v>4</v>
      </c>
      <c r="N18" s="47">
        <v>37073</v>
      </c>
      <c r="O18" s="49">
        <v>500000</v>
      </c>
      <c r="P18" s="76">
        <v>500000</v>
      </c>
      <c r="Q18" s="49"/>
      <c r="R18" s="78"/>
      <c r="S18" s="33"/>
      <c r="T18" s="49"/>
      <c r="U18" s="49"/>
      <c r="V18" s="50"/>
      <c r="W18" s="50"/>
      <c r="X18" s="50"/>
      <c r="Y18" s="50"/>
      <c r="Z18" s="51"/>
      <c r="AA18" s="51"/>
      <c r="AB18" s="51"/>
      <c r="AC18" s="51"/>
      <c r="AD18" s="51"/>
      <c r="AE18" s="52"/>
    </row>
    <row r="19" spans="2:48" s="43" customFormat="1" ht="10.199999999999999" outlineLevel="1" x14ac:dyDescent="0.2">
      <c r="C19" s="26" t="s">
        <v>167</v>
      </c>
      <c r="F19" s="44"/>
      <c r="G19" s="12"/>
      <c r="H19" s="45"/>
      <c r="I19" s="46"/>
      <c r="K19" s="47"/>
      <c r="L19" s="48"/>
      <c r="M19" s="44"/>
      <c r="N19" s="47"/>
      <c r="O19" s="49"/>
      <c r="P19" s="76">
        <f>SUBTOTAL(9,P17:P18)</f>
        <v>0</v>
      </c>
      <c r="Q19" s="49"/>
      <c r="R19" s="78">
        <f>-P19/$Q$2</f>
        <v>0</v>
      </c>
      <c r="S19" s="33"/>
      <c r="T19" s="49"/>
      <c r="U19" s="49"/>
      <c r="V19" s="50"/>
      <c r="W19" s="50"/>
      <c r="X19" s="50"/>
      <c r="Y19" s="50"/>
      <c r="Z19" s="51"/>
      <c r="AA19" s="51"/>
      <c r="AB19" s="51"/>
      <c r="AC19" s="51"/>
      <c r="AD19" s="51"/>
      <c r="AE19" s="52"/>
    </row>
    <row r="20" spans="2:48" s="8" customFormat="1" ht="10.199999999999999" outlineLevel="2" x14ac:dyDescent="0.2">
      <c r="B20" s="8" t="s">
        <v>1</v>
      </c>
      <c r="C20" s="24">
        <v>107588</v>
      </c>
      <c r="D20" s="8" t="s">
        <v>48</v>
      </c>
      <c r="E20" s="8" t="s">
        <v>38</v>
      </c>
      <c r="F20" s="7">
        <v>71320</v>
      </c>
      <c r="G20" s="12">
        <v>21229</v>
      </c>
      <c r="H20" s="28" t="s">
        <v>5</v>
      </c>
      <c r="I20" s="29" t="s">
        <v>41</v>
      </c>
      <c r="J20" s="8" t="s">
        <v>43</v>
      </c>
      <c r="K20" s="9">
        <v>36923</v>
      </c>
      <c r="L20" s="10">
        <v>36949</v>
      </c>
      <c r="M20" s="7" t="s">
        <v>4</v>
      </c>
      <c r="N20" s="47">
        <v>36982</v>
      </c>
      <c r="O20" s="11">
        <v>100000</v>
      </c>
      <c r="P20" s="76">
        <f>O20</f>
        <v>100000</v>
      </c>
      <c r="Q20" s="41"/>
      <c r="R20" s="78"/>
      <c r="S20" s="33"/>
      <c r="T20" s="11"/>
      <c r="U20" s="11"/>
      <c r="V20" s="34"/>
      <c r="Y20" s="74"/>
      <c r="Z20" s="36"/>
      <c r="AA20" s="36"/>
      <c r="AB20" s="36"/>
      <c r="AC20" s="36"/>
      <c r="AD20" s="36"/>
      <c r="AE20" s="37"/>
      <c r="AO20" s="38"/>
      <c r="AP20" s="39"/>
      <c r="AQ20" s="39"/>
      <c r="AR20" s="39"/>
      <c r="AS20" s="40"/>
      <c r="AT20" s="41"/>
      <c r="AU20" s="42"/>
      <c r="AV20" s="42"/>
    </row>
    <row r="21" spans="2:48" s="8" customFormat="1" ht="10.199999999999999" outlineLevel="2" x14ac:dyDescent="0.2">
      <c r="B21" s="8" t="s">
        <v>1</v>
      </c>
      <c r="C21" s="24">
        <v>107588</v>
      </c>
      <c r="D21" s="8" t="s">
        <v>48</v>
      </c>
      <c r="E21" s="8" t="s">
        <v>38</v>
      </c>
      <c r="F21" s="7">
        <v>71320</v>
      </c>
      <c r="G21" s="12">
        <v>21229</v>
      </c>
      <c r="H21" s="28" t="s">
        <v>5</v>
      </c>
      <c r="I21" s="29" t="s">
        <v>41</v>
      </c>
      <c r="J21" s="8" t="s">
        <v>43</v>
      </c>
      <c r="K21" s="9">
        <v>36923</v>
      </c>
      <c r="L21" s="10">
        <v>36949</v>
      </c>
      <c r="M21" s="7" t="s">
        <v>3</v>
      </c>
      <c r="N21" s="47">
        <v>37073</v>
      </c>
      <c r="O21" s="11">
        <v>-100000</v>
      </c>
      <c r="P21" s="76">
        <v>-100000</v>
      </c>
      <c r="Q21" s="41"/>
      <c r="R21" s="78">
        <f>(P20+P21)/Q2</f>
        <v>0</v>
      </c>
      <c r="S21" s="33"/>
      <c r="T21" s="11"/>
      <c r="U21" s="11"/>
      <c r="V21" s="34"/>
      <c r="Y21" s="74"/>
      <c r="Z21" s="36"/>
      <c r="AA21" s="36"/>
      <c r="AB21" s="36"/>
      <c r="AC21" s="36"/>
      <c r="AD21" s="36"/>
      <c r="AE21" s="37"/>
      <c r="AO21" s="38"/>
      <c r="AP21" s="39"/>
      <c r="AQ21" s="39"/>
      <c r="AR21" s="39"/>
      <c r="AS21" s="40"/>
      <c r="AT21" s="41"/>
      <c r="AU21" s="42"/>
      <c r="AV21" s="42"/>
    </row>
    <row r="22" spans="2:48" s="8" customFormat="1" ht="10.199999999999999" outlineLevel="2" x14ac:dyDescent="0.2">
      <c r="B22" s="8" t="s">
        <v>1</v>
      </c>
      <c r="C22" s="24">
        <v>107588</v>
      </c>
      <c r="D22" s="8" t="s">
        <v>48</v>
      </c>
      <c r="E22" s="8" t="s">
        <v>38</v>
      </c>
      <c r="F22" s="7">
        <v>71322</v>
      </c>
      <c r="G22" s="12">
        <v>21229</v>
      </c>
      <c r="H22" s="28" t="s">
        <v>5</v>
      </c>
      <c r="I22" s="29" t="s">
        <v>41</v>
      </c>
      <c r="J22" s="8" t="s">
        <v>43</v>
      </c>
      <c r="K22" s="9">
        <v>36923</v>
      </c>
      <c r="L22" s="10">
        <v>36949</v>
      </c>
      <c r="M22" s="7" t="s">
        <v>4</v>
      </c>
      <c r="N22" s="47">
        <v>36982</v>
      </c>
      <c r="O22" s="11">
        <v>325000</v>
      </c>
      <c r="P22" s="76">
        <f>O22</f>
        <v>325000</v>
      </c>
      <c r="Q22" s="41"/>
      <c r="R22" s="78"/>
      <c r="S22" s="33"/>
      <c r="T22" s="11"/>
      <c r="U22" s="11"/>
      <c r="V22" s="34"/>
      <c r="Y22" s="74"/>
      <c r="Z22" s="36"/>
      <c r="AA22" s="36"/>
      <c r="AB22" s="36"/>
      <c r="AC22" s="36"/>
      <c r="AD22" s="36"/>
      <c r="AE22" s="37"/>
      <c r="AO22" s="38"/>
      <c r="AP22" s="39"/>
      <c r="AQ22" s="39"/>
      <c r="AR22" s="39"/>
      <c r="AS22" s="40"/>
      <c r="AT22" s="41"/>
      <c r="AU22" s="42"/>
      <c r="AV22" s="42"/>
    </row>
    <row r="23" spans="2:48" s="8" customFormat="1" ht="10.199999999999999" outlineLevel="2" x14ac:dyDescent="0.2">
      <c r="B23" s="8" t="s">
        <v>1</v>
      </c>
      <c r="C23" s="24">
        <v>107588</v>
      </c>
      <c r="D23" s="8" t="s">
        <v>48</v>
      </c>
      <c r="E23" s="8" t="s">
        <v>38</v>
      </c>
      <c r="F23" s="7">
        <v>71322</v>
      </c>
      <c r="G23" s="12">
        <v>21229</v>
      </c>
      <c r="H23" s="28" t="s">
        <v>5</v>
      </c>
      <c r="I23" s="29" t="s">
        <v>41</v>
      </c>
      <c r="J23" s="8" t="s">
        <v>43</v>
      </c>
      <c r="K23" s="9">
        <v>36923</v>
      </c>
      <c r="L23" s="10">
        <v>36949</v>
      </c>
      <c r="M23" s="7" t="s">
        <v>3</v>
      </c>
      <c r="N23" s="47">
        <v>37073</v>
      </c>
      <c r="O23" s="11">
        <v>-325000</v>
      </c>
      <c r="P23" s="76">
        <v>-325000</v>
      </c>
      <c r="Q23" s="41"/>
      <c r="R23" s="78">
        <f>(P22+P23)/Q2</f>
        <v>0</v>
      </c>
      <c r="S23" s="33"/>
      <c r="T23" s="11"/>
      <c r="U23" s="11"/>
      <c r="V23" s="34"/>
      <c r="Y23" s="74"/>
      <c r="Z23" s="36"/>
      <c r="AA23" s="36"/>
      <c r="AB23" s="36"/>
      <c r="AC23" s="36"/>
      <c r="AD23" s="36"/>
      <c r="AE23" s="37"/>
      <c r="AO23" s="38"/>
      <c r="AP23" s="39"/>
      <c r="AQ23" s="39"/>
      <c r="AR23" s="39"/>
      <c r="AS23" s="40"/>
      <c r="AT23" s="41"/>
      <c r="AU23" s="42"/>
      <c r="AV23" s="42"/>
    </row>
    <row r="24" spans="2:48" s="8" customFormat="1" ht="10.199999999999999" outlineLevel="2" x14ac:dyDescent="0.2">
      <c r="B24" s="8" t="s">
        <v>1</v>
      </c>
      <c r="C24" s="24">
        <v>107588</v>
      </c>
      <c r="D24" s="8" t="s">
        <v>48</v>
      </c>
      <c r="E24" s="8" t="s">
        <v>38</v>
      </c>
      <c r="F24" s="7">
        <v>71323</v>
      </c>
      <c r="G24" s="12">
        <v>21229</v>
      </c>
      <c r="H24" s="28" t="s">
        <v>5</v>
      </c>
      <c r="I24" s="29" t="s">
        <v>41</v>
      </c>
      <c r="J24" s="8" t="s">
        <v>43</v>
      </c>
      <c r="K24" s="9">
        <v>36923</v>
      </c>
      <c r="L24" s="10">
        <v>36949</v>
      </c>
      <c r="M24" s="7" t="s">
        <v>4</v>
      </c>
      <c r="N24" s="47">
        <v>36982</v>
      </c>
      <c r="O24" s="11">
        <v>75000</v>
      </c>
      <c r="P24" s="76">
        <f>O24</f>
        <v>75000</v>
      </c>
      <c r="Q24" s="41"/>
      <c r="R24" s="78"/>
      <c r="S24" s="33"/>
      <c r="T24" s="11"/>
      <c r="U24" s="11"/>
      <c r="V24" s="34"/>
      <c r="Y24" s="74"/>
      <c r="Z24" s="36"/>
      <c r="AA24" s="36"/>
      <c r="AB24" s="36"/>
      <c r="AC24" s="36"/>
      <c r="AD24" s="36"/>
      <c r="AE24" s="37"/>
      <c r="AO24" s="38"/>
      <c r="AP24" s="39"/>
      <c r="AQ24" s="39"/>
      <c r="AR24" s="39"/>
      <c r="AS24" s="40"/>
      <c r="AT24" s="41"/>
      <c r="AU24" s="42"/>
      <c r="AV24" s="42"/>
    </row>
    <row r="25" spans="2:48" s="8" customFormat="1" ht="10.199999999999999" outlineLevel="2" x14ac:dyDescent="0.2">
      <c r="B25" s="8" t="s">
        <v>1</v>
      </c>
      <c r="C25" s="24">
        <v>107588</v>
      </c>
      <c r="D25" s="8" t="s">
        <v>48</v>
      </c>
      <c r="E25" s="8" t="s">
        <v>38</v>
      </c>
      <c r="F25" s="7">
        <v>71323</v>
      </c>
      <c r="G25" s="12">
        <v>21229</v>
      </c>
      <c r="H25" s="28" t="s">
        <v>5</v>
      </c>
      <c r="I25" s="29" t="s">
        <v>41</v>
      </c>
      <c r="J25" s="8" t="s">
        <v>43</v>
      </c>
      <c r="K25" s="9">
        <v>36923</v>
      </c>
      <c r="L25" s="10">
        <v>36949</v>
      </c>
      <c r="M25" s="7" t="s">
        <v>3</v>
      </c>
      <c r="N25" s="47">
        <v>37073</v>
      </c>
      <c r="O25" s="11">
        <v>-75000</v>
      </c>
      <c r="P25" s="76">
        <v>-75000</v>
      </c>
      <c r="Q25" s="41"/>
      <c r="R25" s="78">
        <f>(P24+P25)/Q2</f>
        <v>0</v>
      </c>
      <c r="S25" s="33"/>
      <c r="T25" s="11"/>
      <c r="U25" s="11"/>
      <c r="V25" s="34"/>
      <c r="Y25" s="74"/>
      <c r="Z25" s="36"/>
      <c r="AA25" s="36"/>
      <c r="AB25" s="36"/>
      <c r="AC25" s="36"/>
      <c r="AD25" s="36"/>
      <c r="AE25" s="37"/>
      <c r="AO25" s="38"/>
      <c r="AP25" s="39"/>
      <c r="AQ25" s="39"/>
      <c r="AR25" s="39"/>
      <c r="AS25" s="40"/>
      <c r="AT25" s="41"/>
      <c r="AU25" s="42"/>
      <c r="AV25" s="42"/>
    </row>
    <row r="26" spans="2:48" s="8" customFormat="1" ht="10.199999999999999" outlineLevel="1" x14ac:dyDescent="0.2">
      <c r="C26" s="26" t="s">
        <v>171</v>
      </c>
      <c r="F26" s="7"/>
      <c r="G26" s="12"/>
      <c r="H26" s="28"/>
      <c r="I26" s="29"/>
      <c r="K26" s="9"/>
      <c r="L26" s="10"/>
      <c r="M26" s="7"/>
      <c r="N26" s="47"/>
      <c r="O26" s="11"/>
      <c r="P26" s="76">
        <f>SUBTOTAL(9,P20:P25)</f>
        <v>0</v>
      </c>
      <c r="Q26" s="41"/>
      <c r="R26" s="78"/>
      <c r="S26" s="33"/>
      <c r="T26" s="11"/>
      <c r="U26" s="11"/>
      <c r="V26" s="34"/>
      <c r="Y26" s="74"/>
      <c r="Z26" s="36"/>
      <c r="AA26" s="36"/>
      <c r="AB26" s="36"/>
      <c r="AC26" s="36"/>
      <c r="AD26" s="36"/>
      <c r="AE26" s="37"/>
      <c r="AO26" s="38"/>
      <c r="AP26" s="39"/>
      <c r="AQ26" s="39"/>
      <c r="AR26" s="39"/>
      <c r="AS26" s="40"/>
      <c r="AT26" s="41"/>
      <c r="AU26" s="42"/>
      <c r="AV26" s="42"/>
    </row>
    <row r="27" spans="2:48" s="43" customFormat="1" ht="10.199999999999999" outlineLevel="2" x14ac:dyDescent="0.2">
      <c r="B27" s="43" t="s">
        <v>1</v>
      </c>
      <c r="C27" s="24">
        <v>107604</v>
      </c>
      <c r="D27" s="43" t="s">
        <v>48</v>
      </c>
      <c r="E27" s="43" t="s">
        <v>38</v>
      </c>
      <c r="F27" s="44">
        <v>61120</v>
      </c>
      <c r="G27" s="12">
        <v>21229</v>
      </c>
      <c r="H27" s="45" t="s">
        <v>5</v>
      </c>
      <c r="I27" s="46" t="s">
        <v>41</v>
      </c>
      <c r="J27" s="43" t="s">
        <v>43</v>
      </c>
      <c r="K27" s="47">
        <v>36923</v>
      </c>
      <c r="L27" s="48">
        <v>36950</v>
      </c>
      <c r="M27" s="44" t="s">
        <v>4</v>
      </c>
      <c r="N27" s="47">
        <v>36982</v>
      </c>
      <c r="O27" s="49">
        <v>500000</v>
      </c>
      <c r="P27" s="76">
        <f>O27</f>
        <v>500000</v>
      </c>
      <c r="Q27" s="49"/>
      <c r="R27" s="78"/>
      <c r="S27" s="33"/>
      <c r="T27" s="49"/>
      <c r="U27" s="49"/>
      <c r="V27" s="50"/>
      <c r="W27" s="50"/>
      <c r="X27" s="50"/>
      <c r="Y27" s="50"/>
      <c r="Z27" s="51"/>
      <c r="AA27" s="51"/>
      <c r="AB27" s="51"/>
      <c r="AC27" s="51"/>
      <c r="AD27" s="51"/>
      <c r="AE27" s="52"/>
    </row>
    <row r="28" spans="2:48" s="43" customFormat="1" ht="10.199999999999999" outlineLevel="2" x14ac:dyDescent="0.2">
      <c r="B28" s="43" t="s">
        <v>1</v>
      </c>
      <c r="C28" s="24">
        <v>107604</v>
      </c>
      <c r="D28" s="43" t="s">
        <v>48</v>
      </c>
      <c r="E28" s="43" t="s">
        <v>38</v>
      </c>
      <c r="F28" s="44">
        <v>61120</v>
      </c>
      <c r="G28" s="12">
        <v>21229</v>
      </c>
      <c r="H28" s="45" t="s">
        <v>5</v>
      </c>
      <c r="I28" s="46" t="s">
        <v>41</v>
      </c>
      <c r="J28" s="43" t="s">
        <v>43</v>
      </c>
      <c r="K28" s="47">
        <v>36923</v>
      </c>
      <c r="L28" s="48">
        <v>36950</v>
      </c>
      <c r="M28" s="44" t="s">
        <v>3</v>
      </c>
      <c r="N28" s="47">
        <v>37073</v>
      </c>
      <c r="O28" s="49">
        <v>-500000</v>
      </c>
      <c r="P28" s="76">
        <v>-500000</v>
      </c>
      <c r="Q28" s="49"/>
      <c r="R28" s="78"/>
      <c r="S28" s="33"/>
      <c r="T28" s="49"/>
      <c r="U28" s="49"/>
      <c r="V28" s="50"/>
      <c r="W28" s="50"/>
      <c r="X28" s="50"/>
      <c r="Y28" s="50"/>
      <c r="Z28" s="51"/>
      <c r="AA28" s="51"/>
      <c r="AB28" s="51"/>
      <c r="AC28" s="51"/>
      <c r="AD28" s="51"/>
      <c r="AE28" s="52"/>
    </row>
    <row r="29" spans="2:48" s="43" customFormat="1" ht="10.199999999999999" outlineLevel="1" x14ac:dyDescent="0.2">
      <c r="C29" s="26" t="s">
        <v>172</v>
      </c>
      <c r="F29" s="44"/>
      <c r="G29" s="12"/>
      <c r="H29" s="45"/>
      <c r="I29" s="46"/>
      <c r="K29" s="47"/>
      <c r="L29" s="48"/>
      <c r="M29" s="44"/>
      <c r="N29" s="47"/>
      <c r="O29" s="49"/>
      <c r="P29" s="76">
        <f>SUBTOTAL(9,P27:P28)</f>
        <v>0</v>
      </c>
      <c r="Q29" s="49"/>
      <c r="R29" s="78">
        <f>-P29/$Q$2</f>
        <v>0</v>
      </c>
      <c r="S29" s="33"/>
      <c r="T29" s="49"/>
      <c r="U29" s="49"/>
      <c r="V29" s="50"/>
      <c r="W29" s="50"/>
      <c r="X29" s="50"/>
      <c r="Y29" s="50"/>
      <c r="Z29" s="51"/>
      <c r="AA29" s="51"/>
      <c r="AB29" s="51"/>
      <c r="AC29" s="51"/>
      <c r="AD29" s="51"/>
      <c r="AE29" s="52"/>
    </row>
    <row r="30" spans="2:48" s="43" customFormat="1" ht="10.199999999999999" outlineLevel="2" x14ac:dyDescent="0.2">
      <c r="B30" s="43" t="s">
        <v>1</v>
      </c>
      <c r="C30" s="24">
        <v>107619</v>
      </c>
      <c r="D30" s="43" t="s">
        <v>48</v>
      </c>
      <c r="E30" s="43" t="s">
        <v>38</v>
      </c>
      <c r="F30" s="44">
        <v>78122</v>
      </c>
      <c r="G30" s="12">
        <v>21229</v>
      </c>
      <c r="H30" s="45" t="s">
        <v>5</v>
      </c>
      <c r="I30" s="46" t="s">
        <v>41</v>
      </c>
      <c r="J30" s="43" t="s">
        <v>43</v>
      </c>
      <c r="K30" s="47">
        <v>36951</v>
      </c>
      <c r="L30" s="48">
        <v>36957</v>
      </c>
      <c r="M30" s="44" t="s">
        <v>4</v>
      </c>
      <c r="N30" s="47">
        <v>36951</v>
      </c>
      <c r="O30" s="49">
        <v>310000</v>
      </c>
      <c r="P30" s="76">
        <f>O30</f>
        <v>310000</v>
      </c>
      <c r="Q30" s="49"/>
      <c r="R30" s="78"/>
      <c r="S30" s="33"/>
      <c r="T30" s="49"/>
      <c r="U30" s="49"/>
      <c r="V30" s="50"/>
      <c r="W30" s="50"/>
      <c r="X30" s="50"/>
      <c r="Y30" s="50"/>
      <c r="Z30" s="51"/>
      <c r="AA30" s="51"/>
      <c r="AB30" s="51"/>
      <c r="AC30" s="51"/>
      <c r="AD30" s="51"/>
      <c r="AE30" s="52"/>
    </row>
    <row r="31" spans="2:48" s="43" customFormat="1" ht="10.199999999999999" outlineLevel="2" x14ac:dyDescent="0.2">
      <c r="B31" s="43" t="s">
        <v>1</v>
      </c>
      <c r="C31" s="24">
        <v>107619</v>
      </c>
      <c r="D31" s="43" t="s">
        <v>48</v>
      </c>
      <c r="E31" s="43" t="s">
        <v>38</v>
      </c>
      <c r="F31" s="44">
        <v>78122</v>
      </c>
      <c r="G31" s="12">
        <v>21229</v>
      </c>
      <c r="H31" s="45" t="s">
        <v>5</v>
      </c>
      <c r="I31" s="46" t="s">
        <v>41</v>
      </c>
      <c r="J31" s="43" t="s">
        <v>43</v>
      </c>
      <c r="K31" s="47">
        <v>36951</v>
      </c>
      <c r="L31" s="48">
        <v>36957</v>
      </c>
      <c r="M31" s="44" t="s">
        <v>3</v>
      </c>
      <c r="N31" s="47">
        <v>37073</v>
      </c>
      <c r="O31" s="49">
        <v>-310000</v>
      </c>
      <c r="P31" s="76">
        <v>-310000</v>
      </c>
      <c r="Q31" s="49"/>
      <c r="R31" s="78"/>
      <c r="S31" s="33"/>
      <c r="T31" s="49"/>
      <c r="U31" s="49"/>
      <c r="V31" s="50"/>
      <c r="W31" s="50"/>
      <c r="X31" s="50"/>
      <c r="Y31" s="50"/>
      <c r="Z31" s="51"/>
      <c r="AA31" s="51"/>
      <c r="AB31" s="51"/>
      <c r="AC31" s="51"/>
      <c r="AD31" s="51"/>
      <c r="AE31" s="52"/>
    </row>
    <row r="32" spans="2:48" s="43" customFormat="1" ht="10.199999999999999" outlineLevel="1" x14ac:dyDescent="0.2">
      <c r="C32" s="26" t="s">
        <v>174</v>
      </c>
      <c r="F32" s="44"/>
      <c r="G32" s="12"/>
      <c r="H32" s="45"/>
      <c r="I32" s="46"/>
      <c r="K32" s="47"/>
      <c r="L32" s="48"/>
      <c r="M32" s="44"/>
      <c r="N32" s="47"/>
      <c r="O32" s="49"/>
      <c r="P32" s="76">
        <f>SUBTOTAL(9,P30:P31)</f>
        <v>0</v>
      </c>
      <c r="Q32" s="49"/>
      <c r="R32" s="78">
        <f>-P32/$Q$2</f>
        <v>0</v>
      </c>
      <c r="S32" s="33"/>
      <c r="T32" s="49"/>
      <c r="U32" s="49"/>
      <c r="V32" s="50"/>
      <c r="W32" s="50"/>
      <c r="X32" s="50"/>
      <c r="Y32" s="50"/>
      <c r="Z32" s="51"/>
      <c r="AA32" s="51"/>
      <c r="AB32" s="51"/>
      <c r="AC32" s="51"/>
      <c r="AD32" s="51"/>
      <c r="AE32" s="52"/>
    </row>
    <row r="33" spans="2:31" s="43" customFormat="1" ht="10.199999999999999" outlineLevel="2" x14ac:dyDescent="0.2">
      <c r="B33" s="43" t="s">
        <v>1</v>
      </c>
      <c r="C33" s="43">
        <v>108041</v>
      </c>
      <c r="D33" s="43" t="s">
        <v>48</v>
      </c>
      <c r="E33" s="43" t="s">
        <v>38</v>
      </c>
      <c r="F33" s="43">
        <v>61120</v>
      </c>
      <c r="G33" s="43">
        <v>21229</v>
      </c>
      <c r="H33" s="43" t="s">
        <v>2</v>
      </c>
      <c r="I33" s="44" t="s">
        <v>39</v>
      </c>
      <c r="J33" s="43" t="s">
        <v>43</v>
      </c>
      <c r="K33" s="52">
        <v>37043</v>
      </c>
      <c r="L33" s="55">
        <v>37061</v>
      </c>
      <c r="M33" s="44" t="s">
        <v>3</v>
      </c>
      <c r="N33" s="47">
        <v>37043</v>
      </c>
      <c r="O33" s="49">
        <v>-10000</v>
      </c>
      <c r="P33" s="76">
        <f>O33</f>
        <v>-10000</v>
      </c>
      <c r="Q33" s="49"/>
      <c r="R33" s="78"/>
      <c r="S33" s="55"/>
      <c r="T33" s="49"/>
      <c r="U33" s="49"/>
      <c r="V33" s="50"/>
      <c r="W33" s="50"/>
      <c r="X33" s="50"/>
      <c r="Y33" s="75"/>
      <c r="Z33" s="51"/>
      <c r="AA33" s="51"/>
      <c r="AB33" s="51"/>
      <c r="AC33" s="51"/>
      <c r="AD33" s="51"/>
      <c r="AE33" s="52"/>
    </row>
    <row r="34" spans="2:31" s="43" customFormat="1" ht="10.199999999999999" outlineLevel="2" x14ac:dyDescent="0.2">
      <c r="B34" s="43" t="s">
        <v>1</v>
      </c>
      <c r="C34" s="43">
        <v>108041</v>
      </c>
      <c r="D34" s="43" t="s">
        <v>48</v>
      </c>
      <c r="E34" s="43" t="s">
        <v>38</v>
      </c>
      <c r="F34" s="43">
        <v>61120</v>
      </c>
      <c r="G34" s="43">
        <v>21229</v>
      </c>
      <c r="H34" s="43" t="s">
        <v>2</v>
      </c>
      <c r="I34" s="44" t="s">
        <v>39</v>
      </c>
      <c r="J34" s="43" t="s">
        <v>43</v>
      </c>
      <c r="K34" s="52">
        <v>37043</v>
      </c>
      <c r="L34" s="55">
        <v>37061</v>
      </c>
      <c r="M34" s="44" t="s">
        <v>4</v>
      </c>
      <c r="N34" s="47">
        <v>37073</v>
      </c>
      <c r="O34" s="49">
        <v>10000</v>
      </c>
      <c r="P34" s="76">
        <v>10000</v>
      </c>
      <c r="Q34" s="49"/>
      <c r="R34" s="78"/>
      <c r="S34" s="55"/>
      <c r="T34" s="49"/>
      <c r="U34" s="49"/>
      <c r="V34" s="50"/>
      <c r="W34" s="50"/>
      <c r="X34" s="50"/>
      <c r="Y34" s="75"/>
      <c r="Z34" s="51"/>
      <c r="AA34" s="51"/>
      <c r="AB34" s="51"/>
      <c r="AC34" s="51"/>
      <c r="AD34" s="51"/>
      <c r="AE34" s="52"/>
    </row>
    <row r="35" spans="2:31" s="43" customFormat="1" ht="10.199999999999999" outlineLevel="1" x14ac:dyDescent="0.2">
      <c r="C35" s="72" t="s">
        <v>178</v>
      </c>
      <c r="I35" s="44"/>
      <c r="K35" s="52"/>
      <c r="L35" s="55"/>
      <c r="M35" s="44"/>
      <c r="N35" s="47"/>
      <c r="O35" s="49"/>
      <c r="P35" s="76">
        <f>SUBTOTAL(9,P33:P34)</f>
        <v>0</v>
      </c>
      <c r="Q35" s="49"/>
      <c r="R35" s="78">
        <f>-P35/$Q$2</f>
        <v>0</v>
      </c>
      <c r="S35" s="55"/>
      <c r="T35" s="49"/>
      <c r="U35" s="49"/>
      <c r="V35" s="50"/>
      <c r="W35" s="50"/>
      <c r="X35" s="50"/>
      <c r="Y35" s="75"/>
      <c r="Z35" s="51"/>
      <c r="AA35" s="51"/>
      <c r="AB35" s="51"/>
      <c r="AC35" s="51"/>
      <c r="AD35" s="51"/>
      <c r="AE35" s="52"/>
    </row>
    <row r="36" spans="2:31" s="43" customFormat="1" ht="10.199999999999999" outlineLevel="2" x14ac:dyDescent="0.2">
      <c r="B36" s="43" t="s">
        <v>1</v>
      </c>
      <c r="C36" s="43">
        <v>108075</v>
      </c>
      <c r="D36" s="43" t="s">
        <v>48</v>
      </c>
      <c r="E36" s="43" t="s">
        <v>38</v>
      </c>
      <c r="F36" s="43">
        <v>61120</v>
      </c>
      <c r="G36" s="43">
        <v>21229</v>
      </c>
      <c r="H36" s="43" t="s">
        <v>2</v>
      </c>
      <c r="I36" s="44" t="s">
        <v>39</v>
      </c>
      <c r="J36" s="43" t="s">
        <v>43</v>
      </c>
      <c r="K36" s="52">
        <v>37043</v>
      </c>
      <c r="L36" s="55">
        <v>37069</v>
      </c>
      <c r="M36" s="44" t="s">
        <v>3</v>
      </c>
      <c r="N36" s="47">
        <v>37043</v>
      </c>
      <c r="O36" s="49">
        <v>-30000</v>
      </c>
      <c r="P36" s="76">
        <f>O36</f>
        <v>-30000</v>
      </c>
      <c r="Q36" s="49"/>
      <c r="R36" s="78"/>
      <c r="S36" s="55"/>
      <c r="T36" s="49"/>
      <c r="U36" s="49"/>
      <c r="V36" s="50"/>
      <c r="W36" s="50"/>
      <c r="X36" s="50"/>
      <c r="Y36" s="50"/>
      <c r="Z36" s="51"/>
      <c r="AA36" s="51"/>
      <c r="AB36" s="51"/>
      <c r="AC36" s="51"/>
      <c r="AD36" s="51"/>
      <c r="AE36" s="52"/>
    </row>
    <row r="37" spans="2:31" s="43" customFormat="1" ht="10.199999999999999" outlineLevel="2" x14ac:dyDescent="0.2">
      <c r="B37" s="43" t="s">
        <v>1</v>
      </c>
      <c r="C37" s="43">
        <v>108075</v>
      </c>
      <c r="D37" s="43" t="s">
        <v>48</v>
      </c>
      <c r="E37" s="43" t="s">
        <v>38</v>
      </c>
      <c r="F37" s="43">
        <v>61120</v>
      </c>
      <c r="G37" s="43">
        <v>21229</v>
      </c>
      <c r="H37" s="43" t="s">
        <v>2</v>
      </c>
      <c r="I37" s="44" t="s">
        <v>39</v>
      </c>
      <c r="J37" s="43" t="s">
        <v>43</v>
      </c>
      <c r="K37" s="52">
        <v>37043</v>
      </c>
      <c r="L37" s="55">
        <v>37069</v>
      </c>
      <c r="M37" s="44" t="s">
        <v>4</v>
      </c>
      <c r="N37" s="47">
        <v>37073</v>
      </c>
      <c r="O37" s="49">
        <v>30000</v>
      </c>
      <c r="P37" s="76">
        <v>30000</v>
      </c>
      <c r="Q37" s="49"/>
      <c r="R37" s="78"/>
      <c r="S37" s="55"/>
      <c r="T37" s="49"/>
      <c r="U37" s="49"/>
      <c r="V37" s="50"/>
      <c r="W37" s="50"/>
      <c r="X37" s="50"/>
      <c r="Y37" s="50"/>
      <c r="Z37" s="51"/>
      <c r="AA37" s="51"/>
      <c r="AB37" s="51"/>
      <c r="AC37" s="51"/>
      <c r="AD37" s="51"/>
      <c r="AE37" s="52"/>
    </row>
    <row r="38" spans="2:31" s="43" customFormat="1" ht="10.199999999999999" outlineLevel="1" x14ac:dyDescent="0.2">
      <c r="C38" s="72" t="s">
        <v>179</v>
      </c>
      <c r="I38" s="44"/>
      <c r="K38" s="52"/>
      <c r="L38" s="55"/>
      <c r="M38" s="44"/>
      <c r="N38" s="47"/>
      <c r="O38" s="49"/>
      <c r="P38" s="76">
        <f>SUBTOTAL(9,P36:P37)</f>
        <v>0</v>
      </c>
      <c r="Q38" s="49"/>
      <c r="R38" s="78">
        <f>-P38/$Q$2</f>
        <v>0</v>
      </c>
      <c r="S38" s="55"/>
      <c r="T38" s="49"/>
      <c r="U38" s="49"/>
      <c r="V38" s="50"/>
      <c r="W38" s="50"/>
      <c r="X38" s="50"/>
      <c r="Y38" s="50"/>
      <c r="Z38" s="51"/>
      <c r="AA38" s="51"/>
      <c r="AB38" s="51"/>
      <c r="AC38" s="51"/>
      <c r="AD38" s="51"/>
      <c r="AE38" s="52"/>
    </row>
    <row r="39" spans="2:31" s="43" customFormat="1" ht="10.199999999999999" outlineLevel="2" x14ac:dyDescent="0.2">
      <c r="B39" s="43" t="s">
        <v>7</v>
      </c>
      <c r="C39" s="24">
        <v>106499</v>
      </c>
      <c r="D39" s="43" t="s">
        <v>10</v>
      </c>
      <c r="E39" s="43" t="s">
        <v>38</v>
      </c>
      <c r="F39" s="44">
        <v>71460</v>
      </c>
      <c r="G39" s="12">
        <v>21229</v>
      </c>
      <c r="H39" s="43" t="s">
        <v>2</v>
      </c>
      <c r="I39" s="44" t="s">
        <v>161</v>
      </c>
      <c r="J39" s="43" t="s">
        <v>9</v>
      </c>
      <c r="K39" s="47">
        <v>36617</v>
      </c>
      <c r="L39" s="48">
        <v>36629</v>
      </c>
      <c r="M39" s="44" t="s">
        <v>3</v>
      </c>
      <c r="N39" s="47">
        <v>36861</v>
      </c>
      <c r="O39" s="49">
        <v>-1225000</v>
      </c>
      <c r="P39" s="76">
        <f>O39</f>
        <v>-1225000</v>
      </c>
      <c r="Q39" s="49"/>
      <c r="R39" s="78"/>
      <c r="S39" s="33"/>
      <c r="T39" s="49"/>
      <c r="U39" s="49"/>
      <c r="V39" s="50"/>
      <c r="W39" s="50"/>
      <c r="X39" s="50"/>
      <c r="Y39" s="50"/>
      <c r="Z39" s="51"/>
      <c r="AA39" s="51"/>
      <c r="AB39" s="51"/>
      <c r="AC39" s="51"/>
      <c r="AD39" s="51"/>
      <c r="AE39" s="52"/>
    </row>
    <row r="40" spans="2:31" s="43" customFormat="1" ht="10.199999999999999" outlineLevel="2" x14ac:dyDescent="0.2">
      <c r="B40" s="43" t="s">
        <v>7</v>
      </c>
      <c r="C40" s="24">
        <v>106499</v>
      </c>
      <c r="D40" s="43" t="s">
        <v>10</v>
      </c>
      <c r="E40" s="43" t="s">
        <v>38</v>
      </c>
      <c r="F40" s="44">
        <v>71460</v>
      </c>
      <c r="G40" s="12">
        <v>21229</v>
      </c>
      <c r="H40" s="43" t="s">
        <v>2</v>
      </c>
      <c r="I40" s="44" t="s">
        <v>161</v>
      </c>
      <c r="J40" s="43" t="s">
        <v>9</v>
      </c>
      <c r="K40" s="47">
        <v>36617</v>
      </c>
      <c r="L40" s="48">
        <v>36629</v>
      </c>
      <c r="M40" s="44" t="s">
        <v>4</v>
      </c>
      <c r="N40" s="47">
        <v>37073</v>
      </c>
      <c r="O40" s="49">
        <v>1225000</v>
      </c>
      <c r="P40" s="76">
        <v>1225000</v>
      </c>
      <c r="Q40" s="49"/>
      <c r="R40" s="78"/>
      <c r="S40" s="33"/>
      <c r="T40" s="49"/>
      <c r="U40" s="49"/>
      <c r="V40" s="50"/>
      <c r="W40" s="50"/>
      <c r="X40" s="50"/>
      <c r="Y40" s="50"/>
      <c r="Z40" s="51"/>
      <c r="AA40" s="51"/>
      <c r="AB40" s="51"/>
      <c r="AC40" s="51"/>
      <c r="AD40" s="51"/>
      <c r="AE40" s="52"/>
    </row>
    <row r="41" spans="2:31" s="43" customFormat="1" ht="10.199999999999999" outlineLevel="1" x14ac:dyDescent="0.2">
      <c r="C41" s="26" t="s">
        <v>165</v>
      </c>
      <c r="F41" s="44"/>
      <c r="G41" s="12"/>
      <c r="I41" s="44"/>
      <c r="K41" s="47"/>
      <c r="L41" s="48"/>
      <c r="M41" s="44"/>
      <c r="N41" s="47"/>
      <c r="O41" s="49"/>
      <c r="P41" s="76">
        <f>SUBTOTAL(9,P39:P40)</f>
        <v>0</v>
      </c>
      <c r="Q41" s="49"/>
      <c r="R41" s="78">
        <f>-P41/$Q$2</f>
        <v>0</v>
      </c>
      <c r="S41" s="33"/>
      <c r="T41" s="49"/>
      <c r="U41" s="49"/>
      <c r="V41" s="50"/>
      <c r="W41" s="50"/>
      <c r="X41" s="50"/>
      <c r="Y41" s="50"/>
      <c r="Z41" s="51"/>
      <c r="AA41" s="51"/>
      <c r="AB41" s="51"/>
      <c r="AC41" s="51"/>
      <c r="AD41" s="51"/>
      <c r="AE41" s="52"/>
    </row>
    <row r="42" spans="2:31" s="43" customFormat="1" ht="10.199999999999999" outlineLevel="2" x14ac:dyDescent="0.2">
      <c r="B42" s="43" t="s">
        <v>1</v>
      </c>
      <c r="C42" s="24">
        <v>107608</v>
      </c>
      <c r="D42" s="43" t="s">
        <v>42</v>
      </c>
      <c r="E42" s="43" t="s">
        <v>38</v>
      </c>
      <c r="F42" s="44">
        <v>62389</v>
      </c>
      <c r="G42" s="12">
        <v>21228</v>
      </c>
      <c r="H42" s="45" t="s">
        <v>5</v>
      </c>
      <c r="I42" s="46" t="s">
        <v>41</v>
      </c>
      <c r="J42" s="43" t="s">
        <v>43</v>
      </c>
      <c r="K42" s="47">
        <v>36951</v>
      </c>
      <c r="L42" s="48">
        <v>36951</v>
      </c>
      <c r="M42" s="44" t="s">
        <v>4</v>
      </c>
      <c r="N42" s="47">
        <v>36982</v>
      </c>
      <c r="O42" s="49">
        <v>500000</v>
      </c>
      <c r="P42" s="76">
        <v>499980</v>
      </c>
      <c r="Q42" s="49"/>
      <c r="R42" s="78"/>
      <c r="S42" s="33"/>
      <c r="T42" s="49"/>
      <c r="U42" s="49"/>
      <c r="V42" s="50"/>
      <c r="W42" s="50"/>
      <c r="X42" s="50"/>
      <c r="Y42" s="50"/>
      <c r="Z42" s="51"/>
      <c r="AA42" s="51"/>
      <c r="AB42" s="51"/>
      <c r="AC42" s="51"/>
      <c r="AD42" s="51"/>
      <c r="AE42" s="52"/>
    </row>
    <row r="43" spans="2:31" s="43" customFormat="1" ht="10.199999999999999" outlineLevel="2" x14ac:dyDescent="0.2">
      <c r="B43" s="43" t="s">
        <v>1</v>
      </c>
      <c r="C43" s="24">
        <v>107608</v>
      </c>
      <c r="D43" s="43" t="s">
        <v>42</v>
      </c>
      <c r="E43" s="43" t="s">
        <v>38</v>
      </c>
      <c r="F43" s="44">
        <v>62389</v>
      </c>
      <c r="G43" s="12">
        <v>21228</v>
      </c>
      <c r="H43" s="45" t="s">
        <v>5</v>
      </c>
      <c r="I43" s="46" t="s">
        <v>41</v>
      </c>
      <c r="J43" s="43" t="s">
        <v>43</v>
      </c>
      <c r="K43" s="47">
        <v>36951</v>
      </c>
      <c r="L43" s="48">
        <v>36951</v>
      </c>
      <c r="M43" s="44" t="s">
        <v>3</v>
      </c>
      <c r="N43" s="47">
        <v>37073</v>
      </c>
      <c r="O43" s="49">
        <v>-499980</v>
      </c>
      <c r="P43" s="76">
        <v>-499999</v>
      </c>
      <c r="Q43" s="49"/>
      <c r="R43" s="78"/>
      <c r="S43" s="33"/>
      <c r="T43" s="49"/>
      <c r="U43" s="49"/>
      <c r="V43" s="50"/>
      <c r="W43" s="50"/>
      <c r="X43" s="50"/>
      <c r="Y43" s="50"/>
      <c r="Z43" s="51"/>
      <c r="AA43" s="51"/>
      <c r="AB43" s="51"/>
      <c r="AC43" s="51"/>
      <c r="AD43" s="51"/>
      <c r="AE43" s="52"/>
    </row>
    <row r="44" spans="2:31" s="43" customFormat="1" ht="10.199999999999999" outlineLevel="1" x14ac:dyDescent="0.2">
      <c r="C44" s="26" t="s">
        <v>173</v>
      </c>
      <c r="F44" s="44"/>
      <c r="G44" s="12"/>
      <c r="H44" s="45"/>
      <c r="I44" s="46"/>
      <c r="K44" s="47"/>
      <c r="L44" s="48"/>
      <c r="M44" s="44"/>
      <c r="N44" s="47"/>
      <c r="O44" s="49"/>
      <c r="P44" s="76">
        <f>SUBTOTAL(9,P42:P43)</f>
        <v>-19</v>
      </c>
      <c r="Q44" s="49"/>
      <c r="R44" s="78">
        <f>-P44/$Q$2</f>
        <v>19</v>
      </c>
      <c r="S44" s="33"/>
      <c r="T44" s="49"/>
      <c r="U44" s="49"/>
      <c r="V44" s="50"/>
      <c r="W44" s="50"/>
      <c r="X44" s="50"/>
      <c r="Y44" s="50"/>
      <c r="Z44" s="51"/>
      <c r="AA44" s="51"/>
      <c r="AB44" s="51"/>
      <c r="AC44" s="51"/>
      <c r="AD44" s="51"/>
      <c r="AE44" s="52"/>
    </row>
    <row r="45" spans="2:31" s="43" customFormat="1" ht="10.199999999999999" outlineLevel="2" x14ac:dyDescent="0.2">
      <c r="B45" s="43" t="s">
        <v>1</v>
      </c>
      <c r="C45" s="24">
        <v>107624</v>
      </c>
      <c r="D45" s="43" t="s">
        <v>11</v>
      </c>
      <c r="E45" s="43" t="s">
        <v>38</v>
      </c>
      <c r="F45" s="44">
        <v>62389</v>
      </c>
      <c r="G45" s="12">
        <v>100648</v>
      </c>
      <c r="H45" s="45" t="s">
        <v>5</v>
      </c>
      <c r="I45" s="46" t="s">
        <v>41</v>
      </c>
      <c r="J45" s="43" t="s">
        <v>43</v>
      </c>
      <c r="K45" s="47">
        <v>36951</v>
      </c>
      <c r="L45" s="48">
        <v>36959</v>
      </c>
      <c r="M45" s="44" t="s">
        <v>4</v>
      </c>
      <c r="N45" s="47">
        <v>36951</v>
      </c>
      <c r="O45" s="49">
        <v>60000</v>
      </c>
      <c r="P45" s="76">
        <f>O45</f>
        <v>60000</v>
      </c>
      <c r="Q45" s="49"/>
      <c r="R45" s="78"/>
      <c r="S45" s="33"/>
      <c r="T45" s="49"/>
      <c r="U45" s="49"/>
      <c r="V45" s="50"/>
      <c r="W45" s="50"/>
      <c r="X45" s="50"/>
      <c r="Y45" s="50"/>
      <c r="Z45" s="51"/>
      <c r="AA45" s="51"/>
      <c r="AB45" s="51"/>
      <c r="AC45" s="51"/>
      <c r="AD45" s="51"/>
      <c r="AE45" s="52"/>
    </row>
    <row r="46" spans="2:31" s="43" customFormat="1" ht="10.199999999999999" outlineLevel="2" x14ac:dyDescent="0.2">
      <c r="B46" s="43" t="s">
        <v>1</v>
      </c>
      <c r="C46" s="24">
        <v>107624</v>
      </c>
      <c r="D46" s="43" t="s">
        <v>11</v>
      </c>
      <c r="E46" s="43" t="s">
        <v>38</v>
      </c>
      <c r="F46" s="44">
        <v>62389</v>
      </c>
      <c r="G46" s="12">
        <v>100648</v>
      </c>
      <c r="H46" s="45" t="s">
        <v>5</v>
      </c>
      <c r="I46" s="46" t="s">
        <v>41</v>
      </c>
      <c r="J46" s="43" t="s">
        <v>43</v>
      </c>
      <c r="K46" s="47">
        <v>36951</v>
      </c>
      <c r="L46" s="48">
        <v>36959</v>
      </c>
      <c r="M46" s="44" t="s">
        <v>3</v>
      </c>
      <c r="N46" s="47">
        <v>37073</v>
      </c>
      <c r="O46" s="49">
        <v>-60000</v>
      </c>
      <c r="P46" s="76">
        <v>-60000</v>
      </c>
      <c r="Q46" s="49"/>
      <c r="R46" s="78"/>
      <c r="S46" s="33"/>
      <c r="T46" s="49"/>
      <c r="U46" s="49"/>
      <c r="V46" s="50"/>
      <c r="W46" s="50"/>
      <c r="X46" s="50"/>
      <c r="Y46" s="50"/>
      <c r="Z46" s="51"/>
      <c r="AA46" s="51"/>
      <c r="AB46" s="51"/>
      <c r="AC46" s="51"/>
      <c r="AD46" s="51"/>
      <c r="AE46" s="52"/>
    </row>
    <row r="47" spans="2:31" s="43" customFormat="1" ht="10.199999999999999" outlineLevel="1" x14ac:dyDescent="0.2">
      <c r="C47" s="26" t="s">
        <v>176</v>
      </c>
      <c r="F47" s="44"/>
      <c r="G47" s="12"/>
      <c r="H47" s="45"/>
      <c r="I47" s="46"/>
      <c r="K47" s="47"/>
      <c r="L47" s="48"/>
      <c r="M47" s="44"/>
      <c r="N47" s="47"/>
      <c r="O47" s="49"/>
      <c r="P47" s="76">
        <f>SUBTOTAL(9,P45:P46)</f>
        <v>0</v>
      </c>
      <c r="Q47" s="49"/>
      <c r="R47" s="78">
        <f>-P47/$Q$2</f>
        <v>0</v>
      </c>
      <c r="S47" s="33"/>
      <c r="T47" s="49"/>
      <c r="U47" s="49"/>
      <c r="V47" s="50"/>
      <c r="W47" s="50"/>
      <c r="X47" s="50"/>
      <c r="Y47" s="50"/>
      <c r="Z47" s="51"/>
      <c r="AA47" s="51"/>
      <c r="AB47" s="51"/>
      <c r="AC47" s="51"/>
      <c r="AD47" s="51"/>
      <c r="AE47" s="52"/>
    </row>
    <row r="48" spans="2:31" s="43" customFormat="1" ht="10.199999999999999" outlineLevel="2" x14ac:dyDescent="0.2">
      <c r="B48" s="43" t="s">
        <v>1</v>
      </c>
      <c r="C48" s="24">
        <v>107760</v>
      </c>
      <c r="D48" s="43" t="s">
        <v>11</v>
      </c>
      <c r="E48" s="43" t="s">
        <v>38</v>
      </c>
      <c r="F48" s="44">
        <v>62389</v>
      </c>
      <c r="G48" s="12">
        <v>100648</v>
      </c>
      <c r="H48" s="45" t="s">
        <v>5</v>
      </c>
      <c r="I48" s="46" t="s">
        <v>41</v>
      </c>
      <c r="J48" s="43" t="s">
        <v>43</v>
      </c>
      <c r="K48" s="47">
        <v>36951</v>
      </c>
      <c r="L48" s="48">
        <v>36980</v>
      </c>
      <c r="M48" s="44" t="s">
        <v>4</v>
      </c>
      <c r="N48" s="47">
        <v>36982</v>
      </c>
      <c r="O48" s="49">
        <v>50000</v>
      </c>
      <c r="P48" s="76">
        <f>O48</f>
        <v>50000</v>
      </c>
      <c r="Q48" s="49"/>
      <c r="R48" s="78"/>
      <c r="S48" s="33"/>
      <c r="T48" s="49"/>
      <c r="U48" s="49"/>
      <c r="V48" s="50"/>
      <c r="W48" s="50"/>
      <c r="X48" s="50"/>
      <c r="Y48" s="50"/>
      <c r="Z48" s="51"/>
      <c r="AA48" s="51"/>
      <c r="AB48" s="51"/>
      <c r="AC48" s="51"/>
      <c r="AD48" s="51"/>
      <c r="AE48" s="52"/>
    </row>
    <row r="49" spans="1:48" s="43" customFormat="1" ht="10.199999999999999" outlineLevel="2" x14ac:dyDescent="0.2">
      <c r="B49" s="43" t="s">
        <v>1</v>
      </c>
      <c r="C49" s="24">
        <v>107760</v>
      </c>
      <c r="D49" s="43" t="s">
        <v>11</v>
      </c>
      <c r="E49" s="43" t="s">
        <v>38</v>
      </c>
      <c r="F49" s="44">
        <v>62389</v>
      </c>
      <c r="G49" s="12">
        <v>100648</v>
      </c>
      <c r="H49" s="45" t="s">
        <v>5</v>
      </c>
      <c r="I49" s="46" t="s">
        <v>41</v>
      </c>
      <c r="J49" s="43" t="s">
        <v>43</v>
      </c>
      <c r="K49" s="47">
        <v>36951</v>
      </c>
      <c r="L49" s="48">
        <v>36980</v>
      </c>
      <c r="M49" s="44" t="s">
        <v>3</v>
      </c>
      <c r="N49" s="47">
        <v>37073</v>
      </c>
      <c r="O49" s="49">
        <v>-50010</v>
      </c>
      <c r="P49" s="76">
        <v>-50010</v>
      </c>
      <c r="Q49" s="49"/>
      <c r="R49" s="78"/>
      <c r="S49" s="33"/>
      <c r="T49" s="49"/>
      <c r="U49" s="49"/>
      <c r="V49" s="50"/>
      <c r="W49" s="50"/>
      <c r="X49" s="50"/>
      <c r="Y49" s="50"/>
      <c r="Z49" s="51"/>
      <c r="AA49" s="51"/>
      <c r="AB49" s="51"/>
      <c r="AC49" s="51"/>
      <c r="AD49" s="51"/>
      <c r="AE49" s="52"/>
    </row>
    <row r="50" spans="1:48" s="43" customFormat="1" ht="10.199999999999999" outlineLevel="1" x14ac:dyDescent="0.2">
      <c r="C50" s="26" t="s">
        <v>177</v>
      </c>
      <c r="F50" s="44"/>
      <c r="G50" s="12"/>
      <c r="H50" s="45"/>
      <c r="I50" s="46"/>
      <c r="K50" s="47"/>
      <c r="L50" s="48"/>
      <c r="M50" s="44"/>
      <c r="N50" s="47"/>
      <c r="O50" s="49"/>
      <c r="P50" s="76">
        <f>SUBTOTAL(9,P48:P49)</f>
        <v>-10</v>
      </c>
      <c r="Q50" s="49"/>
      <c r="R50" s="78">
        <f>-P50/$Q$2</f>
        <v>10</v>
      </c>
      <c r="S50" s="33"/>
      <c r="T50" s="49"/>
      <c r="U50" s="49"/>
      <c r="V50" s="50"/>
      <c r="W50" s="50"/>
      <c r="X50" s="50"/>
      <c r="Y50" s="50"/>
      <c r="Z50" s="51"/>
      <c r="AA50" s="51"/>
      <c r="AB50" s="51"/>
      <c r="AC50" s="51"/>
      <c r="AD50" s="51"/>
      <c r="AE50" s="52"/>
    </row>
    <row r="51" spans="1:48" s="43" customFormat="1" ht="10.199999999999999" outlineLevel="1" x14ac:dyDescent="0.2">
      <c r="I51" s="44"/>
      <c r="K51" s="52"/>
      <c r="L51" s="55"/>
      <c r="M51" s="44"/>
      <c r="N51" s="47"/>
      <c r="O51" s="49"/>
      <c r="P51" s="77"/>
      <c r="Q51" s="49"/>
      <c r="R51" s="78"/>
      <c r="S51" s="55"/>
      <c r="T51" s="49"/>
      <c r="U51" s="49"/>
      <c r="V51" s="50"/>
      <c r="W51" s="50"/>
      <c r="X51" s="50"/>
      <c r="Y51" s="50"/>
      <c r="AE51" s="52"/>
    </row>
    <row r="52" spans="1:48" s="43" customFormat="1" ht="10.199999999999999" outlineLevel="1" x14ac:dyDescent="0.2">
      <c r="I52" s="44"/>
      <c r="K52" s="52"/>
      <c r="L52" s="55"/>
      <c r="M52" s="44"/>
      <c r="N52" s="47"/>
      <c r="O52" s="49"/>
      <c r="P52" s="77"/>
      <c r="Q52" s="49"/>
      <c r="R52" s="78"/>
      <c r="S52" s="55"/>
      <c r="T52" s="49"/>
      <c r="U52" s="49"/>
      <c r="V52" s="50"/>
      <c r="W52" s="50"/>
      <c r="X52" s="50"/>
      <c r="Y52" s="50"/>
      <c r="AE52" s="52"/>
    </row>
    <row r="53" spans="1:48" s="43" customFormat="1" ht="10.199999999999999" outlineLevel="1" x14ac:dyDescent="0.2">
      <c r="I53" s="44"/>
      <c r="K53" s="52"/>
      <c r="L53" s="55"/>
      <c r="M53" s="44"/>
      <c r="N53" s="47"/>
      <c r="O53" s="49"/>
      <c r="P53" s="77"/>
      <c r="Q53" s="49"/>
      <c r="R53" s="78"/>
      <c r="S53" s="55"/>
      <c r="T53" s="49"/>
      <c r="U53" s="49"/>
      <c r="V53" s="50"/>
      <c r="W53" s="50"/>
      <c r="X53" s="50"/>
      <c r="Y53" s="50"/>
      <c r="AE53" s="52"/>
    </row>
    <row r="54" spans="1:48" outlineLevel="1" x14ac:dyDescent="0.25">
      <c r="A54" s="43"/>
      <c r="B54" s="43"/>
      <c r="C54" s="43"/>
      <c r="D54" s="43"/>
      <c r="E54" s="43"/>
      <c r="F54" s="43"/>
      <c r="G54" s="43"/>
      <c r="H54" s="43"/>
      <c r="I54" s="44"/>
      <c r="J54" s="43"/>
      <c r="K54" s="52"/>
      <c r="L54" s="55"/>
      <c r="M54" s="44"/>
      <c r="N54" s="47"/>
      <c r="O54" s="49"/>
      <c r="P54" s="77"/>
      <c r="Q54" s="49"/>
      <c r="R54" s="78"/>
      <c r="S54" s="55"/>
      <c r="T54" s="49"/>
      <c r="U54" s="49"/>
      <c r="V54" s="50"/>
      <c r="W54" s="50"/>
      <c r="X54" s="50"/>
      <c r="Y54" s="50"/>
      <c r="Z54" s="43"/>
      <c r="AA54" s="43"/>
      <c r="AB54" s="43"/>
      <c r="AC54" s="43"/>
      <c r="AD54" s="43"/>
      <c r="AE54" s="52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</row>
    <row r="55" spans="1:48" outlineLevel="1" x14ac:dyDescent="0.25">
      <c r="R55" s="78"/>
    </row>
    <row r="56" spans="1:48" outlineLevel="1" x14ac:dyDescent="0.25">
      <c r="R56" s="78"/>
    </row>
    <row r="57" spans="1:48" outlineLevel="1" x14ac:dyDescent="0.25">
      <c r="R57" s="78"/>
    </row>
    <row r="58" spans="1:48" outlineLevel="1" x14ac:dyDescent="0.25">
      <c r="R58" s="78"/>
    </row>
    <row r="59" spans="1:48" outlineLevel="1" x14ac:dyDescent="0.25">
      <c r="R59" s="78"/>
    </row>
    <row r="60" spans="1:48" outlineLevel="1" x14ac:dyDescent="0.25">
      <c r="R60" s="78"/>
    </row>
    <row r="61" spans="1:48" outlineLevel="1" x14ac:dyDescent="0.25">
      <c r="R61" s="78"/>
    </row>
    <row r="62" spans="1:48" outlineLevel="1" x14ac:dyDescent="0.25">
      <c r="R62" s="78"/>
    </row>
    <row r="63" spans="1:48" outlineLevel="1" x14ac:dyDescent="0.25">
      <c r="R63" s="78"/>
    </row>
    <row r="64" spans="1:48" outlineLevel="1" x14ac:dyDescent="0.25">
      <c r="R64" s="78"/>
    </row>
    <row r="65" spans="3:18" outlineLevel="1" x14ac:dyDescent="0.25">
      <c r="R65" s="78"/>
    </row>
    <row r="66" spans="3:18" outlineLevel="1" x14ac:dyDescent="0.25">
      <c r="R66" s="78"/>
    </row>
    <row r="67" spans="3:18" outlineLevel="1" x14ac:dyDescent="0.25">
      <c r="R67" s="78"/>
    </row>
    <row r="68" spans="3:18" outlineLevel="1" x14ac:dyDescent="0.25">
      <c r="R68" s="78"/>
    </row>
    <row r="69" spans="3:18" outlineLevel="1" x14ac:dyDescent="0.25">
      <c r="R69" s="78"/>
    </row>
    <row r="70" spans="3:18" outlineLevel="1" x14ac:dyDescent="0.25">
      <c r="R70" s="78"/>
    </row>
    <row r="71" spans="3:18" outlineLevel="1" x14ac:dyDescent="0.25">
      <c r="C71" s="1" t="s">
        <v>6</v>
      </c>
      <c r="P71" s="5">
        <f>SUBTOTAL(9,P2:P70)</f>
        <v>186</v>
      </c>
      <c r="R71" s="78"/>
    </row>
    <row r="72" spans="3:18" x14ac:dyDescent="0.25">
      <c r="R72" s="78"/>
    </row>
    <row r="73" spans="3:18" x14ac:dyDescent="0.25">
      <c r="R73" s="78"/>
    </row>
    <row r="74" spans="3:18" x14ac:dyDescent="0.25">
      <c r="R74" s="78"/>
    </row>
    <row r="75" spans="3:18" x14ac:dyDescent="0.25">
      <c r="R75" s="78"/>
    </row>
    <row r="76" spans="3:18" x14ac:dyDescent="0.25">
      <c r="R76" s="78"/>
    </row>
    <row r="77" spans="3:18" x14ac:dyDescent="0.25">
      <c r="R77" s="78"/>
    </row>
    <row r="78" spans="3:18" x14ac:dyDescent="0.25">
      <c r="R78" s="78"/>
    </row>
    <row r="79" spans="3:18" x14ac:dyDescent="0.25">
      <c r="R79" s="78"/>
    </row>
    <row r="80" spans="3:18" x14ac:dyDescent="0.25">
      <c r="R80" s="78"/>
    </row>
    <row r="81" spans="18:18" x14ac:dyDescent="0.25">
      <c r="R81" s="78"/>
    </row>
    <row r="82" spans="18:18" x14ac:dyDescent="0.25">
      <c r="R82" s="78"/>
    </row>
    <row r="83" spans="18:18" x14ac:dyDescent="0.25">
      <c r="R83" s="78"/>
    </row>
    <row r="84" spans="18:18" x14ac:dyDescent="0.25">
      <c r="R84" s="78"/>
    </row>
    <row r="85" spans="18:18" x14ac:dyDescent="0.25">
      <c r="R85" s="78"/>
    </row>
    <row r="86" spans="18:18" x14ac:dyDescent="0.25">
      <c r="R86" s="78"/>
    </row>
    <row r="87" spans="18:18" x14ac:dyDescent="0.25">
      <c r="R87" s="78"/>
    </row>
    <row r="88" spans="18:18" x14ac:dyDescent="0.25">
      <c r="R88" s="78"/>
    </row>
    <row r="89" spans="18:18" x14ac:dyDescent="0.25">
      <c r="R89" s="78"/>
    </row>
    <row r="90" spans="18:18" x14ac:dyDescent="0.25">
      <c r="R90" s="78"/>
    </row>
    <row r="91" spans="18:18" x14ac:dyDescent="0.25">
      <c r="R91" s="78"/>
    </row>
    <row r="92" spans="18:18" x14ac:dyDescent="0.25">
      <c r="R92" s="78"/>
    </row>
    <row r="93" spans="18:18" x14ac:dyDescent="0.25">
      <c r="R93" s="78"/>
    </row>
    <row r="94" spans="18:18" x14ac:dyDescent="0.25">
      <c r="R94" s="78"/>
    </row>
    <row r="95" spans="18:18" x14ac:dyDescent="0.25">
      <c r="R95" s="78"/>
    </row>
    <row r="96" spans="18:18" x14ac:dyDescent="0.25">
      <c r="R96" s="78"/>
    </row>
    <row r="97" spans="18:18" x14ac:dyDescent="0.25">
      <c r="R97" s="78"/>
    </row>
    <row r="98" spans="18:18" x14ac:dyDescent="0.25">
      <c r="R98" s="78"/>
    </row>
    <row r="99" spans="18:18" x14ac:dyDescent="0.25">
      <c r="R99" s="78"/>
    </row>
    <row r="100" spans="18:18" x14ac:dyDescent="0.25">
      <c r="R100" s="78"/>
    </row>
    <row r="101" spans="18:18" x14ac:dyDescent="0.25">
      <c r="R101" s="78"/>
    </row>
    <row r="102" spans="18:18" x14ac:dyDescent="0.25">
      <c r="R102" s="78"/>
    </row>
    <row r="103" spans="18:18" x14ac:dyDescent="0.25">
      <c r="R103" s="78"/>
    </row>
    <row r="104" spans="18:18" x14ac:dyDescent="0.25">
      <c r="R104" s="78"/>
    </row>
    <row r="105" spans="18:18" x14ac:dyDescent="0.25">
      <c r="R105" s="78"/>
    </row>
    <row r="106" spans="18:18" x14ac:dyDescent="0.25">
      <c r="R106" s="78"/>
    </row>
    <row r="107" spans="18:18" x14ac:dyDescent="0.25">
      <c r="R107" s="78"/>
    </row>
    <row r="108" spans="18:18" x14ac:dyDescent="0.25">
      <c r="R108" s="78"/>
    </row>
    <row r="109" spans="18:18" x14ac:dyDescent="0.25">
      <c r="R109" s="78"/>
    </row>
    <row r="110" spans="18:18" x14ac:dyDescent="0.25">
      <c r="R110" s="78"/>
    </row>
    <row r="111" spans="18:18" x14ac:dyDescent="0.25">
      <c r="R111" s="78"/>
    </row>
    <row r="112" spans="18:18" x14ac:dyDescent="0.25">
      <c r="R112" s="78"/>
    </row>
    <row r="113" spans="18:18" x14ac:dyDescent="0.25">
      <c r="R113" s="78"/>
    </row>
    <row r="114" spans="18:18" x14ac:dyDescent="0.25">
      <c r="R114" s="78"/>
    </row>
    <row r="115" spans="18:18" x14ac:dyDescent="0.25">
      <c r="R115" s="78"/>
    </row>
    <row r="116" spans="18:18" x14ac:dyDescent="0.25">
      <c r="R116" s="78"/>
    </row>
    <row r="117" spans="18:18" x14ac:dyDescent="0.25">
      <c r="R117" s="78"/>
    </row>
    <row r="118" spans="18:18" x14ac:dyDescent="0.25">
      <c r="R118" s="78"/>
    </row>
    <row r="119" spans="18:18" x14ac:dyDescent="0.25">
      <c r="R119" s="78"/>
    </row>
    <row r="120" spans="18:18" x14ac:dyDescent="0.25">
      <c r="R120" s="78"/>
    </row>
    <row r="121" spans="18:18" x14ac:dyDescent="0.25">
      <c r="R121" s="78"/>
    </row>
    <row r="122" spans="18:18" x14ac:dyDescent="0.25">
      <c r="R122" s="78"/>
    </row>
    <row r="123" spans="18:18" x14ac:dyDescent="0.25">
      <c r="R123" s="78"/>
    </row>
    <row r="124" spans="18:18" x14ac:dyDescent="0.25">
      <c r="R124" s="78"/>
    </row>
    <row r="125" spans="18:18" x14ac:dyDescent="0.25">
      <c r="R125" s="78"/>
    </row>
    <row r="126" spans="18:18" x14ac:dyDescent="0.25">
      <c r="R126" s="78"/>
    </row>
    <row r="127" spans="18:18" x14ac:dyDescent="0.25">
      <c r="R127" s="78"/>
    </row>
    <row r="128" spans="18:18" x14ac:dyDescent="0.25">
      <c r="R128" s="78"/>
    </row>
    <row r="129" spans="18:18" x14ac:dyDescent="0.25">
      <c r="R129" s="78"/>
    </row>
    <row r="130" spans="18:18" x14ac:dyDescent="0.25">
      <c r="R130" s="78"/>
    </row>
    <row r="131" spans="18:18" x14ac:dyDescent="0.25">
      <c r="R131" s="78"/>
    </row>
    <row r="132" spans="18:18" x14ac:dyDescent="0.25">
      <c r="R132" s="78"/>
    </row>
    <row r="133" spans="18:18" x14ac:dyDescent="0.25">
      <c r="R133" s="78"/>
    </row>
    <row r="134" spans="18:18" x14ac:dyDescent="0.25">
      <c r="R134" s="78"/>
    </row>
    <row r="135" spans="18:18" x14ac:dyDescent="0.25">
      <c r="R135" s="78"/>
    </row>
    <row r="136" spans="18:18" x14ac:dyDescent="0.25">
      <c r="R136" s="78"/>
    </row>
    <row r="137" spans="18:18" x14ac:dyDescent="0.25">
      <c r="R137" s="78"/>
    </row>
    <row r="138" spans="18:18" x14ac:dyDescent="0.25">
      <c r="R138" s="78"/>
    </row>
    <row r="139" spans="18:18" x14ac:dyDescent="0.25">
      <c r="R139" s="78"/>
    </row>
    <row r="140" spans="18:18" x14ac:dyDescent="0.25">
      <c r="R140" s="78"/>
    </row>
    <row r="141" spans="18:18" x14ac:dyDescent="0.25">
      <c r="R141" s="78"/>
    </row>
    <row r="142" spans="18:18" x14ac:dyDescent="0.25">
      <c r="R142" s="78"/>
    </row>
    <row r="143" spans="18:18" x14ac:dyDescent="0.25">
      <c r="R143" s="78"/>
    </row>
    <row r="144" spans="18:18" x14ac:dyDescent="0.25">
      <c r="R144" s="78"/>
    </row>
    <row r="145" spans="18:18" x14ac:dyDescent="0.25">
      <c r="R145" s="78"/>
    </row>
    <row r="146" spans="18:18" x14ac:dyDescent="0.25">
      <c r="R146" s="78"/>
    </row>
    <row r="147" spans="18:18" x14ac:dyDescent="0.25">
      <c r="R147" s="78"/>
    </row>
    <row r="148" spans="18:18" x14ac:dyDescent="0.25">
      <c r="R148" s="78"/>
    </row>
    <row r="149" spans="18:18" x14ac:dyDescent="0.25">
      <c r="R149" s="78"/>
    </row>
    <row r="150" spans="18:18" x14ac:dyDescent="0.25">
      <c r="R150" s="78"/>
    </row>
    <row r="151" spans="18:18" x14ac:dyDescent="0.25">
      <c r="R151" s="78"/>
    </row>
    <row r="152" spans="18:18" x14ac:dyDescent="0.25">
      <c r="R152" s="78"/>
    </row>
    <row r="153" spans="18:18" x14ac:dyDescent="0.25">
      <c r="R153" s="78"/>
    </row>
    <row r="154" spans="18:18" x14ac:dyDescent="0.25">
      <c r="R154" s="78"/>
    </row>
    <row r="155" spans="18:18" x14ac:dyDescent="0.25">
      <c r="R155" s="78"/>
    </row>
    <row r="156" spans="18:18" x14ac:dyDescent="0.25">
      <c r="R156" s="78"/>
    </row>
    <row r="157" spans="18:18" x14ac:dyDescent="0.25">
      <c r="R157" s="78"/>
    </row>
    <row r="158" spans="18:18" x14ac:dyDescent="0.25">
      <c r="R158" s="78"/>
    </row>
    <row r="159" spans="18:18" x14ac:dyDescent="0.25">
      <c r="R159" s="78"/>
    </row>
    <row r="160" spans="18:18" x14ac:dyDescent="0.25">
      <c r="R160" s="78"/>
    </row>
    <row r="161" spans="18:18" x14ac:dyDescent="0.25">
      <c r="R161" s="78"/>
    </row>
    <row r="162" spans="18:18" x14ac:dyDescent="0.25">
      <c r="R162" s="78"/>
    </row>
    <row r="163" spans="18:18" x14ac:dyDescent="0.25">
      <c r="R163" s="78"/>
    </row>
    <row r="164" spans="18:18" x14ac:dyDescent="0.25">
      <c r="R164" s="78"/>
    </row>
    <row r="165" spans="18:18" x14ac:dyDescent="0.25">
      <c r="R165" s="78"/>
    </row>
    <row r="166" spans="18:18" x14ac:dyDescent="0.25">
      <c r="R166" s="78"/>
    </row>
    <row r="167" spans="18:18" x14ac:dyDescent="0.25">
      <c r="R167" s="78"/>
    </row>
    <row r="168" spans="18:18" x14ac:dyDescent="0.25">
      <c r="R168" s="78"/>
    </row>
    <row r="169" spans="18:18" x14ac:dyDescent="0.25">
      <c r="R169" s="78"/>
    </row>
    <row r="170" spans="18:18" x14ac:dyDescent="0.25">
      <c r="R170" s="78"/>
    </row>
    <row r="171" spans="18:18" x14ac:dyDescent="0.25">
      <c r="R171" s="78"/>
    </row>
    <row r="172" spans="18:18" x14ac:dyDescent="0.25">
      <c r="R172" s="78"/>
    </row>
    <row r="173" spans="18:18" x14ac:dyDescent="0.25">
      <c r="R173" s="78"/>
    </row>
    <row r="174" spans="18:18" x14ac:dyDescent="0.25">
      <c r="R174" s="78"/>
    </row>
    <row r="175" spans="18:18" x14ac:dyDescent="0.25">
      <c r="R175" s="78"/>
    </row>
    <row r="176" spans="18:18" x14ac:dyDescent="0.25">
      <c r="R176" s="78"/>
    </row>
    <row r="177" spans="18:18" x14ac:dyDescent="0.25">
      <c r="R177" s="78"/>
    </row>
    <row r="178" spans="18:18" x14ac:dyDescent="0.25">
      <c r="R178" s="78"/>
    </row>
    <row r="179" spans="18:18" x14ac:dyDescent="0.25">
      <c r="R179" s="78"/>
    </row>
    <row r="180" spans="18:18" x14ac:dyDescent="0.25">
      <c r="R180" s="78"/>
    </row>
    <row r="181" spans="18:18" x14ac:dyDescent="0.25">
      <c r="R181" s="78"/>
    </row>
    <row r="182" spans="18:18" x14ac:dyDescent="0.25">
      <c r="R182" s="78"/>
    </row>
    <row r="183" spans="18:18" x14ac:dyDescent="0.25">
      <c r="R183" s="78"/>
    </row>
    <row r="184" spans="18:18" x14ac:dyDescent="0.25">
      <c r="R184" s="78"/>
    </row>
    <row r="185" spans="18:18" x14ac:dyDescent="0.25">
      <c r="R185" s="78"/>
    </row>
    <row r="186" spans="18:18" x14ac:dyDescent="0.25">
      <c r="R186" s="78"/>
    </row>
    <row r="187" spans="18:18" x14ac:dyDescent="0.25">
      <c r="R187" s="78"/>
    </row>
    <row r="188" spans="18:18" x14ac:dyDescent="0.25">
      <c r="R188" s="78"/>
    </row>
    <row r="189" spans="18:18" x14ac:dyDescent="0.25">
      <c r="R189" s="78"/>
    </row>
    <row r="190" spans="18:18" x14ac:dyDescent="0.25">
      <c r="R190" s="78"/>
    </row>
    <row r="191" spans="18:18" x14ac:dyDescent="0.25">
      <c r="R191" s="78"/>
    </row>
    <row r="192" spans="18:18" x14ac:dyDescent="0.25">
      <c r="R192" s="78"/>
    </row>
    <row r="193" spans="18:18" x14ac:dyDescent="0.25">
      <c r="R193" s="78"/>
    </row>
    <row r="194" spans="18:18" x14ac:dyDescent="0.25">
      <c r="R194" s="78"/>
    </row>
    <row r="195" spans="18:18" x14ac:dyDescent="0.25">
      <c r="R195" s="78"/>
    </row>
    <row r="196" spans="18:18" x14ac:dyDescent="0.25">
      <c r="R196" s="78"/>
    </row>
    <row r="197" spans="18:18" x14ac:dyDescent="0.25">
      <c r="R197" s="78"/>
    </row>
    <row r="198" spans="18:18" x14ac:dyDescent="0.25">
      <c r="R198" s="78"/>
    </row>
    <row r="199" spans="18:18" x14ac:dyDescent="0.25">
      <c r="R199" s="78"/>
    </row>
    <row r="200" spans="18:18" x14ac:dyDescent="0.25">
      <c r="R200" s="78"/>
    </row>
    <row r="201" spans="18:18" x14ac:dyDescent="0.25">
      <c r="R201" s="78"/>
    </row>
    <row r="202" spans="18:18" x14ac:dyDescent="0.25">
      <c r="R202" s="78"/>
    </row>
    <row r="203" spans="18:18" x14ac:dyDescent="0.25">
      <c r="R203" s="78"/>
    </row>
    <row r="204" spans="18:18" x14ac:dyDescent="0.25">
      <c r="R204" s="78"/>
    </row>
    <row r="205" spans="18:18" x14ac:dyDescent="0.25">
      <c r="R205" s="78"/>
    </row>
    <row r="206" spans="18:18" x14ac:dyDescent="0.25">
      <c r="R206" s="78"/>
    </row>
    <row r="207" spans="18:18" x14ac:dyDescent="0.25">
      <c r="R207" s="78"/>
    </row>
    <row r="208" spans="18:18" x14ac:dyDescent="0.25">
      <c r="R208" s="78"/>
    </row>
    <row r="209" spans="18:18" x14ac:dyDescent="0.25">
      <c r="R209" s="78"/>
    </row>
    <row r="210" spans="18:18" x14ac:dyDescent="0.25">
      <c r="R210" s="78"/>
    </row>
    <row r="211" spans="18:18" x14ac:dyDescent="0.25">
      <c r="R211" s="78"/>
    </row>
    <row r="212" spans="18:18" x14ac:dyDescent="0.25">
      <c r="R212" s="78"/>
    </row>
    <row r="213" spans="18:18" x14ac:dyDescent="0.25">
      <c r="R213" s="78"/>
    </row>
    <row r="214" spans="18:18" x14ac:dyDescent="0.25">
      <c r="R214" s="78"/>
    </row>
    <row r="215" spans="18:18" x14ac:dyDescent="0.25">
      <c r="R215" s="78"/>
    </row>
    <row r="216" spans="18:18" x14ac:dyDescent="0.25">
      <c r="R216" s="78"/>
    </row>
    <row r="217" spans="18:18" x14ac:dyDescent="0.25">
      <c r="R217" s="78"/>
    </row>
    <row r="218" spans="18:18" x14ac:dyDescent="0.25">
      <c r="R218" s="78"/>
    </row>
    <row r="219" spans="18:18" x14ac:dyDescent="0.25">
      <c r="R219" s="78"/>
    </row>
    <row r="220" spans="18:18" x14ac:dyDescent="0.25">
      <c r="R220" s="78"/>
    </row>
    <row r="221" spans="18:18" x14ac:dyDescent="0.25">
      <c r="R221" s="78"/>
    </row>
    <row r="222" spans="18:18" x14ac:dyDescent="0.25">
      <c r="R222" s="78"/>
    </row>
    <row r="223" spans="18:18" x14ac:dyDescent="0.25">
      <c r="R223" s="78"/>
    </row>
    <row r="224" spans="18:18" x14ac:dyDescent="0.25">
      <c r="R224" s="78"/>
    </row>
    <row r="225" spans="18:18" x14ac:dyDescent="0.25">
      <c r="R225" s="78"/>
    </row>
    <row r="226" spans="18:18" x14ac:dyDescent="0.25">
      <c r="R226" s="78"/>
    </row>
    <row r="227" spans="18:18" x14ac:dyDescent="0.25">
      <c r="R227" s="78"/>
    </row>
    <row r="228" spans="18:18" x14ac:dyDescent="0.25">
      <c r="R228" s="78"/>
    </row>
    <row r="229" spans="18:18" x14ac:dyDescent="0.25">
      <c r="R229" s="78"/>
    </row>
    <row r="230" spans="18:18" x14ac:dyDescent="0.25">
      <c r="R230" s="78"/>
    </row>
    <row r="231" spans="18:18" x14ac:dyDescent="0.25">
      <c r="R231" s="78"/>
    </row>
    <row r="232" spans="18:18" x14ac:dyDescent="0.25">
      <c r="R232" s="78"/>
    </row>
    <row r="233" spans="18:18" x14ac:dyDescent="0.25">
      <c r="R233" s="78"/>
    </row>
    <row r="234" spans="18:18" x14ac:dyDescent="0.25">
      <c r="R234" s="78"/>
    </row>
    <row r="235" spans="18:18" x14ac:dyDescent="0.25">
      <c r="R235" s="78"/>
    </row>
    <row r="236" spans="18:18" x14ac:dyDescent="0.25">
      <c r="R236" s="78"/>
    </row>
    <row r="237" spans="18:18" x14ac:dyDescent="0.25">
      <c r="R237" s="78"/>
    </row>
    <row r="238" spans="18:18" x14ac:dyDescent="0.25">
      <c r="R238" s="78"/>
    </row>
    <row r="239" spans="18:18" x14ac:dyDescent="0.25">
      <c r="R239" s="78"/>
    </row>
    <row r="240" spans="18:18" x14ac:dyDescent="0.25">
      <c r="R240" s="78"/>
    </row>
    <row r="241" spans="18:18" x14ac:dyDescent="0.25">
      <c r="R241" s="78"/>
    </row>
    <row r="242" spans="18:18" x14ac:dyDescent="0.25">
      <c r="R242" s="78"/>
    </row>
    <row r="243" spans="18:18" x14ac:dyDescent="0.25">
      <c r="R243" s="78"/>
    </row>
    <row r="244" spans="18:18" x14ac:dyDescent="0.25">
      <c r="R244" s="78"/>
    </row>
    <row r="245" spans="18:18" x14ac:dyDescent="0.25">
      <c r="R245" s="78"/>
    </row>
    <row r="246" spans="18:18" x14ac:dyDescent="0.25">
      <c r="R246" s="78"/>
    </row>
    <row r="247" spans="18:18" x14ac:dyDescent="0.25">
      <c r="R247" s="78"/>
    </row>
    <row r="248" spans="18:18" x14ac:dyDescent="0.25">
      <c r="R248" s="78"/>
    </row>
    <row r="249" spans="18:18" x14ac:dyDescent="0.25">
      <c r="R249" s="78"/>
    </row>
    <row r="250" spans="18:18" x14ac:dyDescent="0.25">
      <c r="R250" s="78"/>
    </row>
    <row r="251" spans="18:18" x14ac:dyDescent="0.25">
      <c r="R251" s="78"/>
    </row>
    <row r="252" spans="18:18" x14ac:dyDescent="0.25">
      <c r="R252" s="78"/>
    </row>
    <row r="253" spans="18:18" x14ac:dyDescent="0.25">
      <c r="R253" s="78"/>
    </row>
    <row r="254" spans="18:18" x14ac:dyDescent="0.25">
      <c r="R254" s="78"/>
    </row>
    <row r="255" spans="18:18" x14ac:dyDescent="0.25">
      <c r="R255" s="78"/>
    </row>
    <row r="256" spans="18:18" x14ac:dyDescent="0.25">
      <c r="R256" s="78"/>
    </row>
    <row r="257" spans="18:18" x14ac:dyDescent="0.25">
      <c r="R257" s="78"/>
    </row>
    <row r="258" spans="18:18" x14ac:dyDescent="0.25">
      <c r="R258" s="78"/>
    </row>
    <row r="259" spans="18:18" x14ac:dyDescent="0.25">
      <c r="R259" s="78"/>
    </row>
    <row r="260" spans="18:18" x14ac:dyDescent="0.25">
      <c r="R260" s="78"/>
    </row>
    <row r="261" spans="18:18" x14ac:dyDescent="0.25">
      <c r="R261" s="78"/>
    </row>
    <row r="262" spans="18:18" x14ac:dyDescent="0.25">
      <c r="R262" s="78"/>
    </row>
    <row r="263" spans="18:18" x14ac:dyDescent="0.25">
      <c r="R263" s="78"/>
    </row>
    <row r="264" spans="18:18" x14ac:dyDescent="0.25">
      <c r="R264" s="78"/>
    </row>
    <row r="265" spans="18:18" x14ac:dyDescent="0.25">
      <c r="R265" s="78"/>
    </row>
    <row r="266" spans="18:18" x14ac:dyDescent="0.25">
      <c r="R266" s="78"/>
    </row>
    <row r="267" spans="18:18" x14ac:dyDescent="0.25">
      <c r="R267" s="78"/>
    </row>
    <row r="268" spans="18:18" x14ac:dyDescent="0.25">
      <c r="R268" s="78"/>
    </row>
    <row r="269" spans="18:18" x14ac:dyDescent="0.25">
      <c r="R269" s="78"/>
    </row>
    <row r="270" spans="18:18" x14ac:dyDescent="0.25">
      <c r="R270" s="78"/>
    </row>
    <row r="271" spans="18:18" x14ac:dyDescent="0.25">
      <c r="R271" s="78"/>
    </row>
    <row r="272" spans="18:18" x14ac:dyDescent="0.25">
      <c r="R272" s="78"/>
    </row>
    <row r="273" spans="18:18" x14ac:dyDescent="0.25">
      <c r="R273" s="78"/>
    </row>
    <row r="274" spans="18:18" x14ac:dyDescent="0.25">
      <c r="R274" s="78"/>
    </row>
    <row r="275" spans="18:18" x14ac:dyDescent="0.25">
      <c r="R275" s="78"/>
    </row>
    <row r="276" spans="18:18" x14ac:dyDescent="0.25">
      <c r="R276" s="78"/>
    </row>
    <row r="277" spans="18:18" x14ac:dyDescent="0.25">
      <c r="R277" s="78"/>
    </row>
    <row r="278" spans="18:18" x14ac:dyDescent="0.25">
      <c r="R278" s="78"/>
    </row>
    <row r="279" spans="18:18" x14ac:dyDescent="0.25">
      <c r="R279" s="78"/>
    </row>
    <row r="280" spans="18:18" x14ac:dyDescent="0.25">
      <c r="R280" s="78"/>
    </row>
    <row r="281" spans="18:18" x14ac:dyDescent="0.25">
      <c r="R281" s="78"/>
    </row>
    <row r="282" spans="18:18" x14ac:dyDescent="0.25">
      <c r="R282" s="78"/>
    </row>
    <row r="283" spans="18:18" x14ac:dyDescent="0.25">
      <c r="R283" s="78"/>
    </row>
    <row r="284" spans="18:18" x14ac:dyDescent="0.25">
      <c r="R284" s="78"/>
    </row>
    <row r="285" spans="18:18" x14ac:dyDescent="0.25">
      <c r="R285" s="78"/>
    </row>
    <row r="286" spans="18:18" x14ac:dyDescent="0.25">
      <c r="R286" s="78"/>
    </row>
    <row r="287" spans="18:18" x14ac:dyDescent="0.25">
      <c r="R287" s="78"/>
    </row>
    <row r="288" spans="18:18" x14ac:dyDescent="0.25">
      <c r="R288" s="78"/>
    </row>
    <row r="289" spans="18:18" x14ac:dyDescent="0.25">
      <c r="R289" s="78"/>
    </row>
    <row r="290" spans="18:18" x14ac:dyDescent="0.25">
      <c r="R290" s="78"/>
    </row>
    <row r="291" spans="18:18" x14ac:dyDescent="0.25">
      <c r="R291" s="78"/>
    </row>
    <row r="292" spans="18:18" x14ac:dyDescent="0.25">
      <c r="R292" s="78"/>
    </row>
    <row r="293" spans="18:18" x14ac:dyDescent="0.25">
      <c r="R293" s="78"/>
    </row>
    <row r="294" spans="18:18" x14ac:dyDescent="0.25">
      <c r="R294" s="78"/>
    </row>
    <row r="295" spans="18:18" x14ac:dyDescent="0.25">
      <c r="R295" s="78"/>
    </row>
    <row r="296" spans="18:18" x14ac:dyDescent="0.25">
      <c r="R296" s="78"/>
    </row>
    <row r="297" spans="18:18" x14ac:dyDescent="0.25">
      <c r="R297" s="78"/>
    </row>
    <row r="298" spans="18:18" x14ac:dyDescent="0.25">
      <c r="R298" s="78"/>
    </row>
    <row r="299" spans="18:18" x14ac:dyDescent="0.25">
      <c r="R299" s="78"/>
    </row>
    <row r="300" spans="18:18" x14ac:dyDescent="0.25">
      <c r="R300" s="78"/>
    </row>
    <row r="301" spans="18:18" x14ac:dyDescent="0.25">
      <c r="R301" s="78"/>
    </row>
    <row r="302" spans="18:18" x14ac:dyDescent="0.25">
      <c r="R302" s="78"/>
    </row>
    <row r="303" spans="18:18" x14ac:dyDescent="0.25">
      <c r="R303" s="78"/>
    </row>
    <row r="304" spans="18:18" x14ac:dyDescent="0.25">
      <c r="R304" s="78"/>
    </row>
    <row r="305" spans="18:18" x14ac:dyDescent="0.25">
      <c r="R305" s="78"/>
    </row>
    <row r="306" spans="18:18" x14ac:dyDescent="0.25">
      <c r="R306" s="78"/>
    </row>
    <row r="307" spans="18:18" x14ac:dyDescent="0.25">
      <c r="R307" s="78"/>
    </row>
    <row r="308" spans="18:18" x14ac:dyDescent="0.25">
      <c r="R308" s="78"/>
    </row>
    <row r="309" spans="18:18" x14ac:dyDescent="0.25">
      <c r="R309" s="78"/>
    </row>
    <row r="310" spans="18:18" x14ac:dyDescent="0.25">
      <c r="R310" s="78"/>
    </row>
    <row r="311" spans="18:18" x14ac:dyDescent="0.25">
      <c r="R311" s="78"/>
    </row>
    <row r="312" spans="18:18" x14ac:dyDescent="0.25">
      <c r="R312" s="78"/>
    </row>
    <row r="313" spans="18:18" x14ac:dyDescent="0.25">
      <c r="R313" s="78"/>
    </row>
    <row r="314" spans="18:18" x14ac:dyDescent="0.25">
      <c r="R314" s="78"/>
    </row>
    <row r="315" spans="18:18" x14ac:dyDescent="0.25">
      <c r="R315" s="78"/>
    </row>
    <row r="316" spans="18:18" x14ac:dyDescent="0.25">
      <c r="R316" s="78"/>
    </row>
    <row r="317" spans="18:18" x14ac:dyDescent="0.25">
      <c r="R317" s="78"/>
    </row>
    <row r="318" spans="18:18" x14ac:dyDescent="0.25">
      <c r="R318" s="78"/>
    </row>
    <row r="319" spans="18:18" x14ac:dyDescent="0.25">
      <c r="R319" s="78"/>
    </row>
    <row r="320" spans="18:18" x14ac:dyDescent="0.25">
      <c r="R320" s="78"/>
    </row>
    <row r="321" spans="18:18" x14ac:dyDescent="0.25">
      <c r="R321" s="78"/>
    </row>
    <row r="322" spans="18:18" x14ac:dyDescent="0.25">
      <c r="R322" s="78"/>
    </row>
    <row r="323" spans="18:18" x14ac:dyDescent="0.25">
      <c r="R323" s="78"/>
    </row>
    <row r="324" spans="18:18" x14ac:dyDescent="0.25">
      <c r="R324" s="78"/>
    </row>
    <row r="325" spans="18:18" x14ac:dyDescent="0.25">
      <c r="R325" s="78"/>
    </row>
    <row r="326" spans="18:18" x14ac:dyDescent="0.25">
      <c r="R326" s="78"/>
    </row>
    <row r="327" spans="18:18" x14ac:dyDescent="0.25">
      <c r="R327" s="78"/>
    </row>
    <row r="328" spans="18:18" x14ac:dyDescent="0.25">
      <c r="R328" s="78"/>
    </row>
    <row r="329" spans="18:18" x14ac:dyDescent="0.25">
      <c r="R329" s="78"/>
    </row>
    <row r="330" spans="18:18" x14ac:dyDescent="0.25">
      <c r="R330" s="78"/>
    </row>
    <row r="331" spans="18:18" x14ac:dyDescent="0.25">
      <c r="R331" s="78"/>
    </row>
    <row r="332" spans="18:18" x14ac:dyDescent="0.25">
      <c r="R332" s="78"/>
    </row>
    <row r="333" spans="18:18" x14ac:dyDescent="0.25">
      <c r="R333" s="78"/>
    </row>
    <row r="334" spans="18:18" x14ac:dyDescent="0.25">
      <c r="R334" s="78"/>
    </row>
    <row r="335" spans="18:18" x14ac:dyDescent="0.25">
      <c r="R335" s="78"/>
    </row>
    <row r="336" spans="18:18" x14ac:dyDescent="0.25">
      <c r="R336" s="78"/>
    </row>
    <row r="337" spans="18:18" x14ac:dyDescent="0.25">
      <c r="R337" s="78"/>
    </row>
    <row r="338" spans="18:18" x14ac:dyDescent="0.25">
      <c r="R338" s="78"/>
    </row>
    <row r="339" spans="18:18" x14ac:dyDescent="0.25">
      <c r="R339" s="78"/>
    </row>
    <row r="340" spans="18:18" x14ac:dyDescent="0.25">
      <c r="R340" s="78"/>
    </row>
    <row r="341" spans="18:18" x14ac:dyDescent="0.25">
      <c r="R341" s="78"/>
    </row>
    <row r="342" spans="18:18" x14ac:dyDescent="0.25">
      <c r="R342" s="78"/>
    </row>
    <row r="343" spans="18:18" x14ac:dyDescent="0.25">
      <c r="R343" s="78"/>
    </row>
    <row r="344" spans="18:18" x14ac:dyDescent="0.25">
      <c r="R344" s="78"/>
    </row>
    <row r="345" spans="18:18" x14ac:dyDescent="0.25">
      <c r="R345" s="78"/>
    </row>
    <row r="346" spans="18:18" x14ac:dyDescent="0.25">
      <c r="R346" s="78"/>
    </row>
    <row r="347" spans="18:18" x14ac:dyDescent="0.25">
      <c r="R347" s="78"/>
    </row>
    <row r="348" spans="18:18" x14ac:dyDescent="0.25">
      <c r="R348" s="78"/>
    </row>
    <row r="349" spans="18:18" x14ac:dyDescent="0.25">
      <c r="R349" s="78"/>
    </row>
    <row r="350" spans="18:18" x14ac:dyDescent="0.25">
      <c r="R350" s="78"/>
    </row>
    <row r="351" spans="18:18" x14ac:dyDescent="0.25">
      <c r="R351" s="78"/>
    </row>
    <row r="352" spans="18:18" x14ac:dyDescent="0.25">
      <c r="R352" s="78"/>
    </row>
    <row r="353" spans="18:18" x14ac:dyDescent="0.25">
      <c r="R353" s="78"/>
    </row>
    <row r="354" spans="18:18" x14ac:dyDescent="0.25">
      <c r="R354" s="78"/>
    </row>
    <row r="355" spans="18:18" x14ac:dyDescent="0.25">
      <c r="R355" s="78"/>
    </row>
    <row r="356" spans="18:18" x14ac:dyDescent="0.25">
      <c r="R356" s="78"/>
    </row>
    <row r="357" spans="18:18" x14ac:dyDescent="0.25">
      <c r="R357" s="78"/>
    </row>
    <row r="358" spans="18:18" x14ac:dyDescent="0.25">
      <c r="R358" s="78"/>
    </row>
    <row r="359" spans="18:18" x14ac:dyDescent="0.25">
      <c r="R359" s="78"/>
    </row>
    <row r="360" spans="18:18" x14ac:dyDescent="0.25">
      <c r="R360" s="78"/>
    </row>
    <row r="361" spans="18:18" x14ac:dyDescent="0.25">
      <c r="R361" s="78"/>
    </row>
    <row r="362" spans="18:18" x14ac:dyDescent="0.25">
      <c r="R362" s="78"/>
    </row>
    <row r="363" spans="18:18" x14ac:dyDescent="0.25">
      <c r="R363" s="78"/>
    </row>
    <row r="364" spans="18:18" x14ac:dyDescent="0.25">
      <c r="R364" s="78"/>
    </row>
    <row r="365" spans="18:18" x14ac:dyDescent="0.25">
      <c r="R365" s="78"/>
    </row>
    <row r="366" spans="18:18" x14ac:dyDescent="0.25">
      <c r="R366" s="78"/>
    </row>
    <row r="367" spans="18:18" x14ac:dyDescent="0.25">
      <c r="R367" s="78"/>
    </row>
    <row r="368" spans="18:18" x14ac:dyDescent="0.25">
      <c r="R368" s="78"/>
    </row>
    <row r="369" spans="18:18" x14ac:dyDescent="0.25">
      <c r="R369" s="78"/>
    </row>
    <row r="370" spans="18:18" x14ac:dyDescent="0.25">
      <c r="R370" s="78"/>
    </row>
    <row r="371" spans="18:18" x14ac:dyDescent="0.25">
      <c r="R371" s="78"/>
    </row>
    <row r="372" spans="18:18" x14ac:dyDescent="0.25">
      <c r="R372" s="78"/>
    </row>
    <row r="373" spans="18:18" x14ac:dyDescent="0.25">
      <c r="R373" s="78"/>
    </row>
    <row r="374" spans="18:18" x14ac:dyDescent="0.25">
      <c r="R374" s="78"/>
    </row>
    <row r="375" spans="18:18" x14ac:dyDescent="0.25">
      <c r="R375" s="78"/>
    </row>
    <row r="376" spans="18:18" x14ac:dyDescent="0.25">
      <c r="R376" s="78"/>
    </row>
    <row r="377" spans="18:18" x14ac:dyDescent="0.25">
      <c r="R377" s="78"/>
    </row>
    <row r="378" spans="18:18" x14ac:dyDescent="0.25">
      <c r="R378" s="78"/>
    </row>
    <row r="379" spans="18:18" x14ac:dyDescent="0.25">
      <c r="R379" s="78"/>
    </row>
    <row r="380" spans="18:18" x14ac:dyDescent="0.25">
      <c r="R380" s="78"/>
    </row>
    <row r="381" spans="18:18" x14ac:dyDescent="0.25">
      <c r="R381" s="78"/>
    </row>
    <row r="382" spans="18:18" x14ac:dyDescent="0.25">
      <c r="R382" s="78"/>
    </row>
    <row r="383" spans="18:18" x14ac:dyDescent="0.25">
      <c r="R383" s="78"/>
    </row>
    <row r="384" spans="18:18" x14ac:dyDescent="0.25">
      <c r="R384" s="78"/>
    </row>
    <row r="385" spans="18:18" x14ac:dyDescent="0.25">
      <c r="R385" s="78"/>
    </row>
    <row r="386" spans="18:18" x14ac:dyDescent="0.25">
      <c r="R386" s="78"/>
    </row>
    <row r="387" spans="18:18" x14ac:dyDescent="0.25">
      <c r="R387" s="78"/>
    </row>
    <row r="388" spans="18:18" x14ac:dyDescent="0.25">
      <c r="R388" s="78"/>
    </row>
    <row r="389" spans="18:18" x14ac:dyDescent="0.25">
      <c r="R389" s="78"/>
    </row>
    <row r="390" spans="18:18" x14ac:dyDescent="0.25">
      <c r="R390" s="78"/>
    </row>
    <row r="391" spans="18:18" x14ac:dyDescent="0.25">
      <c r="R391" s="78"/>
    </row>
    <row r="392" spans="18:18" x14ac:dyDescent="0.25">
      <c r="R392" s="78"/>
    </row>
    <row r="393" spans="18:18" x14ac:dyDescent="0.25">
      <c r="R393" s="78"/>
    </row>
    <row r="394" spans="18:18" x14ac:dyDescent="0.25">
      <c r="R394" s="78"/>
    </row>
    <row r="395" spans="18:18" x14ac:dyDescent="0.25">
      <c r="R395" s="78"/>
    </row>
    <row r="396" spans="18:18" x14ac:dyDescent="0.25">
      <c r="R396" s="78"/>
    </row>
    <row r="397" spans="18:18" x14ac:dyDescent="0.25">
      <c r="R397" s="78"/>
    </row>
    <row r="398" spans="18:18" x14ac:dyDescent="0.25">
      <c r="R398" s="78"/>
    </row>
    <row r="399" spans="18:18" x14ac:dyDescent="0.25">
      <c r="R399" s="78"/>
    </row>
    <row r="400" spans="18:18" x14ac:dyDescent="0.25">
      <c r="R400" s="78"/>
    </row>
    <row r="401" spans="18:18" x14ac:dyDescent="0.25">
      <c r="R401" s="78"/>
    </row>
    <row r="402" spans="18:18" x14ac:dyDescent="0.25">
      <c r="R402" s="78"/>
    </row>
    <row r="403" spans="18:18" x14ac:dyDescent="0.25">
      <c r="R403" s="78"/>
    </row>
    <row r="404" spans="18:18" x14ac:dyDescent="0.25">
      <c r="R404" s="78"/>
    </row>
    <row r="405" spans="18:18" x14ac:dyDescent="0.25">
      <c r="R405" s="78"/>
    </row>
    <row r="406" spans="18:18" x14ac:dyDescent="0.25">
      <c r="R406" s="78"/>
    </row>
    <row r="407" spans="18:18" x14ac:dyDescent="0.25">
      <c r="R407" s="78"/>
    </row>
    <row r="408" spans="18:18" x14ac:dyDescent="0.25">
      <c r="R408" s="78"/>
    </row>
    <row r="409" spans="18:18" x14ac:dyDescent="0.25">
      <c r="R409" s="78"/>
    </row>
    <row r="410" spans="18:18" x14ac:dyDescent="0.25">
      <c r="R410" s="78"/>
    </row>
    <row r="411" spans="18:18" x14ac:dyDescent="0.25">
      <c r="R411" s="78"/>
    </row>
    <row r="412" spans="18:18" x14ac:dyDescent="0.25">
      <c r="R412" s="78"/>
    </row>
    <row r="413" spans="18:18" x14ac:dyDescent="0.25">
      <c r="R413" s="78"/>
    </row>
    <row r="414" spans="18:18" x14ac:dyDescent="0.25">
      <c r="R414" s="78"/>
    </row>
    <row r="415" spans="18:18" x14ac:dyDescent="0.25">
      <c r="R415" s="78"/>
    </row>
    <row r="416" spans="18:18" x14ac:dyDescent="0.25">
      <c r="R416" s="78"/>
    </row>
    <row r="417" spans="18:18" x14ac:dyDescent="0.25">
      <c r="R417" s="78"/>
    </row>
    <row r="418" spans="18:18" x14ac:dyDescent="0.25">
      <c r="R418" s="78"/>
    </row>
    <row r="419" spans="18:18" x14ac:dyDescent="0.25">
      <c r="R419" s="78"/>
    </row>
    <row r="420" spans="18:18" x14ac:dyDescent="0.25">
      <c r="R420" s="78"/>
    </row>
    <row r="421" spans="18:18" x14ac:dyDescent="0.25">
      <c r="R421" s="78"/>
    </row>
    <row r="422" spans="18:18" x14ac:dyDescent="0.25">
      <c r="R422" s="78"/>
    </row>
    <row r="423" spans="18:18" x14ac:dyDescent="0.25">
      <c r="R423" s="78"/>
    </row>
    <row r="424" spans="18:18" x14ac:dyDescent="0.25">
      <c r="R424" s="78"/>
    </row>
    <row r="425" spans="18:18" x14ac:dyDescent="0.25">
      <c r="R425" s="78"/>
    </row>
    <row r="426" spans="18:18" x14ac:dyDescent="0.25">
      <c r="R426" s="78"/>
    </row>
    <row r="427" spans="18:18" x14ac:dyDescent="0.25">
      <c r="R427" s="78"/>
    </row>
    <row r="428" spans="18:18" x14ac:dyDescent="0.25">
      <c r="R428" s="78"/>
    </row>
    <row r="429" spans="18:18" x14ac:dyDescent="0.25">
      <c r="R429" s="78"/>
    </row>
    <row r="430" spans="18:18" x14ac:dyDescent="0.25">
      <c r="R430" s="78"/>
    </row>
    <row r="431" spans="18:18" x14ac:dyDescent="0.25">
      <c r="R431" s="78"/>
    </row>
    <row r="432" spans="18:18" x14ac:dyDescent="0.25">
      <c r="R432" s="78"/>
    </row>
    <row r="433" spans="18:18" x14ac:dyDescent="0.25">
      <c r="R433" s="78"/>
    </row>
    <row r="434" spans="18:18" x14ac:dyDescent="0.25">
      <c r="R434" s="78"/>
    </row>
    <row r="435" spans="18:18" x14ac:dyDescent="0.25">
      <c r="R435" s="78"/>
    </row>
    <row r="436" spans="18:18" x14ac:dyDescent="0.25">
      <c r="R436" s="78"/>
    </row>
    <row r="437" spans="18:18" x14ac:dyDescent="0.25">
      <c r="R437" s="78"/>
    </row>
    <row r="438" spans="18:18" x14ac:dyDescent="0.25">
      <c r="R438" s="78"/>
    </row>
    <row r="439" spans="18:18" x14ac:dyDescent="0.25">
      <c r="R439" s="78"/>
    </row>
    <row r="440" spans="18:18" x14ac:dyDescent="0.25">
      <c r="R440" s="78"/>
    </row>
    <row r="441" spans="18:18" x14ac:dyDescent="0.25">
      <c r="R441" s="78"/>
    </row>
    <row r="442" spans="18:18" x14ac:dyDescent="0.25">
      <c r="R442" s="78"/>
    </row>
    <row r="443" spans="18:18" x14ac:dyDescent="0.25">
      <c r="R443" s="78"/>
    </row>
    <row r="444" spans="18:18" x14ac:dyDescent="0.25">
      <c r="R444" s="78"/>
    </row>
    <row r="445" spans="18:18" x14ac:dyDescent="0.25">
      <c r="R445" s="78"/>
    </row>
    <row r="446" spans="18:18" x14ac:dyDescent="0.25">
      <c r="R446" s="78"/>
    </row>
    <row r="447" spans="18:18" x14ac:dyDescent="0.25">
      <c r="R447" s="78"/>
    </row>
    <row r="448" spans="18:18" x14ac:dyDescent="0.25">
      <c r="R448" s="78"/>
    </row>
    <row r="449" spans="18:18" x14ac:dyDescent="0.25">
      <c r="R449" s="78"/>
    </row>
    <row r="450" spans="18:18" x14ac:dyDescent="0.25">
      <c r="R450" s="78"/>
    </row>
    <row r="451" spans="18:18" x14ac:dyDescent="0.25">
      <c r="R451" s="78"/>
    </row>
    <row r="452" spans="18:18" x14ac:dyDescent="0.25">
      <c r="R452" s="78"/>
    </row>
    <row r="453" spans="18:18" x14ac:dyDescent="0.25">
      <c r="R453" s="78"/>
    </row>
    <row r="454" spans="18:18" x14ac:dyDescent="0.25">
      <c r="R454" s="78"/>
    </row>
    <row r="455" spans="18:18" x14ac:dyDescent="0.25">
      <c r="R455" s="78"/>
    </row>
    <row r="456" spans="18:18" x14ac:dyDescent="0.25">
      <c r="R456" s="78"/>
    </row>
    <row r="457" spans="18:18" x14ac:dyDescent="0.25">
      <c r="R457" s="78"/>
    </row>
    <row r="458" spans="18:18" x14ac:dyDescent="0.25">
      <c r="R458" s="78"/>
    </row>
    <row r="459" spans="18:18" x14ac:dyDescent="0.25">
      <c r="R459" s="78"/>
    </row>
    <row r="460" spans="18:18" x14ac:dyDescent="0.25">
      <c r="R460" s="78"/>
    </row>
    <row r="461" spans="18:18" x14ac:dyDescent="0.25">
      <c r="R461" s="78"/>
    </row>
    <row r="462" spans="18:18" x14ac:dyDescent="0.25">
      <c r="R462" s="78"/>
    </row>
    <row r="463" spans="18:18" x14ac:dyDescent="0.25">
      <c r="R463" s="78"/>
    </row>
    <row r="464" spans="18:18" x14ac:dyDescent="0.25">
      <c r="R464" s="78"/>
    </row>
    <row r="465" spans="18:18" x14ac:dyDescent="0.25">
      <c r="R465" s="78"/>
    </row>
    <row r="466" spans="18:18" x14ac:dyDescent="0.25">
      <c r="R466" s="78"/>
    </row>
    <row r="467" spans="18:18" x14ac:dyDescent="0.25">
      <c r="R467" s="78"/>
    </row>
    <row r="468" spans="18:18" x14ac:dyDescent="0.25">
      <c r="R468" s="78"/>
    </row>
    <row r="469" spans="18:18" x14ac:dyDescent="0.25">
      <c r="R469" s="78"/>
    </row>
    <row r="470" spans="18:18" x14ac:dyDescent="0.25">
      <c r="R470" s="78"/>
    </row>
    <row r="471" spans="18:18" x14ac:dyDescent="0.25">
      <c r="R471" s="78"/>
    </row>
    <row r="472" spans="18:18" x14ac:dyDescent="0.25">
      <c r="R472" s="78"/>
    </row>
    <row r="473" spans="18:18" x14ac:dyDescent="0.25">
      <c r="R473" s="78"/>
    </row>
    <row r="474" spans="18:18" x14ac:dyDescent="0.25">
      <c r="R474" s="78"/>
    </row>
    <row r="475" spans="18:18" x14ac:dyDescent="0.25">
      <c r="R475" s="78"/>
    </row>
    <row r="476" spans="18:18" x14ac:dyDescent="0.25">
      <c r="R476" s="78"/>
    </row>
    <row r="477" spans="18:18" x14ac:dyDescent="0.25">
      <c r="R477" s="78"/>
    </row>
    <row r="478" spans="18:18" x14ac:dyDescent="0.25">
      <c r="R478" s="78"/>
    </row>
    <row r="479" spans="18:18" x14ac:dyDescent="0.25">
      <c r="R479" s="78"/>
    </row>
    <row r="480" spans="18:18" x14ac:dyDescent="0.25">
      <c r="R480" s="78"/>
    </row>
    <row r="481" spans="18:18" x14ac:dyDescent="0.25">
      <c r="R481" s="78"/>
    </row>
    <row r="482" spans="18:18" x14ac:dyDescent="0.25">
      <c r="R482" s="78"/>
    </row>
    <row r="483" spans="18:18" x14ac:dyDescent="0.25">
      <c r="R483" s="78"/>
    </row>
    <row r="484" spans="18:18" x14ac:dyDescent="0.25">
      <c r="R484" s="78"/>
    </row>
    <row r="485" spans="18:18" x14ac:dyDescent="0.25">
      <c r="R485" s="78"/>
    </row>
    <row r="486" spans="18:18" x14ac:dyDescent="0.25">
      <c r="R486" s="78"/>
    </row>
    <row r="487" spans="18:18" x14ac:dyDescent="0.25">
      <c r="R487" s="78"/>
    </row>
    <row r="488" spans="18:18" x14ac:dyDescent="0.25">
      <c r="R488" s="78"/>
    </row>
    <row r="489" spans="18:18" x14ac:dyDescent="0.25">
      <c r="R489" s="78"/>
    </row>
    <row r="490" spans="18:18" x14ac:dyDescent="0.25">
      <c r="R490" s="78"/>
    </row>
    <row r="491" spans="18:18" x14ac:dyDescent="0.25">
      <c r="R491" s="78"/>
    </row>
    <row r="492" spans="18:18" x14ac:dyDescent="0.25">
      <c r="R492" s="78"/>
    </row>
    <row r="493" spans="18:18" x14ac:dyDescent="0.25">
      <c r="R493" s="78"/>
    </row>
    <row r="494" spans="18:18" x14ac:dyDescent="0.25">
      <c r="R494" s="78"/>
    </row>
    <row r="495" spans="18:18" x14ac:dyDescent="0.25">
      <c r="R495" s="78"/>
    </row>
    <row r="496" spans="18:18" x14ac:dyDescent="0.25">
      <c r="R496" s="78"/>
    </row>
    <row r="497" spans="18:18" x14ac:dyDescent="0.25">
      <c r="R497" s="78"/>
    </row>
    <row r="498" spans="18:18" x14ac:dyDescent="0.25">
      <c r="R498" s="78"/>
    </row>
    <row r="499" spans="18:18" x14ac:dyDescent="0.25">
      <c r="R499" s="78"/>
    </row>
    <row r="500" spans="18:18" x14ac:dyDescent="0.25">
      <c r="R500" s="78"/>
    </row>
    <row r="501" spans="18:18" x14ac:dyDescent="0.25">
      <c r="R501" s="78"/>
    </row>
    <row r="502" spans="18:18" x14ac:dyDescent="0.25">
      <c r="R502" s="78"/>
    </row>
    <row r="503" spans="18:18" x14ac:dyDescent="0.25">
      <c r="R503" s="78"/>
    </row>
    <row r="504" spans="18:18" x14ac:dyDescent="0.25">
      <c r="R504" s="78"/>
    </row>
    <row r="505" spans="18:18" x14ac:dyDescent="0.25">
      <c r="R505" s="78"/>
    </row>
    <row r="506" spans="18:18" x14ac:dyDescent="0.25">
      <c r="R506" s="78"/>
    </row>
    <row r="507" spans="18:18" x14ac:dyDescent="0.25">
      <c r="R507" s="78"/>
    </row>
    <row r="508" spans="18:18" x14ac:dyDescent="0.25">
      <c r="R508" s="78"/>
    </row>
    <row r="509" spans="18:18" x14ac:dyDescent="0.25">
      <c r="R509" s="78"/>
    </row>
    <row r="510" spans="18:18" x14ac:dyDescent="0.25">
      <c r="R510" s="78"/>
    </row>
    <row r="511" spans="18:18" x14ac:dyDescent="0.25">
      <c r="R511" s="78"/>
    </row>
    <row r="512" spans="18:18" x14ac:dyDescent="0.25">
      <c r="R512" s="78"/>
    </row>
    <row r="513" spans="18:18" x14ac:dyDescent="0.25">
      <c r="R513" s="78"/>
    </row>
    <row r="514" spans="18:18" x14ac:dyDescent="0.25">
      <c r="R514" s="78"/>
    </row>
    <row r="515" spans="18:18" x14ac:dyDescent="0.25">
      <c r="R515" s="78"/>
    </row>
    <row r="516" spans="18:18" x14ac:dyDescent="0.25">
      <c r="R516" s="78"/>
    </row>
    <row r="517" spans="18:18" x14ac:dyDescent="0.25">
      <c r="R517" s="78"/>
    </row>
    <row r="518" spans="18:18" x14ac:dyDescent="0.25">
      <c r="R518" s="78"/>
    </row>
    <row r="519" spans="18:18" x14ac:dyDescent="0.25">
      <c r="R519" s="78"/>
    </row>
    <row r="520" spans="18:18" x14ac:dyDescent="0.25">
      <c r="R520" s="78"/>
    </row>
    <row r="521" spans="18:18" x14ac:dyDescent="0.25">
      <c r="R521" s="78"/>
    </row>
    <row r="522" spans="18:18" x14ac:dyDescent="0.25">
      <c r="R522" s="78"/>
    </row>
    <row r="523" spans="18:18" x14ac:dyDescent="0.25">
      <c r="R523" s="78"/>
    </row>
    <row r="524" spans="18:18" x14ac:dyDescent="0.25">
      <c r="R524" s="78"/>
    </row>
    <row r="525" spans="18:18" x14ac:dyDescent="0.25">
      <c r="R525" s="78"/>
    </row>
    <row r="526" spans="18:18" x14ac:dyDescent="0.25">
      <c r="R526" s="78"/>
    </row>
    <row r="527" spans="18:18" x14ac:dyDescent="0.25">
      <c r="R527" s="78"/>
    </row>
    <row r="528" spans="18:18" x14ac:dyDescent="0.25">
      <c r="R528" s="78"/>
    </row>
    <row r="529" spans="18:18" x14ac:dyDescent="0.25">
      <c r="R529" s="78"/>
    </row>
    <row r="530" spans="18:18" x14ac:dyDescent="0.25">
      <c r="R530" s="78"/>
    </row>
    <row r="531" spans="18:18" x14ac:dyDescent="0.25">
      <c r="R531" s="78"/>
    </row>
    <row r="532" spans="18:18" x14ac:dyDescent="0.25">
      <c r="R532" s="78"/>
    </row>
    <row r="533" spans="18:18" x14ac:dyDescent="0.25">
      <c r="R533" s="78"/>
    </row>
    <row r="534" spans="18:18" x14ac:dyDescent="0.25">
      <c r="R534" s="78"/>
    </row>
    <row r="535" spans="18:18" x14ac:dyDescent="0.25">
      <c r="R535" s="78"/>
    </row>
    <row r="536" spans="18:18" x14ac:dyDescent="0.25">
      <c r="R536" s="78"/>
    </row>
    <row r="537" spans="18:18" x14ac:dyDescent="0.25">
      <c r="R537" s="78"/>
    </row>
    <row r="538" spans="18:18" x14ac:dyDescent="0.25">
      <c r="R538" s="78"/>
    </row>
    <row r="539" spans="18:18" x14ac:dyDescent="0.25">
      <c r="R539" s="78"/>
    </row>
    <row r="540" spans="18:18" x14ac:dyDescent="0.25">
      <c r="R540" s="78"/>
    </row>
    <row r="541" spans="18:18" x14ac:dyDescent="0.25">
      <c r="R541" s="78"/>
    </row>
    <row r="542" spans="18:18" x14ac:dyDescent="0.25">
      <c r="R542" s="78"/>
    </row>
    <row r="543" spans="18:18" x14ac:dyDescent="0.25">
      <c r="R543" s="78"/>
    </row>
    <row r="544" spans="18:18" x14ac:dyDescent="0.25">
      <c r="R544" s="78"/>
    </row>
    <row r="545" spans="18:18" x14ac:dyDescent="0.25">
      <c r="R545" s="78"/>
    </row>
    <row r="546" spans="18:18" x14ac:dyDescent="0.25">
      <c r="R546" s="78"/>
    </row>
    <row r="547" spans="18:18" x14ac:dyDescent="0.25">
      <c r="R547" s="78"/>
    </row>
    <row r="548" spans="18:18" x14ac:dyDescent="0.25">
      <c r="R548" s="78"/>
    </row>
    <row r="549" spans="18:18" x14ac:dyDescent="0.25">
      <c r="R549" s="78"/>
    </row>
    <row r="550" spans="18:18" x14ac:dyDescent="0.25">
      <c r="R550" s="78"/>
    </row>
    <row r="551" spans="18:18" x14ac:dyDescent="0.25">
      <c r="R551" s="78"/>
    </row>
    <row r="552" spans="18:18" x14ac:dyDescent="0.25">
      <c r="R552" s="78"/>
    </row>
    <row r="553" spans="18:18" x14ac:dyDescent="0.25">
      <c r="R553" s="78"/>
    </row>
    <row r="554" spans="18:18" x14ac:dyDescent="0.25">
      <c r="R554" s="78"/>
    </row>
    <row r="555" spans="18:18" x14ac:dyDescent="0.25">
      <c r="R555" s="78"/>
    </row>
    <row r="556" spans="18:18" x14ac:dyDescent="0.25">
      <c r="R556" s="78"/>
    </row>
    <row r="557" spans="18:18" x14ac:dyDescent="0.25">
      <c r="R557" s="78"/>
    </row>
    <row r="558" spans="18:18" x14ac:dyDescent="0.25">
      <c r="R558" s="78"/>
    </row>
    <row r="559" spans="18:18" x14ac:dyDescent="0.25">
      <c r="R559" s="78"/>
    </row>
    <row r="560" spans="18:18" x14ac:dyDescent="0.25">
      <c r="R560" s="78"/>
    </row>
    <row r="561" spans="18:18" x14ac:dyDescent="0.25">
      <c r="R561" s="78"/>
    </row>
    <row r="562" spans="18:18" x14ac:dyDescent="0.25">
      <c r="R562" s="78"/>
    </row>
    <row r="563" spans="18:18" x14ac:dyDescent="0.25">
      <c r="R563" s="78"/>
    </row>
    <row r="564" spans="18:18" x14ac:dyDescent="0.25">
      <c r="R564" s="78"/>
    </row>
    <row r="565" spans="18:18" x14ac:dyDescent="0.25">
      <c r="R565" s="78"/>
    </row>
    <row r="566" spans="18:18" x14ac:dyDescent="0.25">
      <c r="R566" s="78"/>
    </row>
    <row r="567" spans="18:18" x14ac:dyDescent="0.25">
      <c r="R567" s="78"/>
    </row>
    <row r="568" spans="18:18" x14ac:dyDescent="0.25">
      <c r="R568" s="78"/>
    </row>
    <row r="569" spans="18:18" x14ac:dyDescent="0.25">
      <c r="R569" s="78"/>
    </row>
    <row r="570" spans="18:18" x14ac:dyDescent="0.25">
      <c r="R570" s="78"/>
    </row>
    <row r="571" spans="18:18" x14ac:dyDescent="0.25">
      <c r="R571" s="78"/>
    </row>
    <row r="572" spans="18:18" x14ac:dyDescent="0.25">
      <c r="R572" s="78"/>
    </row>
    <row r="573" spans="18:18" x14ac:dyDescent="0.25">
      <c r="R573" s="78"/>
    </row>
    <row r="574" spans="18:18" x14ac:dyDescent="0.25">
      <c r="R574" s="78"/>
    </row>
    <row r="575" spans="18:18" x14ac:dyDescent="0.25">
      <c r="R575" s="78"/>
    </row>
    <row r="576" spans="18:18" x14ac:dyDescent="0.25">
      <c r="R576" s="78"/>
    </row>
    <row r="577" spans="18:18" x14ac:dyDescent="0.25">
      <c r="R577" s="78"/>
    </row>
    <row r="578" spans="18:18" x14ac:dyDescent="0.25">
      <c r="R578" s="78"/>
    </row>
    <row r="579" spans="18:18" x14ac:dyDescent="0.25">
      <c r="R579" s="78"/>
    </row>
    <row r="580" spans="18:18" x14ac:dyDescent="0.25">
      <c r="R580" s="78"/>
    </row>
    <row r="581" spans="18:18" x14ac:dyDescent="0.25">
      <c r="R581" s="78"/>
    </row>
    <row r="582" spans="18:18" x14ac:dyDescent="0.25">
      <c r="R582" s="78"/>
    </row>
    <row r="583" spans="18:18" x14ac:dyDescent="0.25">
      <c r="R583" s="78"/>
    </row>
    <row r="584" spans="18:18" x14ac:dyDescent="0.25">
      <c r="R584" s="78"/>
    </row>
    <row r="585" spans="18:18" x14ac:dyDescent="0.25">
      <c r="R585" s="78"/>
    </row>
    <row r="586" spans="18:18" x14ac:dyDescent="0.25">
      <c r="R586" s="78"/>
    </row>
    <row r="587" spans="18:18" x14ac:dyDescent="0.25">
      <c r="R587" s="78"/>
    </row>
    <row r="588" spans="18:18" x14ac:dyDescent="0.25">
      <c r="R588" s="78"/>
    </row>
    <row r="589" spans="18:18" x14ac:dyDescent="0.25">
      <c r="R589" s="78"/>
    </row>
    <row r="590" spans="18:18" x14ac:dyDescent="0.25">
      <c r="R590" s="78"/>
    </row>
    <row r="591" spans="18:18" x14ac:dyDescent="0.25">
      <c r="R591" s="78"/>
    </row>
    <row r="592" spans="18:18" x14ac:dyDescent="0.25">
      <c r="R592" s="78"/>
    </row>
    <row r="593" spans="18:18" x14ac:dyDescent="0.25">
      <c r="R593" s="78"/>
    </row>
    <row r="594" spans="18:18" x14ac:dyDescent="0.25">
      <c r="R594" s="78"/>
    </row>
    <row r="595" spans="18:18" x14ac:dyDescent="0.25">
      <c r="R595" s="78"/>
    </row>
    <row r="596" spans="18:18" x14ac:dyDescent="0.25">
      <c r="R596" s="78"/>
    </row>
    <row r="597" spans="18:18" x14ac:dyDescent="0.25">
      <c r="R597" s="78"/>
    </row>
    <row r="598" spans="18:18" x14ac:dyDescent="0.25">
      <c r="R598" s="78"/>
    </row>
    <row r="599" spans="18:18" x14ac:dyDescent="0.25">
      <c r="R599" s="78"/>
    </row>
    <row r="600" spans="18:18" x14ac:dyDescent="0.25">
      <c r="R600" s="78"/>
    </row>
    <row r="601" spans="18:18" x14ac:dyDescent="0.25">
      <c r="R601" s="78"/>
    </row>
    <row r="602" spans="18:18" x14ac:dyDescent="0.25">
      <c r="R602" s="78"/>
    </row>
    <row r="603" spans="18:18" x14ac:dyDescent="0.25">
      <c r="R603" s="78"/>
    </row>
    <row r="604" spans="18:18" x14ac:dyDescent="0.25">
      <c r="R604" s="78"/>
    </row>
    <row r="605" spans="18:18" x14ac:dyDescent="0.25">
      <c r="R605" s="78"/>
    </row>
    <row r="606" spans="18:18" x14ac:dyDescent="0.25">
      <c r="R606" s="78"/>
    </row>
    <row r="607" spans="18:18" x14ac:dyDescent="0.25">
      <c r="R607" s="78"/>
    </row>
    <row r="608" spans="18:18" x14ac:dyDescent="0.25">
      <c r="R608" s="78"/>
    </row>
    <row r="609" spans="18:18" x14ac:dyDescent="0.25">
      <c r="R609" s="78"/>
    </row>
    <row r="610" spans="18:18" x14ac:dyDescent="0.25">
      <c r="R610" s="78"/>
    </row>
    <row r="611" spans="18:18" x14ac:dyDescent="0.25">
      <c r="R611" s="78"/>
    </row>
    <row r="612" spans="18:18" x14ac:dyDescent="0.25">
      <c r="R612" s="78"/>
    </row>
    <row r="613" spans="18:18" x14ac:dyDescent="0.25">
      <c r="R613" s="78"/>
    </row>
    <row r="614" spans="18:18" x14ac:dyDescent="0.25">
      <c r="R614" s="78"/>
    </row>
    <row r="615" spans="18:18" x14ac:dyDescent="0.25">
      <c r="R615" s="78"/>
    </row>
    <row r="616" spans="18:18" x14ac:dyDescent="0.25">
      <c r="R616" s="78"/>
    </row>
    <row r="617" spans="18:18" x14ac:dyDescent="0.25">
      <c r="R617" s="78"/>
    </row>
    <row r="618" spans="18:18" x14ac:dyDescent="0.25">
      <c r="R618" s="78"/>
    </row>
    <row r="619" spans="18:18" x14ac:dyDescent="0.25">
      <c r="R619" s="78"/>
    </row>
    <row r="620" spans="18:18" x14ac:dyDescent="0.25">
      <c r="R620" s="78"/>
    </row>
    <row r="621" spans="18:18" x14ac:dyDescent="0.25">
      <c r="R621" s="78"/>
    </row>
    <row r="622" spans="18:18" x14ac:dyDescent="0.25">
      <c r="R622" s="78"/>
    </row>
    <row r="623" spans="18:18" x14ac:dyDescent="0.25">
      <c r="R623" s="78"/>
    </row>
    <row r="624" spans="18:18" x14ac:dyDescent="0.25">
      <c r="R624" s="78"/>
    </row>
    <row r="625" spans="18:18" x14ac:dyDescent="0.25">
      <c r="R625" s="78"/>
    </row>
    <row r="626" spans="18:18" x14ac:dyDescent="0.25">
      <c r="R626" s="78"/>
    </row>
    <row r="627" spans="18:18" x14ac:dyDescent="0.25">
      <c r="R627" s="78"/>
    </row>
    <row r="628" spans="18:18" x14ac:dyDescent="0.25">
      <c r="R628" s="78"/>
    </row>
    <row r="629" spans="18:18" x14ac:dyDescent="0.25">
      <c r="R629" s="78"/>
    </row>
    <row r="630" spans="18:18" x14ac:dyDescent="0.25">
      <c r="R630" s="78"/>
    </row>
    <row r="631" spans="18:18" x14ac:dyDescent="0.25">
      <c r="R631" s="78"/>
    </row>
    <row r="632" spans="18:18" x14ac:dyDescent="0.25">
      <c r="R632" s="78"/>
    </row>
    <row r="633" spans="18:18" x14ac:dyDescent="0.25">
      <c r="R633" s="78"/>
    </row>
    <row r="634" spans="18:18" x14ac:dyDescent="0.25">
      <c r="R634" s="78"/>
    </row>
    <row r="635" spans="18:18" x14ac:dyDescent="0.25">
      <c r="R635" s="78"/>
    </row>
    <row r="636" spans="18:18" x14ac:dyDescent="0.25">
      <c r="R636" s="78"/>
    </row>
    <row r="637" spans="18:18" x14ac:dyDescent="0.25">
      <c r="R637" s="78"/>
    </row>
    <row r="638" spans="18:18" x14ac:dyDescent="0.25">
      <c r="R638" s="78"/>
    </row>
    <row r="639" spans="18:18" x14ac:dyDescent="0.25">
      <c r="R639" s="78"/>
    </row>
    <row r="640" spans="18:18" x14ac:dyDescent="0.25">
      <c r="R640" s="78"/>
    </row>
    <row r="641" spans="18:18" x14ac:dyDescent="0.25">
      <c r="R641" s="78"/>
    </row>
    <row r="642" spans="18:18" x14ac:dyDescent="0.25">
      <c r="R642" s="78"/>
    </row>
    <row r="643" spans="18:18" x14ac:dyDescent="0.25">
      <c r="R643" s="78"/>
    </row>
    <row r="644" spans="18:18" x14ac:dyDescent="0.25">
      <c r="R644" s="78"/>
    </row>
    <row r="645" spans="18:18" x14ac:dyDescent="0.25">
      <c r="R645" s="78"/>
    </row>
    <row r="646" spans="18:18" x14ac:dyDescent="0.25">
      <c r="R646" s="78"/>
    </row>
    <row r="647" spans="18:18" x14ac:dyDescent="0.25">
      <c r="R647" s="78"/>
    </row>
    <row r="648" spans="18:18" x14ac:dyDescent="0.25">
      <c r="R648" s="78"/>
    </row>
    <row r="649" spans="18:18" x14ac:dyDescent="0.25">
      <c r="R649" s="78"/>
    </row>
    <row r="650" spans="18:18" x14ac:dyDescent="0.25">
      <c r="R650" s="78"/>
    </row>
    <row r="651" spans="18:18" x14ac:dyDescent="0.25">
      <c r="R651" s="78"/>
    </row>
    <row r="652" spans="18:18" x14ac:dyDescent="0.25">
      <c r="R652" s="78"/>
    </row>
    <row r="653" spans="18:18" x14ac:dyDescent="0.25">
      <c r="R653" s="78"/>
    </row>
    <row r="654" spans="18:18" x14ac:dyDescent="0.25">
      <c r="R654" s="78"/>
    </row>
    <row r="655" spans="18:18" x14ac:dyDescent="0.25">
      <c r="R655" s="78"/>
    </row>
    <row r="656" spans="18:18" x14ac:dyDescent="0.25">
      <c r="R656" s="78"/>
    </row>
    <row r="657" spans="18:18" x14ac:dyDescent="0.25">
      <c r="R657" s="78"/>
    </row>
    <row r="658" spans="18:18" x14ac:dyDescent="0.25">
      <c r="R658" s="78"/>
    </row>
    <row r="659" spans="18:18" x14ac:dyDescent="0.25">
      <c r="R659" s="78"/>
    </row>
    <row r="660" spans="18:18" x14ac:dyDescent="0.25">
      <c r="R660" s="78"/>
    </row>
    <row r="661" spans="18:18" x14ac:dyDescent="0.25">
      <c r="R661" s="78"/>
    </row>
    <row r="662" spans="18:18" x14ac:dyDescent="0.25">
      <c r="R662" s="78"/>
    </row>
    <row r="663" spans="18:18" x14ac:dyDescent="0.25">
      <c r="R663" s="78"/>
    </row>
    <row r="664" spans="18:18" x14ac:dyDescent="0.25">
      <c r="R664" s="78"/>
    </row>
    <row r="665" spans="18:18" x14ac:dyDescent="0.25">
      <c r="R665" s="78"/>
    </row>
    <row r="666" spans="18:18" x14ac:dyDescent="0.25">
      <c r="R666" s="78"/>
    </row>
    <row r="667" spans="18:18" x14ac:dyDescent="0.25">
      <c r="R667" s="78"/>
    </row>
    <row r="668" spans="18:18" x14ac:dyDescent="0.25">
      <c r="R668" s="78"/>
    </row>
    <row r="669" spans="18:18" x14ac:dyDescent="0.25">
      <c r="R669" s="78"/>
    </row>
    <row r="670" spans="18:18" x14ac:dyDescent="0.25">
      <c r="R670" s="78"/>
    </row>
    <row r="671" spans="18:18" x14ac:dyDescent="0.25">
      <c r="R671" s="78"/>
    </row>
    <row r="672" spans="18:18" x14ac:dyDescent="0.25">
      <c r="R672" s="78"/>
    </row>
    <row r="673" spans="18:18" x14ac:dyDescent="0.25">
      <c r="R673" s="78"/>
    </row>
    <row r="674" spans="18:18" x14ac:dyDescent="0.25">
      <c r="R674" s="78"/>
    </row>
    <row r="675" spans="18:18" x14ac:dyDescent="0.25">
      <c r="R675" s="78"/>
    </row>
    <row r="676" spans="18:18" x14ac:dyDescent="0.25">
      <c r="R676" s="78"/>
    </row>
    <row r="677" spans="18:18" x14ac:dyDescent="0.25">
      <c r="R677" s="78"/>
    </row>
    <row r="678" spans="18:18" x14ac:dyDescent="0.25">
      <c r="R678" s="78"/>
    </row>
    <row r="679" spans="18:18" x14ac:dyDescent="0.25">
      <c r="R679" s="78"/>
    </row>
    <row r="680" spans="18:18" x14ac:dyDescent="0.25">
      <c r="R680" s="78"/>
    </row>
    <row r="681" spans="18:18" x14ac:dyDescent="0.25">
      <c r="R681" s="78"/>
    </row>
    <row r="682" spans="18:18" x14ac:dyDescent="0.25">
      <c r="R682" s="78"/>
    </row>
    <row r="683" spans="18:18" x14ac:dyDescent="0.25">
      <c r="R683" s="78"/>
    </row>
    <row r="684" spans="18:18" x14ac:dyDescent="0.25">
      <c r="R684" s="78"/>
    </row>
    <row r="685" spans="18:18" x14ac:dyDescent="0.25">
      <c r="R685" s="78"/>
    </row>
    <row r="686" spans="18:18" x14ac:dyDescent="0.25">
      <c r="R686" s="78"/>
    </row>
    <row r="687" spans="18:18" x14ac:dyDescent="0.25">
      <c r="R687" s="78"/>
    </row>
    <row r="688" spans="18:18" x14ac:dyDescent="0.25">
      <c r="R688" s="78"/>
    </row>
    <row r="689" spans="18:18" x14ac:dyDescent="0.25">
      <c r="R689" s="78"/>
    </row>
    <row r="690" spans="18:18" x14ac:dyDescent="0.25">
      <c r="R690" s="78"/>
    </row>
    <row r="691" spans="18:18" x14ac:dyDescent="0.25">
      <c r="R691" s="78"/>
    </row>
    <row r="692" spans="18:18" x14ac:dyDescent="0.25">
      <c r="R692" s="78"/>
    </row>
    <row r="693" spans="18:18" x14ac:dyDescent="0.25">
      <c r="R693" s="78"/>
    </row>
    <row r="694" spans="18:18" x14ac:dyDescent="0.25">
      <c r="R694" s="78"/>
    </row>
    <row r="695" spans="18:18" x14ac:dyDescent="0.25">
      <c r="R695" s="78"/>
    </row>
    <row r="696" spans="18:18" x14ac:dyDescent="0.25">
      <c r="R696" s="78"/>
    </row>
    <row r="697" spans="18:18" x14ac:dyDescent="0.25">
      <c r="R697" s="78"/>
    </row>
    <row r="698" spans="18:18" x14ac:dyDescent="0.25">
      <c r="R698" s="78"/>
    </row>
    <row r="699" spans="18:18" x14ac:dyDescent="0.25">
      <c r="R699" s="78"/>
    </row>
    <row r="700" spans="18:18" x14ac:dyDescent="0.25">
      <c r="R700" s="78"/>
    </row>
    <row r="701" spans="18:18" x14ac:dyDescent="0.25">
      <c r="R701" s="78"/>
    </row>
    <row r="702" spans="18:18" x14ac:dyDescent="0.25">
      <c r="R702" s="78"/>
    </row>
    <row r="703" spans="18:18" x14ac:dyDescent="0.25">
      <c r="R703" s="78"/>
    </row>
    <row r="704" spans="18:18" x14ac:dyDescent="0.25">
      <c r="R704" s="78"/>
    </row>
    <row r="705" spans="18:18" x14ac:dyDescent="0.25">
      <c r="R705" s="78"/>
    </row>
    <row r="706" spans="18:18" x14ac:dyDescent="0.25">
      <c r="R706" s="78"/>
    </row>
    <row r="707" spans="18:18" x14ac:dyDescent="0.25">
      <c r="R707" s="78"/>
    </row>
    <row r="708" spans="18:18" x14ac:dyDescent="0.25">
      <c r="R708" s="78"/>
    </row>
    <row r="709" spans="18:18" x14ac:dyDescent="0.25">
      <c r="R709" s="78"/>
    </row>
    <row r="710" spans="18:18" x14ac:dyDescent="0.25">
      <c r="R710" s="78"/>
    </row>
    <row r="711" spans="18:18" x14ac:dyDescent="0.25">
      <c r="R711" s="78"/>
    </row>
    <row r="712" spans="18:18" x14ac:dyDescent="0.25">
      <c r="R712" s="78"/>
    </row>
    <row r="713" spans="18:18" x14ac:dyDescent="0.25">
      <c r="R713" s="78"/>
    </row>
    <row r="714" spans="18:18" x14ac:dyDescent="0.25">
      <c r="R714" s="78"/>
    </row>
    <row r="715" spans="18:18" x14ac:dyDescent="0.25">
      <c r="R715" s="78"/>
    </row>
    <row r="716" spans="18:18" x14ac:dyDescent="0.25">
      <c r="R716" s="78"/>
    </row>
    <row r="717" spans="18:18" x14ac:dyDescent="0.25">
      <c r="R717" s="78"/>
    </row>
    <row r="718" spans="18:18" x14ac:dyDescent="0.25">
      <c r="R718" s="78"/>
    </row>
    <row r="719" spans="18:18" x14ac:dyDescent="0.25">
      <c r="R719" s="78"/>
    </row>
    <row r="720" spans="18:18" x14ac:dyDescent="0.25">
      <c r="R720" s="78"/>
    </row>
    <row r="721" spans="18:18" x14ac:dyDescent="0.25">
      <c r="R721" s="78"/>
    </row>
    <row r="722" spans="18:18" x14ac:dyDescent="0.25">
      <c r="R722" s="78"/>
    </row>
    <row r="723" spans="18:18" x14ac:dyDescent="0.25">
      <c r="R723" s="78"/>
    </row>
    <row r="724" spans="18:18" x14ac:dyDescent="0.25">
      <c r="R724" s="78"/>
    </row>
    <row r="725" spans="18:18" x14ac:dyDescent="0.25">
      <c r="R725" s="78"/>
    </row>
    <row r="726" spans="18:18" x14ac:dyDescent="0.25">
      <c r="R726" s="78"/>
    </row>
    <row r="727" spans="18:18" x14ac:dyDescent="0.25">
      <c r="R727" s="78"/>
    </row>
    <row r="728" spans="18:18" x14ac:dyDescent="0.25">
      <c r="R728" s="78"/>
    </row>
    <row r="729" spans="18:18" x14ac:dyDescent="0.25">
      <c r="R729" s="78"/>
    </row>
    <row r="730" spans="18:18" x14ac:dyDescent="0.25">
      <c r="R730" s="78"/>
    </row>
    <row r="731" spans="18:18" x14ac:dyDescent="0.25">
      <c r="R731" s="78"/>
    </row>
    <row r="732" spans="18:18" x14ac:dyDescent="0.25">
      <c r="R732" s="78"/>
    </row>
    <row r="733" spans="18:18" x14ac:dyDescent="0.25">
      <c r="R733" s="78"/>
    </row>
    <row r="734" spans="18:18" x14ac:dyDescent="0.25">
      <c r="R734" s="78"/>
    </row>
    <row r="735" spans="18:18" x14ac:dyDescent="0.25">
      <c r="R735" s="78"/>
    </row>
    <row r="736" spans="18:18" x14ac:dyDescent="0.25">
      <c r="R736" s="78"/>
    </row>
    <row r="737" spans="18:18" x14ac:dyDescent="0.25">
      <c r="R737" s="78"/>
    </row>
    <row r="738" spans="18:18" x14ac:dyDescent="0.25">
      <c r="R738" s="78"/>
    </row>
    <row r="739" spans="18:18" x14ac:dyDescent="0.25">
      <c r="R739" s="78"/>
    </row>
    <row r="740" spans="18:18" x14ac:dyDescent="0.25">
      <c r="R740" s="78"/>
    </row>
    <row r="741" spans="18:18" x14ac:dyDescent="0.25">
      <c r="R741" s="78"/>
    </row>
    <row r="742" spans="18:18" x14ac:dyDescent="0.25">
      <c r="R742" s="78"/>
    </row>
    <row r="743" spans="18:18" x14ac:dyDescent="0.25">
      <c r="R743" s="78"/>
    </row>
    <row r="744" spans="18:18" x14ac:dyDescent="0.25">
      <c r="R744" s="78"/>
    </row>
    <row r="745" spans="18:18" x14ac:dyDescent="0.25">
      <c r="R745" s="78"/>
    </row>
    <row r="746" spans="18:18" x14ac:dyDescent="0.25">
      <c r="R746" s="78"/>
    </row>
    <row r="747" spans="18:18" x14ac:dyDescent="0.25">
      <c r="R747" s="78"/>
    </row>
    <row r="748" spans="18:18" x14ac:dyDescent="0.25">
      <c r="R748" s="78"/>
    </row>
    <row r="749" spans="18:18" x14ac:dyDescent="0.25">
      <c r="R749" s="78"/>
    </row>
    <row r="750" spans="18:18" x14ac:dyDescent="0.25">
      <c r="R750" s="78"/>
    </row>
    <row r="751" spans="18:18" x14ac:dyDescent="0.25">
      <c r="R751" s="78"/>
    </row>
    <row r="752" spans="18:18" x14ac:dyDescent="0.25">
      <c r="R752" s="78"/>
    </row>
    <row r="753" spans="18:18" x14ac:dyDescent="0.25">
      <c r="R753" s="78"/>
    </row>
    <row r="754" spans="18:18" x14ac:dyDescent="0.25">
      <c r="R754" s="78"/>
    </row>
    <row r="755" spans="18:18" x14ac:dyDescent="0.25">
      <c r="R755" s="78"/>
    </row>
    <row r="756" spans="18:18" x14ac:dyDescent="0.25">
      <c r="R756" s="78"/>
    </row>
    <row r="757" spans="18:18" x14ac:dyDescent="0.25">
      <c r="R757" s="78"/>
    </row>
    <row r="758" spans="18:18" x14ac:dyDescent="0.25">
      <c r="R758" s="78"/>
    </row>
    <row r="759" spans="18:18" x14ac:dyDescent="0.25">
      <c r="R759" s="78"/>
    </row>
    <row r="760" spans="18:18" x14ac:dyDescent="0.25">
      <c r="R760" s="78"/>
    </row>
    <row r="761" spans="18:18" x14ac:dyDescent="0.25">
      <c r="R761" s="78"/>
    </row>
    <row r="762" spans="18:18" x14ac:dyDescent="0.25">
      <c r="R762" s="78"/>
    </row>
    <row r="763" spans="18:18" x14ac:dyDescent="0.25">
      <c r="R763" s="78"/>
    </row>
    <row r="764" spans="18:18" x14ac:dyDescent="0.25">
      <c r="R764" s="78"/>
    </row>
    <row r="765" spans="18:18" x14ac:dyDescent="0.25">
      <c r="R765" s="78"/>
    </row>
    <row r="766" spans="18:18" x14ac:dyDescent="0.25">
      <c r="R766" s="78"/>
    </row>
    <row r="767" spans="18:18" x14ac:dyDescent="0.25">
      <c r="R767" s="78"/>
    </row>
    <row r="768" spans="18:18" x14ac:dyDescent="0.25">
      <c r="R768" s="78"/>
    </row>
    <row r="769" spans="18:18" x14ac:dyDescent="0.25">
      <c r="R769" s="78"/>
    </row>
    <row r="770" spans="18:18" x14ac:dyDescent="0.25">
      <c r="R770" s="78"/>
    </row>
    <row r="771" spans="18:18" x14ac:dyDescent="0.25">
      <c r="R771" s="78"/>
    </row>
    <row r="772" spans="18:18" x14ac:dyDescent="0.25">
      <c r="R772" s="78"/>
    </row>
    <row r="773" spans="18:18" x14ac:dyDescent="0.25">
      <c r="R773" s="78"/>
    </row>
    <row r="774" spans="18:18" x14ac:dyDescent="0.25">
      <c r="R774" s="78"/>
    </row>
    <row r="775" spans="18:18" x14ac:dyDescent="0.25">
      <c r="R775" s="78"/>
    </row>
    <row r="776" spans="18:18" x14ac:dyDescent="0.25">
      <c r="R776" s="78"/>
    </row>
    <row r="777" spans="18:18" x14ac:dyDescent="0.25">
      <c r="R777" s="78"/>
    </row>
    <row r="778" spans="18:18" x14ac:dyDescent="0.25">
      <c r="R778" s="78"/>
    </row>
    <row r="779" spans="18:18" x14ac:dyDescent="0.25">
      <c r="R779" s="78"/>
    </row>
    <row r="780" spans="18:18" x14ac:dyDescent="0.25">
      <c r="R780" s="78"/>
    </row>
    <row r="781" spans="18:18" x14ac:dyDescent="0.25">
      <c r="R781" s="78"/>
    </row>
    <row r="782" spans="18:18" x14ac:dyDescent="0.25">
      <c r="R782" s="78"/>
    </row>
    <row r="783" spans="18:18" x14ac:dyDescent="0.25">
      <c r="R783" s="78"/>
    </row>
    <row r="784" spans="18:18" x14ac:dyDescent="0.25">
      <c r="R784" s="78"/>
    </row>
    <row r="785" spans="18:18" x14ac:dyDescent="0.25">
      <c r="R785" s="78"/>
    </row>
    <row r="786" spans="18:18" x14ac:dyDescent="0.25">
      <c r="R786" s="78"/>
    </row>
    <row r="787" spans="18:18" x14ac:dyDescent="0.25">
      <c r="R787" s="78"/>
    </row>
    <row r="788" spans="18:18" x14ac:dyDescent="0.25">
      <c r="R788" s="78"/>
    </row>
    <row r="789" spans="18:18" x14ac:dyDescent="0.25">
      <c r="R789" s="78"/>
    </row>
    <row r="790" spans="18:18" x14ac:dyDescent="0.25">
      <c r="R790" s="78"/>
    </row>
    <row r="791" spans="18:18" x14ac:dyDescent="0.25">
      <c r="R791" s="78"/>
    </row>
    <row r="792" spans="18:18" x14ac:dyDescent="0.25">
      <c r="R792" s="78"/>
    </row>
    <row r="793" spans="18:18" x14ac:dyDescent="0.25">
      <c r="R793" s="78"/>
    </row>
    <row r="794" spans="18:18" x14ac:dyDescent="0.25">
      <c r="R794" s="78"/>
    </row>
    <row r="795" spans="18:18" x14ac:dyDescent="0.25">
      <c r="R795" s="78"/>
    </row>
    <row r="796" spans="18:18" x14ac:dyDescent="0.25">
      <c r="R796" s="78"/>
    </row>
    <row r="797" spans="18:18" x14ac:dyDescent="0.25">
      <c r="R797" s="78"/>
    </row>
    <row r="798" spans="18:18" x14ac:dyDescent="0.25">
      <c r="R798" s="78"/>
    </row>
    <row r="799" spans="18:18" x14ac:dyDescent="0.25">
      <c r="R799" s="78"/>
    </row>
    <row r="800" spans="18:18" x14ac:dyDescent="0.25">
      <c r="R800" s="78"/>
    </row>
    <row r="801" spans="18:18" x14ac:dyDescent="0.25">
      <c r="R801" s="78"/>
    </row>
    <row r="802" spans="18:18" x14ac:dyDescent="0.25">
      <c r="R802" s="78"/>
    </row>
    <row r="803" spans="18:18" x14ac:dyDescent="0.25">
      <c r="R803" s="78"/>
    </row>
    <row r="804" spans="18:18" x14ac:dyDescent="0.25">
      <c r="R804" s="78"/>
    </row>
    <row r="805" spans="18:18" x14ac:dyDescent="0.25">
      <c r="R805" s="78"/>
    </row>
    <row r="806" spans="18:18" x14ac:dyDescent="0.25">
      <c r="R806" s="78"/>
    </row>
    <row r="807" spans="18:18" x14ac:dyDescent="0.25">
      <c r="R807" s="78"/>
    </row>
    <row r="808" spans="18:18" x14ac:dyDescent="0.25">
      <c r="R808" s="78"/>
    </row>
    <row r="809" spans="18:18" x14ac:dyDescent="0.25">
      <c r="R809" s="78"/>
    </row>
    <row r="810" spans="18:18" x14ac:dyDescent="0.25">
      <c r="R810" s="78"/>
    </row>
    <row r="811" spans="18:18" x14ac:dyDescent="0.25">
      <c r="R811" s="78"/>
    </row>
    <row r="812" spans="18:18" x14ac:dyDescent="0.25">
      <c r="R812" s="78"/>
    </row>
    <row r="813" spans="18:18" x14ac:dyDescent="0.25">
      <c r="R813" s="78"/>
    </row>
    <row r="814" spans="18:18" x14ac:dyDescent="0.25">
      <c r="R814" s="78"/>
    </row>
    <row r="815" spans="18:18" x14ac:dyDescent="0.25">
      <c r="R815" s="78"/>
    </row>
    <row r="816" spans="18:18" x14ac:dyDescent="0.25">
      <c r="R816" s="78"/>
    </row>
    <row r="817" spans="18:18" x14ac:dyDescent="0.25">
      <c r="R817" s="78"/>
    </row>
    <row r="818" spans="18:18" x14ac:dyDescent="0.25">
      <c r="R818" s="78"/>
    </row>
    <row r="819" spans="18:18" x14ac:dyDescent="0.25">
      <c r="R819" s="78"/>
    </row>
    <row r="820" spans="18:18" x14ac:dyDescent="0.25">
      <c r="R820" s="78"/>
    </row>
    <row r="821" spans="18:18" x14ac:dyDescent="0.25">
      <c r="R821" s="78"/>
    </row>
    <row r="822" spans="18:18" x14ac:dyDescent="0.25">
      <c r="R822" s="78"/>
    </row>
    <row r="823" spans="18:18" x14ac:dyDescent="0.25">
      <c r="R823" s="78"/>
    </row>
    <row r="824" spans="18:18" x14ac:dyDescent="0.25">
      <c r="R824" s="78"/>
    </row>
    <row r="825" spans="18:18" x14ac:dyDescent="0.25">
      <c r="R825" s="78"/>
    </row>
    <row r="826" spans="18:18" x14ac:dyDescent="0.25">
      <c r="R826" s="78"/>
    </row>
    <row r="827" spans="18:18" x14ac:dyDescent="0.25">
      <c r="R827" s="78"/>
    </row>
    <row r="828" spans="18:18" x14ac:dyDescent="0.25">
      <c r="R828" s="78"/>
    </row>
    <row r="829" spans="18:18" x14ac:dyDescent="0.25">
      <c r="R829" s="78"/>
    </row>
    <row r="830" spans="18:18" x14ac:dyDescent="0.25">
      <c r="R830" s="78"/>
    </row>
    <row r="831" spans="18:18" x14ac:dyDescent="0.25">
      <c r="R831" s="78"/>
    </row>
    <row r="832" spans="18:18" x14ac:dyDescent="0.25">
      <c r="R832" s="78"/>
    </row>
    <row r="833" spans="18:18" x14ac:dyDescent="0.25">
      <c r="R833" s="78"/>
    </row>
    <row r="834" spans="18:18" x14ac:dyDescent="0.25">
      <c r="R834" s="78"/>
    </row>
    <row r="835" spans="18:18" x14ac:dyDescent="0.25">
      <c r="R835" s="78"/>
    </row>
    <row r="836" spans="18:18" x14ac:dyDescent="0.25">
      <c r="R836" s="78"/>
    </row>
    <row r="837" spans="18:18" x14ac:dyDescent="0.25">
      <c r="R837" s="78"/>
    </row>
    <row r="838" spans="18:18" x14ac:dyDescent="0.25">
      <c r="R838" s="78"/>
    </row>
    <row r="839" spans="18:18" x14ac:dyDescent="0.25">
      <c r="R839" s="78"/>
    </row>
    <row r="840" spans="18:18" x14ac:dyDescent="0.25">
      <c r="R840" s="78"/>
    </row>
    <row r="841" spans="18:18" x14ac:dyDescent="0.25">
      <c r="R841" s="78"/>
    </row>
    <row r="842" spans="18:18" x14ac:dyDescent="0.25">
      <c r="R842" s="78"/>
    </row>
    <row r="843" spans="18:18" x14ac:dyDescent="0.25">
      <c r="R843" s="78"/>
    </row>
    <row r="844" spans="18:18" x14ac:dyDescent="0.25">
      <c r="R844" s="78"/>
    </row>
    <row r="845" spans="18:18" x14ac:dyDescent="0.25">
      <c r="R845" s="78"/>
    </row>
    <row r="846" spans="18:18" x14ac:dyDescent="0.25">
      <c r="R846" s="78"/>
    </row>
    <row r="847" spans="18:18" x14ac:dyDescent="0.25">
      <c r="R847" s="78"/>
    </row>
    <row r="848" spans="18:18" x14ac:dyDescent="0.25">
      <c r="R848" s="78"/>
    </row>
    <row r="849" spans="18:18" x14ac:dyDescent="0.25">
      <c r="R849" s="78"/>
    </row>
    <row r="850" spans="18:18" x14ac:dyDescent="0.25">
      <c r="R850" s="78"/>
    </row>
    <row r="851" spans="18:18" x14ac:dyDescent="0.25">
      <c r="R851" s="78"/>
    </row>
    <row r="852" spans="18:18" x14ac:dyDescent="0.25">
      <c r="R852" s="78"/>
    </row>
    <row r="853" spans="18:18" x14ac:dyDescent="0.25">
      <c r="R853" s="78"/>
    </row>
    <row r="854" spans="18:18" x14ac:dyDescent="0.25">
      <c r="R854" s="78"/>
    </row>
    <row r="855" spans="18:18" x14ac:dyDescent="0.25">
      <c r="R855" s="78"/>
    </row>
    <row r="856" spans="18:18" x14ac:dyDescent="0.25">
      <c r="R856" s="78"/>
    </row>
    <row r="857" spans="18:18" x14ac:dyDescent="0.25">
      <c r="R857" s="78"/>
    </row>
    <row r="858" spans="18:18" x14ac:dyDescent="0.25">
      <c r="R858" s="78"/>
    </row>
    <row r="859" spans="18:18" x14ac:dyDescent="0.25">
      <c r="R859" s="78"/>
    </row>
    <row r="860" spans="18:18" x14ac:dyDescent="0.25">
      <c r="R860" s="78"/>
    </row>
    <row r="861" spans="18:18" x14ac:dyDescent="0.25">
      <c r="R861" s="78"/>
    </row>
    <row r="862" spans="18:18" x14ac:dyDescent="0.25">
      <c r="R862" s="78"/>
    </row>
    <row r="863" spans="18:18" x14ac:dyDescent="0.25">
      <c r="R863" s="78"/>
    </row>
    <row r="864" spans="18:18" x14ac:dyDescent="0.25">
      <c r="R864" s="78"/>
    </row>
    <row r="865" spans="18:18" x14ac:dyDescent="0.25">
      <c r="R865" s="78"/>
    </row>
    <row r="866" spans="18:18" x14ac:dyDescent="0.25">
      <c r="R866" s="78"/>
    </row>
    <row r="867" spans="18:18" x14ac:dyDescent="0.25">
      <c r="R867" s="78"/>
    </row>
    <row r="868" spans="18:18" x14ac:dyDescent="0.25">
      <c r="R868" s="78"/>
    </row>
    <row r="869" spans="18:18" x14ac:dyDescent="0.25">
      <c r="R869" s="78"/>
    </row>
    <row r="870" spans="18:18" x14ac:dyDescent="0.25">
      <c r="R870" s="78"/>
    </row>
    <row r="871" spans="18:18" x14ac:dyDescent="0.25">
      <c r="R871" s="78"/>
    </row>
    <row r="872" spans="18:18" x14ac:dyDescent="0.25">
      <c r="R872" s="78"/>
    </row>
    <row r="873" spans="18:18" x14ac:dyDescent="0.25">
      <c r="R873" s="78"/>
    </row>
    <row r="874" spans="18:18" x14ac:dyDescent="0.25">
      <c r="R874" s="78"/>
    </row>
    <row r="875" spans="18:18" x14ac:dyDescent="0.25">
      <c r="R875" s="78"/>
    </row>
    <row r="876" spans="18:18" x14ac:dyDescent="0.25">
      <c r="R876" s="78"/>
    </row>
    <row r="877" spans="18:18" x14ac:dyDescent="0.25">
      <c r="R877" s="78"/>
    </row>
    <row r="878" spans="18:18" x14ac:dyDescent="0.25">
      <c r="R878" s="78"/>
    </row>
    <row r="879" spans="18:18" x14ac:dyDescent="0.25">
      <c r="R879" s="78"/>
    </row>
    <row r="880" spans="18:18" x14ac:dyDescent="0.25">
      <c r="R880" s="78"/>
    </row>
    <row r="881" spans="18:18" x14ac:dyDescent="0.25">
      <c r="R881" s="78"/>
    </row>
    <row r="882" spans="18:18" x14ac:dyDescent="0.25">
      <c r="R882" s="78"/>
    </row>
    <row r="883" spans="18:18" x14ac:dyDescent="0.25">
      <c r="R883" s="78"/>
    </row>
    <row r="884" spans="18:18" x14ac:dyDescent="0.25">
      <c r="R884" s="78"/>
    </row>
    <row r="885" spans="18:18" x14ac:dyDescent="0.25">
      <c r="R885" s="78"/>
    </row>
    <row r="886" spans="18:18" x14ac:dyDescent="0.25">
      <c r="R886" s="78"/>
    </row>
    <row r="887" spans="18:18" x14ac:dyDescent="0.25">
      <c r="R887" s="78"/>
    </row>
    <row r="888" spans="18:18" x14ac:dyDescent="0.25">
      <c r="R888" s="78"/>
    </row>
    <row r="889" spans="18:18" x14ac:dyDescent="0.25">
      <c r="R889" s="78"/>
    </row>
    <row r="890" spans="18:18" x14ac:dyDescent="0.25">
      <c r="R890" s="78"/>
    </row>
    <row r="891" spans="18:18" x14ac:dyDescent="0.25">
      <c r="R891" s="78"/>
    </row>
    <row r="892" spans="18:18" x14ac:dyDescent="0.25">
      <c r="R892" s="78"/>
    </row>
    <row r="893" spans="18:18" x14ac:dyDescent="0.25">
      <c r="R893" s="78"/>
    </row>
    <row r="894" spans="18:18" x14ac:dyDescent="0.25">
      <c r="R894" s="78"/>
    </row>
    <row r="895" spans="18:18" x14ac:dyDescent="0.25">
      <c r="R895" s="78"/>
    </row>
    <row r="896" spans="18:18" x14ac:dyDescent="0.25">
      <c r="R896" s="78"/>
    </row>
    <row r="897" spans="18:18" x14ac:dyDescent="0.25">
      <c r="R897" s="78"/>
    </row>
    <row r="898" spans="18:18" x14ac:dyDescent="0.25">
      <c r="R898" s="78"/>
    </row>
    <row r="899" spans="18:18" x14ac:dyDescent="0.25">
      <c r="R899" s="78"/>
    </row>
    <row r="900" spans="18:18" x14ac:dyDescent="0.25">
      <c r="R900" s="78"/>
    </row>
    <row r="901" spans="18:18" x14ac:dyDescent="0.25">
      <c r="R901" s="78"/>
    </row>
    <row r="902" spans="18:18" x14ac:dyDescent="0.25">
      <c r="R902" s="78"/>
    </row>
    <row r="903" spans="18:18" x14ac:dyDescent="0.25">
      <c r="R903" s="78"/>
    </row>
    <row r="904" spans="18:18" x14ac:dyDescent="0.25">
      <c r="R904" s="78"/>
    </row>
    <row r="905" spans="18:18" x14ac:dyDescent="0.25">
      <c r="R905" s="78"/>
    </row>
    <row r="906" spans="18:18" x14ac:dyDescent="0.25">
      <c r="R906" s="78"/>
    </row>
    <row r="907" spans="18:18" x14ac:dyDescent="0.25">
      <c r="R907" s="78"/>
    </row>
    <row r="908" spans="18:18" x14ac:dyDescent="0.25">
      <c r="R908" s="78"/>
    </row>
    <row r="909" spans="18:18" x14ac:dyDescent="0.25">
      <c r="R909" s="78"/>
    </row>
    <row r="910" spans="18:18" x14ac:dyDescent="0.25">
      <c r="R910" s="78"/>
    </row>
    <row r="911" spans="18:18" x14ac:dyDescent="0.25">
      <c r="R911" s="78"/>
    </row>
    <row r="912" spans="18:18" x14ac:dyDescent="0.25">
      <c r="R912" s="78"/>
    </row>
    <row r="913" spans="18:18" x14ac:dyDescent="0.25">
      <c r="R913" s="78"/>
    </row>
    <row r="914" spans="18:18" x14ac:dyDescent="0.25">
      <c r="R914" s="78"/>
    </row>
    <row r="915" spans="18:18" x14ac:dyDescent="0.25">
      <c r="R915" s="78"/>
    </row>
    <row r="916" spans="18:18" x14ac:dyDescent="0.25">
      <c r="R916" s="78"/>
    </row>
    <row r="917" spans="18:18" x14ac:dyDescent="0.25">
      <c r="R917" s="78"/>
    </row>
    <row r="918" spans="18:18" x14ac:dyDescent="0.25">
      <c r="R918" s="78"/>
    </row>
    <row r="919" spans="18:18" x14ac:dyDescent="0.25">
      <c r="R919" s="78"/>
    </row>
    <row r="920" spans="18:18" x14ac:dyDescent="0.25">
      <c r="R920" s="78"/>
    </row>
    <row r="921" spans="18:18" x14ac:dyDescent="0.25">
      <c r="R921" s="78"/>
    </row>
    <row r="922" spans="18:18" x14ac:dyDescent="0.25">
      <c r="R922" s="78"/>
    </row>
    <row r="923" spans="18:18" x14ac:dyDescent="0.25">
      <c r="R923" s="78"/>
    </row>
    <row r="924" spans="18:18" x14ac:dyDescent="0.25">
      <c r="R924" s="78"/>
    </row>
    <row r="925" spans="18:18" x14ac:dyDescent="0.25">
      <c r="R925" s="78"/>
    </row>
    <row r="926" spans="18:18" x14ac:dyDescent="0.25">
      <c r="R926" s="78"/>
    </row>
    <row r="927" spans="18:18" x14ac:dyDescent="0.25">
      <c r="R927" s="78"/>
    </row>
    <row r="928" spans="18:18" x14ac:dyDescent="0.25">
      <c r="R928" s="78"/>
    </row>
    <row r="929" spans="18:18" x14ac:dyDescent="0.25">
      <c r="R929" s="78"/>
    </row>
    <row r="930" spans="18:18" x14ac:dyDescent="0.25">
      <c r="R930" s="78"/>
    </row>
    <row r="931" spans="18:18" x14ac:dyDescent="0.25">
      <c r="R931" s="78"/>
    </row>
    <row r="932" spans="18:18" x14ac:dyDescent="0.25">
      <c r="R932" s="78"/>
    </row>
    <row r="933" spans="18:18" x14ac:dyDescent="0.25">
      <c r="R933" s="78"/>
    </row>
    <row r="934" spans="18:18" x14ac:dyDescent="0.25">
      <c r="R934" s="78"/>
    </row>
    <row r="935" spans="18:18" x14ac:dyDescent="0.25">
      <c r="R935" s="78"/>
    </row>
    <row r="936" spans="18:18" x14ac:dyDescent="0.25">
      <c r="R936" s="78"/>
    </row>
    <row r="937" spans="18:18" x14ac:dyDescent="0.25">
      <c r="R937" s="78"/>
    </row>
    <row r="938" spans="18:18" x14ac:dyDescent="0.25">
      <c r="R938" s="78"/>
    </row>
    <row r="939" spans="18:18" x14ac:dyDescent="0.25">
      <c r="R939" s="78"/>
    </row>
    <row r="940" spans="18:18" x14ac:dyDescent="0.25">
      <c r="R940" s="78"/>
    </row>
    <row r="941" spans="18:18" x14ac:dyDescent="0.25">
      <c r="R941" s="78"/>
    </row>
    <row r="942" spans="18:18" x14ac:dyDescent="0.25">
      <c r="R942" s="78"/>
    </row>
    <row r="943" spans="18:18" x14ac:dyDescent="0.25">
      <c r="R943" s="78"/>
    </row>
    <row r="944" spans="18:18" x14ac:dyDescent="0.25">
      <c r="R944" s="78"/>
    </row>
    <row r="945" spans="18:18" x14ac:dyDescent="0.25">
      <c r="R945" s="78"/>
    </row>
    <row r="946" spans="18:18" x14ac:dyDescent="0.25">
      <c r="R946" s="78"/>
    </row>
    <row r="947" spans="18:18" x14ac:dyDescent="0.25">
      <c r="R947" s="78"/>
    </row>
    <row r="948" spans="18:18" x14ac:dyDescent="0.25">
      <c r="R948" s="78"/>
    </row>
    <row r="949" spans="18:18" x14ac:dyDescent="0.25">
      <c r="R949" s="78"/>
    </row>
    <row r="950" spans="18:18" x14ac:dyDescent="0.25">
      <c r="R950" s="78"/>
    </row>
    <row r="951" spans="18:18" x14ac:dyDescent="0.25">
      <c r="R951" s="78"/>
    </row>
    <row r="952" spans="18:18" x14ac:dyDescent="0.25">
      <c r="R952" s="78"/>
    </row>
    <row r="953" spans="18:18" x14ac:dyDescent="0.25">
      <c r="R953" s="78"/>
    </row>
    <row r="954" spans="18:18" x14ac:dyDescent="0.25">
      <c r="R954" s="78"/>
    </row>
  </sheetData>
  <phoneticPr fontId="0" type="noConversion"/>
  <printOptions horizontalCentered="1" gridLines="1"/>
  <pageMargins left="0" right="0" top="0" bottom="0.5" header="0.5" footer="0.25"/>
  <pageSetup paperSize="5" scale="75" orientation="portrait" r:id="rId1"/>
  <headerFooter alignWithMargins="0">
    <oddFooter>&amp;L&amp;F&amp;R&amp;A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V101"/>
  <sheetViews>
    <sheetView workbookViewId="0">
      <pane xSplit="7" ySplit="1" topLeftCell="H2" activePane="bottomRight" state="frozen"/>
      <selection activeCell="C1" sqref="C1"/>
      <selection pane="topRight" activeCell="H1" sqref="H1"/>
      <selection pane="bottomLeft" activeCell="C2" sqref="C2"/>
      <selection pane="bottomRight" activeCell="A2" sqref="A2:IV1594"/>
    </sheetView>
  </sheetViews>
  <sheetFormatPr defaultRowHeight="13.2" outlineLevelRow="2" x14ac:dyDescent="0.25"/>
  <cols>
    <col min="1" max="2" width="0" hidden="1" customWidth="1"/>
    <col min="3" max="3" width="10.109375" customWidth="1"/>
    <col min="5" max="5" width="0" hidden="1" customWidth="1"/>
    <col min="6" max="6" width="5.33203125" bestFit="1" customWidth="1"/>
    <col min="7" max="7" width="9.33203125" customWidth="1"/>
    <col min="8" max="8" width="6.6640625" customWidth="1"/>
    <col min="9" max="9" width="5" bestFit="1" customWidth="1"/>
    <col min="10" max="10" width="6.5546875" customWidth="1"/>
    <col min="11" max="11" width="7" customWidth="1"/>
    <col min="13" max="13" width="3.88671875" customWidth="1"/>
    <col min="14" max="14" width="7.88671875" customWidth="1"/>
    <col min="15" max="15" width="9.5546875" style="4" bestFit="1" customWidth="1"/>
    <col min="16" max="16" width="10.33203125" style="5" bestFit="1" customWidth="1"/>
    <col min="17" max="17" width="6.33203125" customWidth="1"/>
    <col min="18" max="18" width="16.33203125" style="4" customWidth="1"/>
  </cols>
  <sheetData>
    <row r="1" spans="1:48" s="13" customFormat="1" ht="79.8" thickBot="1" x14ac:dyDescent="0.3">
      <c r="A1" s="13" t="s">
        <v>23</v>
      </c>
      <c r="B1" s="13" t="s">
        <v>24</v>
      </c>
      <c r="C1" s="22" t="s">
        <v>12</v>
      </c>
      <c r="D1" s="13" t="s">
        <v>13</v>
      </c>
      <c r="E1" s="13" t="s">
        <v>25</v>
      </c>
      <c r="F1" s="13" t="s">
        <v>14</v>
      </c>
      <c r="G1" s="14" t="s">
        <v>15</v>
      </c>
      <c r="H1" s="13" t="s">
        <v>16</v>
      </c>
      <c r="I1" s="13" t="s">
        <v>26</v>
      </c>
      <c r="J1" s="13" t="s">
        <v>17</v>
      </c>
      <c r="K1" s="15" t="s">
        <v>18</v>
      </c>
      <c r="L1" s="16" t="s">
        <v>19</v>
      </c>
      <c r="M1" s="14" t="s">
        <v>20</v>
      </c>
      <c r="N1" s="15" t="s">
        <v>21</v>
      </c>
      <c r="O1" s="31" t="s">
        <v>22</v>
      </c>
      <c r="P1" s="18" t="s">
        <v>230</v>
      </c>
      <c r="Q1" s="2" t="s">
        <v>0</v>
      </c>
      <c r="R1" s="20" t="s">
        <v>30</v>
      </c>
      <c r="S1" s="13" t="s">
        <v>132</v>
      </c>
    </row>
    <row r="2" spans="1:48" s="43" customFormat="1" outlineLevel="2" x14ac:dyDescent="0.25">
      <c r="B2" s="43" t="s">
        <v>1</v>
      </c>
      <c r="C2" s="24">
        <v>106498</v>
      </c>
      <c r="D2" s="43" t="s">
        <v>45</v>
      </c>
      <c r="E2" s="43" t="s">
        <v>38</v>
      </c>
      <c r="F2" s="44">
        <v>71460</v>
      </c>
      <c r="G2" s="12">
        <v>21230</v>
      </c>
      <c r="H2" s="43" t="s">
        <v>2</v>
      </c>
      <c r="I2" s="44" t="s">
        <v>161</v>
      </c>
      <c r="J2" s="43" t="s">
        <v>9</v>
      </c>
      <c r="K2" s="47">
        <v>36586</v>
      </c>
      <c r="L2" s="48">
        <v>36613</v>
      </c>
      <c r="M2" s="44" t="s">
        <v>3</v>
      </c>
      <c r="N2" s="47">
        <v>36861</v>
      </c>
      <c r="O2" s="49">
        <v>-620000</v>
      </c>
      <c r="P2" s="5">
        <v>-604614</v>
      </c>
      <c r="Q2" s="49">
        <f>31-31</f>
        <v>0</v>
      </c>
      <c r="R2" s="78"/>
      <c r="S2" s="33"/>
      <c r="T2" s="49"/>
      <c r="U2" s="49"/>
      <c r="V2" s="50"/>
      <c r="W2" s="50"/>
      <c r="X2" s="50"/>
      <c r="Y2" s="50"/>
      <c r="Z2" s="51"/>
      <c r="AA2" s="51"/>
      <c r="AB2" s="51"/>
      <c r="AC2" s="51"/>
      <c r="AD2" s="51"/>
      <c r="AE2" s="52"/>
    </row>
    <row r="3" spans="1:48" s="8" customFormat="1" outlineLevel="2" x14ac:dyDescent="0.25">
      <c r="B3" s="8" t="s">
        <v>1</v>
      </c>
      <c r="C3" s="24">
        <v>106498</v>
      </c>
      <c r="D3" s="43" t="s">
        <v>45</v>
      </c>
      <c r="E3" s="43" t="s">
        <v>38</v>
      </c>
      <c r="F3" s="44">
        <v>71460</v>
      </c>
      <c r="G3" s="12">
        <v>21230</v>
      </c>
      <c r="H3" s="43" t="s">
        <v>2</v>
      </c>
      <c r="I3" s="44" t="s">
        <v>161</v>
      </c>
      <c r="J3" s="43" t="s">
        <v>9</v>
      </c>
      <c r="K3" s="47">
        <v>36586</v>
      </c>
      <c r="L3" s="48">
        <v>36613</v>
      </c>
      <c r="M3" s="44" t="s">
        <v>4</v>
      </c>
      <c r="N3" s="47">
        <v>37104</v>
      </c>
      <c r="O3" s="49">
        <v>604614</v>
      </c>
      <c r="P3" s="5">
        <v>604614</v>
      </c>
      <c r="Q3" s="41"/>
      <c r="R3" s="78"/>
      <c r="S3" s="33"/>
      <c r="T3" s="11"/>
      <c r="U3" s="11"/>
      <c r="V3" s="34"/>
      <c r="Y3" s="74"/>
      <c r="Z3" s="36"/>
      <c r="AA3" s="36"/>
      <c r="AB3" s="36"/>
      <c r="AC3" s="36"/>
      <c r="AD3" s="36"/>
      <c r="AE3" s="37"/>
      <c r="AO3" s="38"/>
      <c r="AP3" s="39"/>
      <c r="AQ3" s="39"/>
      <c r="AR3" s="39"/>
      <c r="AS3" s="40"/>
      <c r="AT3" s="41"/>
      <c r="AU3" s="42"/>
      <c r="AV3" s="42"/>
    </row>
    <row r="4" spans="1:48" s="8" customFormat="1" outlineLevel="1" x14ac:dyDescent="0.25">
      <c r="C4" s="25" t="s">
        <v>199</v>
      </c>
      <c r="D4" s="43"/>
      <c r="E4" s="43"/>
      <c r="F4" s="44"/>
      <c r="G4" s="12"/>
      <c r="H4" s="43"/>
      <c r="I4" s="44"/>
      <c r="J4" s="43"/>
      <c r="K4" s="47"/>
      <c r="L4" s="48"/>
      <c r="M4" s="44"/>
      <c r="N4" s="47"/>
      <c r="O4" s="49"/>
      <c r="P4" s="5">
        <f>SUBTOTAL(9,P2:P3)</f>
        <v>0</v>
      </c>
      <c r="Q4" s="41"/>
      <c r="R4" s="78" t="e">
        <f>-P4/$Q$2</f>
        <v>#DIV/0!</v>
      </c>
      <c r="S4" s="33"/>
      <c r="T4" s="11"/>
      <c r="U4" s="11"/>
      <c r="V4" s="34"/>
      <c r="Y4" s="74"/>
      <c r="Z4" s="36"/>
      <c r="AA4" s="36"/>
      <c r="AB4" s="36"/>
      <c r="AC4" s="36"/>
      <c r="AD4" s="36"/>
      <c r="AE4" s="37"/>
      <c r="AO4" s="38"/>
      <c r="AP4" s="39"/>
      <c r="AQ4" s="39"/>
      <c r="AR4" s="39"/>
      <c r="AS4" s="40"/>
      <c r="AT4" s="41"/>
      <c r="AU4" s="42"/>
      <c r="AV4" s="42"/>
    </row>
    <row r="5" spans="1:48" s="43" customFormat="1" outlineLevel="2" x14ac:dyDescent="0.25">
      <c r="B5" s="43" t="s">
        <v>1</v>
      </c>
      <c r="C5" s="24">
        <v>106544</v>
      </c>
      <c r="D5" s="43" t="s">
        <v>45</v>
      </c>
      <c r="E5" s="43" t="s">
        <v>38</v>
      </c>
      <c r="F5" s="44">
        <v>71460</v>
      </c>
      <c r="G5" s="12">
        <v>21230</v>
      </c>
      <c r="H5" s="43" t="s">
        <v>2</v>
      </c>
      <c r="I5" s="44" t="s">
        <v>161</v>
      </c>
      <c r="J5" s="43" t="s">
        <v>9</v>
      </c>
      <c r="K5" s="47">
        <v>36923</v>
      </c>
      <c r="L5" s="48">
        <v>36623</v>
      </c>
      <c r="M5" s="44" t="s">
        <v>3</v>
      </c>
      <c r="N5" s="47">
        <v>36923</v>
      </c>
      <c r="O5" s="49">
        <v>-450000</v>
      </c>
      <c r="P5" s="5">
        <v>-449988</v>
      </c>
      <c r="Q5" s="49"/>
      <c r="R5" s="78"/>
      <c r="S5" s="33"/>
      <c r="T5" s="49"/>
      <c r="U5" s="49"/>
      <c r="V5" s="50"/>
      <c r="W5" s="50"/>
      <c r="X5" s="50"/>
      <c r="Y5" s="50"/>
      <c r="Z5" s="51"/>
      <c r="AA5" s="51"/>
      <c r="AB5" s="51"/>
      <c r="AC5" s="51"/>
      <c r="AD5" s="51"/>
      <c r="AE5" s="52"/>
    </row>
    <row r="6" spans="1:48" s="43" customFormat="1" outlineLevel="2" x14ac:dyDescent="0.25">
      <c r="B6" s="43" t="s">
        <v>1</v>
      </c>
      <c r="C6" s="24">
        <v>106544</v>
      </c>
      <c r="D6" s="43" t="s">
        <v>45</v>
      </c>
      <c r="E6" s="43" t="s">
        <v>38</v>
      </c>
      <c r="F6" s="44">
        <v>71460</v>
      </c>
      <c r="G6" s="12">
        <v>21230</v>
      </c>
      <c r="H6" s="43" t="s">
        <v>2</v>
      </c>
      <c r="I6" s="44" t="s">
        <v>161</v>
      </c>
      <c r="J6" s="43" t="s">
        <v>9</v>
      </c>
      <c r="K6" s="47">
        <v>37104</v>
      </c>
      <c r="L6" s="48">
        <v>36623</v>
      </c>
      <c r="M6" s="44" t="s">
        <v>4</v>
      </c>
      <c r="N6" s="47">
        <v>37104</v>
      </c>
      <c r="O6" s="49">
        <v>449988</v>
      </c>
      <c r="P6" s="5">
        <v>449988</v>
      </c>
      <c r="Q6" s="49"/>
      <c r="R6" s="78"/>
      <c r="S6" s="55"/>
      <c r="T6" s="49"/>
      <c r="U6" s="49"/>
      <c r="V6" s="50"/>
      <c r="W6" s="50"/>
      <c r="X6" s="50"/>
      <c r="Y6" s="50"/>
      <c r="Z6" s="51"/>
      <c r="AA6" s="51"/>
      <c r="AB6" s="51"/>
      <c r="AC6" s="51"/>
      <c r="AD6" s="51"/>
      <c r="AE6" s="52"/>
    </row>
    <row r="7" spans="1:48" s="43" customFormat="1" outlineLevel="1" x14ac:dyDescent="0.25">
      <c r="C7" s="26" t="s">
        <v>200</v>
      </c>
      <c r="F7" s="44"/>
      <c r="G7" s="12"/>
      <c r="I7" s="44"/>
      <c r="K7" s="47"/>
      <c r="L7" s="48"/>
      <c r="M7" s="44"/>
      <c r="N7" s="47"/>
      <c r="O7" s="49"/>
      <c r="P7" s="5">
        <f>SUBTOTAL(9,P5:P6)</f>
        <v>0</v>
      </c>
      <c r="Q7" s="49"/>
      <c r="R7" s="78" t="e">
        <f>-P7/$Q$2</f>
        <v>#DIV/0!</v>
      </c>
      <c r="S7" s="55"/>
      <c r="T7" s="49"/>
      <c r="U7" s="49"/>
      <c r="V7" s="50"/>
      <c r="W7" s="50"/>
      <c r="X7" s="50"/>
      <c r="Y7" s="50"/>
      <c r="Z7" s="51"/>
      <c r="AA7" s="51"/>
      <c r="AB7" s="51"/>
      <c r="AC7" s="51"/>
      <c r="AD7" s="51"/>
      <c r="AE7" s="52"/>
    </row>
    <row r="8" spans="1:48" s="43" customFormat="1" outlineLevel="2" x14ac:dyDescent="0.25">
      <c r="B8" s="43" t="s">
        <v>1</v>
      </c>
      <c r="C8" s="24">
        <v>106659</v>
      </c>
      <c r="D8" s="43" t="s">
        <v>45</v>
      </c>
      <c r="E8" s="43" t="s">
        <v>38</v>
      </c>
      <c r="F8" s="44">
        <v>71460</v>
      </c>
      <c r="G8" s="12">
        <v>21230</v>
      </c>
      <c r="H8" s="43" t="s">
        <v>2</v>
      </c>
      <c r="I8" s="44" t="s">
        <v>161</v>
      </c>
      <c r="J8" s="43" t="s">
        <v>9</v>
      </c>
      <c r="K8" s="47">
        <v>36647</v>
      </c>
      <c r="L8" s="48">
        <v>36661</v>
      </c>
      <c r="M8" s="44" t="s">
        <v>3</v>
      </c>
      <c r="N8" s="47">
        <v>36861</v>
      </c>
      <c r="O8" s="49">
        <v>-500000</v>
      </c>
      <c r="P8" s="5">
        <v>-498509</v>
      </c>
      <c r="Q8" s="49"/>
      <c r="R8" s="78"/>
      <c r="S8" s="55"/>
      <c r="T8" s="49"/>
      <c r="U8" s="49"/>
      <c r="V8" s="50"/>
      <c r="W8" s="50"/>
      <c r="X8" s="50"/>
      <c r="Y8" s="50"/>
      <c r="Z8" s="51"/>
      <c r="AA8" s="51"/>
      <c r="AB8" s="51"/>
      <c r="AC8" s="51"/>
      <c r="AD8" s="51"/>
      <c r="AE8" s="52"/>
    </row>
    <row r="9" spans="1:48" s="43" customFormat="1" outlineLevel="2" x14ac:dyDescent="0.25">
      <c r="B9" s="43" t="s">
        <v>1</v>
      </c>
      <c r="C9" s="24">
        <v>106659</v>
      </c>
      <c r="D9" s="43" t="s">
        <v>45</v>
      </c>
      <c r="E9" s="43" t="s">
        <v>38</v>
      </c>
      <c r="F9" s="44">
        <v>71460</v>
      </c>
      <c r="G9" s="12">
        <v>21230</v>
      </c>
      <c r="H9" s="43" t="s">
        <v>2</v>
      </c>
      <c r="I9" s="44" t="s">
        <v>161</v>
      </c>
      <c r="J9" s="43" t="s">
        <v>9</v>
      </c>
      <c r="K9" s="47">
        <v>36647</v>
      </c>
      <c r="L9" s="48">
        <v>36661</v>
      </c>
      <c r="M9" s="44" t="s">
        <v>4</v>
      </c>
      <c r="N9" s="47">
        <v>37104</v>
      </c>
      <c r="O9" s="49">
        <v>498509</v>
      </c>
      <c r="P9" s="5">
        <v>498509</v>
      </c>
      <c r="Q9" s="49"/>
      <c r="R9" s="78"/>
      <c r="S9" s="33"/>
      <c r="T9" s="49"/>
      <c r="U9" s="49"/>
      <c r="V9" s="50"/>
      <c r="W9" s="50"/>
      <c r="X9" s="50"/>
      <c r="Y9" s="50"/>
      <c r="Z9" s="51"/>
      <c r="AA9" s="51"/>
      <c r="AB9" s="51"/>
      <c r="AC9" s="51"/>
      <c r="AD9" s="51"/>
      <c r="AE9" s="52"/>
    </row>
    <row r="10" spans="1:48" s="43" customFormat="1" outlineLevel="1" x14ac:dyDescent="0.25">
      <c r="C10" s="26" t="s">
        <v>201</v>
      </c>
      <c r="F10" s="44"/>
      <c r="G10" s="12"/>
      <c r="I10" s="44"/>
      <c r="K10" s="47"/>
      <c r="L10" s="48"/>
      <c r="M10" s="44"/>
      <c r="N10" s="47"/>
      <c r="O10" s="49"/>
      <c r="P10" s="5">
        <f>SUBTOTAL(9,P8:P9)</f>
        <v>0</v>
      </c>
      <c r="Q10" s="49"/>
      <c r="R10" s="78" t="e">
        <f>-P10/$Q$2</f>
        <v>#DIV/0!</v>
      </c>
      <c r="S10" s="33"/>
      <c r="T10" s="49"/>
      <c r="U10" s="49"/>
      <c r="V10" s="50"/>
      <c r="W10" s="50"/>
      <c r="X10" s="50"/>
      <c r="Y10" s="50"/>
      <c r="Z10" s="51"/>
      <c r="AA10" s="51"/>
      <c r="AB10" s="51"/>
      <c r="AC10" s="51"/>
      <c r="AD10" s="51"/>
      <c r="AE10" s="52"/>
    </row>
    <row r="11" spans="1:48" outlineLevel="2" x14ac:dyDescent="0.25">
      <c r="C11" s="24">
        <v>106876</v>
      </c>
      <c r="D11" s="43" t="s">
        <v>45</v>
      </c>
      <c r="E11" s="43" t="s">
        <v>38</v>
      </c>
      <c r="F11" s="44">
        <v>62389</v>
      </c>
      <c r="G11" s="12">
        <v>21230</v>
      </c>
      <c r="H11" s="45" t="s">
        <v>2</v>
      </c>
      <c r="I11" s="46" t="s">
        <v>39</v>
      </c>
      <c r="J11" s="43" t="s">
        <v>43</v>
      </c>
      <c r="K11" s="47">
        <v>36739</v>
      </c>
      <c r="L11" s="48">
        <v>36754</v>
      </c>
      <c r="M11" s="44" t="s">
        <v>3</v>
      </c>
      <c r="N11" s="47">
        <v>37012</v>
      </c>
      <c r="O11" s="49">
        <v>-310000</v>
      </c>
      <c r="P11" s="5">
        <f>O11</f>
        <v>-310000</v>
      </c>
      <c r="R11" s="78"/>
    </row>
    <row r="12" spans="1:48" outlineLevel="2" x14ac:dyDescent="0.25">
      <c r="C12" s="24">
        <v>106876</v>
      </c>
      <c r="D12" s="43" t="s">
        <v>45</v>
      </c>
      <c r="E12" s="43" t="s">
        <v>38</v>
      </c>
      <c r="F12" s="44">
        <v>62389</v>
      </c>
      <c r="G12" s="12">
        <v>21230</v>
      </c>
      <c r="H12" s="45" t="s">
        <v>2</v>
      </c>
      <c r="I12" s="46" t="s">
        <v>39</v>
      </c>
      <c r="J12" s="43" t="s">
        <v>43</v>
      </c>
      <c r="K12" s="47">
        <v>36739</v>
      </c>
      <c r="L12" s="48">
        <v>36754</v>
      </c>
      <c r="M12" s="44" t="s">
        <v>4</v>
      </c>
      <c r="N12" s="47">
        <v>37104</v>
      </c>
      <c r="O12" s="49">
        <v>310000</v>
      </c>
      <c r="P12" s="5">
        <v>310000</v>
      </c>
      <c r="R12" s="78"/>
    </row>
    <row r="13" spans="1:48" outlineLevel="1" x14ac:dyDescent="0.25">
      <c r="C13" s="26" t="s">
        <v>202</v>
      </c>
      <c r="D13" s="43"/>
      <c r="E13" s="43"/>
      <c r="F13" s="44"/>
      <c r="G13" s="12"/>
      <c r="H13" s="45"/>
      <c r="I13" s="46"/>
      <c r="J13" s="43"/>
      <c r="K13" s="47"/>
      <c r="L13" s="48"/>
      <c r="M13" s="44"/>
      <c r="N13" s="47"/>
      <c r="O13" s="49"/>
      <c r="P13" s="5">
        <f>SUBTOTAL(9,P11:P12)</f>
        <v>0</v>
      </c>
      <c r="R13" s="78" t="e">
        <f>-P13/$Q$2</f>
        <v>#DIV/0!</v>
      </c>
    </row>
    <row r="14" spans="1:48" outlineLevel="2" x14ac:dyDescent="0.25">
      <c r="C14" s="43">
        <v>108061</v>
      </c>
      <c r="D14" s="43" t="s">
        <v>45</v>
      </c>
      <c r="E14" s="43" t="s">
        <v>38</v>
      </c>
      <c r="F14" s="43">
        <v>62389</v>
      </c>
      <c r="G14" s="43">
        <v>21230</v>
      </c>
      <c r="H14" s="43" t="s">
        <v>2</v>
      </c>
      <c r="I14" s="44" t="s">
        <v>39</v>
      </c>
      <c r="J14" s="43" t="s">
        <v>197</v>
      </c>
      <c r="K14" s="52">
        <v>37043</v>
      </c>
      <c r="L14" s="55">
        <v>37067</v>
      </c>
      <c r="M14" s="44" t="s">
        <v>3</v>
      </c>
      <c r="N14" s="47">
        <v>37043</v>
      </c>
      <c r="O14" s="49">
        <v>-101047</v>
      </c>
      <c r="P14" s="5">
        <f>O14</f>
        <v>-101047</v>
      </c>
      <c r="R14" s="78"/>
    </row>
    <row r="15" spans="1:48" outlineLevel="2" x14ac:dyDescent="0.25">
      <c r="C15" s="43">
        <v>108061</v>
      </c>
      <c r="D15" s="43" t="s">
        <v>45</v>
      </c>
      <c r="E15" s="43" t="s">
        <v>38</v>
      </c>
      <c r="F15" s="43">
        <v>62389</v>
      </c>
      <c r="G15" s="43">
        <v>21230</v>
      </c>
      <c r="H15" s="43" t="s">
        <v>2</v>
      </c>
      <c r="I15" s="44" t="s">
        <v>39</v>
      </c>
      <c r="J15" s="43" t="s">
        <v>197</v>
      </c>
      <c r="K15" s="52">
        <v>37043</v>
      </c>
      <c r="L15" s="55">
        <v>37067</v>
      </c>
      <c r="M15" s="44" t="s">
        <v>4</v>
      </c>
      <c r="N15" s="47">
        <v>37104</v>
      </c>
      <c r="O15" s="49">
        <v>101047</v>
      </c>
      <c r="P15" s="5">
        <v>101047</v>
      </c>
      <c r="R15" s="78"/>
    </row>
    <row r="16" spans="1:48" outlineLevel="1" x14ac:dyDescent="0.25">
      <c r="C16" s="72" t="s">
        <v>203</v>
      </c>
      <c r="D16" s="43"/>
      <c r="E16" s="43"/>
      <c r="F16" s="43"/>
      <c r="G16" s="43"/>
      <c r="H16" s="43"/>
      <c r="I16" s="44"/>
      <c r="J16" s="43"/>
      <c r="K16" s="52"/>
      <c r="L16" s="55"/>
      <c r="M16" s="44"/>
      <c r="N16" s="47"/>
      <c r="O16" s="49"/>
      <c r="P16" s="5">
        <f>SUBTOTAL(9,P14:P15)</f>
        <v>0</v>
      </c>
      <c r="R16" s="78" t="e">
        <f>-P16/$Q$2</f>
        <v>#DIV/0!</v>
      </c>
    </row>
    <row r="17" spans="3:18" outlineLevel="2" x14ac:dyDescent="0.25">
      <c r="C17" s="43">
        <v>108151</v>
      </c>
      <c r="D17" s="43" t="s">
        <v>45</v>
      </c>
      <c r="E17" s="43" t="s">
        <v>38</v>
      </c>
      <c r="F17" s="43">
        <v>62389</v>
      </c>
      <c r="G17" s="43">
        <v>21230</v>
      </c>
      <c r="H17" s="43" t="s">
        <v>2</v>
      </c>
      <c r="I17" s="44" t="s">
        <v>39</v>
      </c>
      <c r="J17" s="43" t="s">
        <v>43</v>
      </c>
      <c r="K17" s="52">
        <v>37073</v>
      </c>
      <c r="L17" s="55">
        <v>37088</v>
      </c>
      <c r="M17" s="44" t="s">
        <v>3</v>
      </c>
      <c r="N17" s="47">
        <v>37073</v>
      </c>
      <c r="O17" s="49">
        <v>-457000</v>
      </c>
      <c r="P17" s="5">
        <f>O17</f>
        <v>-457000</v>
      </c>
      <c r="R17" s="78"/>
    </row>
    <row r="18" spans="3:18" outlineLevel="2" x14ac:dyDescent="0.25">
      <c r="C18" s="43">
        <v>108151</v>
      </c>
      <c r="D18" s="43" t="s">
        <v>45</v>
      </c>
      <c r="E18" s="43" t="s">
        <v>38</v>
      </c>
      <c r="F18" s="43">
        <v>62389</v>
      </c>
      <c r="G18" s="43">
        <v>21230</v>
      </c>
      <c r="H18" s="43" t="s">
        <v>2</v>
      </c>
      <c r="I18" s="44" t="s">
        <v>39</v>
      </c>
      <c r="J18" s="43" t="s">
        <v>43</v>
      </c>
      <c r="K18" s="52">
        <v>37073</v>
      </c>
      <c r="L18" s="55">
        <v>37088</v>
      </c>
      <c r="M18" s="44" t="s">
        <v>4</v>
      </c>
      <c r="N18" s="47">
        <v>37104</v>
      </c>
      <c r="O18" s="49">
        <v>457000</v>
      </c>
      <c r="P18" s="5">
        <v>457000</v>
      </c>
      <c r="R18" s="78"/>
    </row>
    <row r="19" spans="3:18" outlineLevel="1" x14ac:dyDescent="0.25">
      <c r="C19" s="72" t="s">
        <v>204</v>
      </c>
      <c r="D19" s="43"/>
      <c r="E19" s="43"/>
      <c r="F19" s="43"/>
      <c r="G19" s="43"/>
      <c r="H19" s="43"/>
      <c r="I19" s="44"/>
      <c r="J19" s="43"/>
      <c r="K19" s="52"/>
      <c r="L19" s="55"/>
      <c r="M19" s="44"/>
      <c r="N19" s="47"/>
      <c r="O19" s="49"/>
      <c r="P19" s="5">
        <f>SUBTOTAL(9,P17:P18)</f>
        <v>0</v>
      </c>
      <c r="R19" s="78" t="e">
        <f>-P19/$Q$2</f>
        <v>#DIV/0!</v>
      </c>
    </row>
    <row r="20" spans="3:18" outlineLevel="2" x14ac:dyDescent="0.25">
      <c r="C20" s="24">
        <v>107623</v>
      </c>
      <c r="D20" s="43" t="s">
        <v>87</v>
      </c>
      <c r="E20" s="43" t="s">
        <v>38</v>
      </c>
      <c r="F20" s="44">
        <v>71322</v>
      </c>
      <c r="G20" s="12">
        <v>102612</v>
      </c>
      <c r="H20" s="45" t="s">
        <v>5</v>
      </c>
      <c r="I20" s="46" t="s">
        <v>41</v>
      </c>
      <c r="J20" s="43" t="s">
        <v>43</v>
      </c>
      <c r="K20" s="47">
        <v>36951</v>
      </c>
      <c r="L20" s="48">
        <v>36959</v>
      </c>
      <c r="M20" s="44" t="s">
        <v>4</v>
      </c>
      <c r="N20" s="47">
        <v>36951</v>
      </c>
      <c r="O20" s="49">
        <v>220000</v>
      </c>
      <c r="P20" s="5">
        <f>O20</f>
        <v>220000</v>
      </c>
      <c r="R20" s="78"/>
    </row>
    <row r="21" spans="3:18" outlineLevel="2" x14ac:dyDescent="0.25">
      <c r="C21" s="24">
        <v>107623</v>
      </c>
      <c r="D21" s="43" t="s">
        <v>87</v>
      </c>
      <c r="E21" s="43" t="s">
        <v>38</v>
      </c>
      <c r="F21" s="44">
        <v>71322</v>
      </c>
      <c r="G21" s="12">
        <v>102612</v>
      </c>
      <c r="H21" s="45" t="s">
        <v>5</v>
      </c>
      <c r="I21" s="46" t="s">
        <v>41</v>
      </c>
      <c r="J21" s="43" t="s">
        <v>43</v>
      </c>
      <c r="K21" s="47">
        <v>36951</v>
      </c>
      <c r="L21" s="48">
        <v>36959</v>
      </c>
      <c r="M21" s="44" t="s">
        <v>3</v>
      </c>
      <c r="N21" s="47">
        <v>37104</v>
      </c>
      <c r="O21" s="49">
        <v>-220000</v>
      </c>
      <c r="P21" s="5">
        <v>-220000</v>
      </c>
      <c r="R21" s="78"/>
    </row>
    <row r="22" spans="3:18" outlineLevel="1" x14ac:dyDescent="0.25">
      <c r="C22" s="26" t="s">
        <v>205</v>
      </c>
      <c r="D22" s="43"/>
      <c r="E22" s="43"/>
      <c r="F22" s="44"/>
      <c r="G22" s="12"/>
      <c r="H22" s="45"/>
      <c r="I22" s="46"/>
      <c r="J22" s="43"/>
      <c r="K22" s="47"/>
      <c r="L22" s="48"/>
      <c r="M22" s="44"/>
      <c r="N22" s="47"/>
      <c r="O22" s="49"/>
      <c r="P22" s="5">
        <f>SUBTOTAL(9,P20:P21)</f>
        <v>0</v>
      </c>
      <c r="R22" s="78" t="e">
        <f>-P22/$Q$2</f>
        <v>#DIV/0!</v>
      </c>
    </row>
    <row r="23" spans="3:18" outlineLevel="2" x14ac:dyDescent="0.25">
      <c r="C23" s="24">
        <v>107625</v>
      </c>
      <c r="D23" s="43" t="s">
        <v>89</v>
      </c>
      <c r="E23" s="43" t="s">
        <v>38</v>
      </c>
      <c r="F23" s="44">
        <v>62389</v>
      </c>
      <c r="G23" s="12">
        <v>106069</v>
      </c>
      <c r="H23" s="45" t="s">
        <v>5</v>
      </c>
      <c r="I23" s="46" t="s">
        <v>41</v>
      </c>
      <c r="J23" s="43" t="s">
        <v>8</v>
      </c>
      <c r="K23" s="47">
        <v>36951</v>
      </c>
      <c r="L23" s="48">
        <v>36959</v>
      </c>
      <c r="M23" s="44" t="s">
        <v>4</v>
      </c>
      <c r="N23" s="47">
        <v>36951</v>
      </c>
      <c r="O23" s="49">
        <v>30000</v>
      </c>
      <c r="P23" s="5">
        <f>O23</f>
        <v>30000</v>
      </c>
      <c r="R23" s="78"/>
    </row>
    <row r="24" spans="3:18" outlineLevel="2" x14ac:dyDescent="0.25">
      <c r="C24" s="24">
        <v>107625</v>
      </c>
      <c r="D24" s="43" t="s">
        <v>89</v>
      </c>
      <c r="E24" s="43" t="s">
        <v>38</v>
      </c>
      <c r="F24" s="44">
        <v>62389</v>
      </c>
      <c r="G24" s="12">
        <v>106069</v>
      </c>
      <c r="H24" s="45" t="s">
        <v>5</v>
      </c>
      <c r="I24" s="46" t="s">
        <v>41</v>
      </c>
      <c r="J24" s="43" t="s">
        <v>8</v>
      </c>
      <c r="K24" s="47">
        <v>36951</v>
      </c>
      <c r="L24" s="48">
        <v>36959</v>
      </c>
      <c r="M24" s="44" t="s">
        <v>3</v>
      </c>
      <c r="N24" s="47">
        <v>37104</v>
      </c>
      <c r="O24" s="49">
        <v>-30000</v>
      </c>
      <c r="P24" s="5">
        <v>-30000</v>
      </c>
      <c r="R24" s="78"/>
    </row>
    <row r="25" spans="3:18" outlineLevel="1" x14ac:dyDescent="0.25">
      <c r="C25" s="26" t="s">
        <v>206</v>
      </c>
      <c r="D25" s="43"/>
      <c r="E25" s="43"/>
      <c r="F25" s="44"/>
      <c r="G25" s="12"/>
      <c r="H25" s="45"/>
      <c r="I25" s="46"/>
      <c r="J25" s="43"/>
      <c r="K25" s="47"/>
      <c r="L25" s="48"/>
      <c r="M25" s="44"/>
      <c r="N25" s="47"/>
      <c r="O25" s="49"/>
      <c r="P25" s="5">
        <f>SUBTOTAL(9,P23:P24)</f>
        <v>0</v>
      </c>
      <c r="R25" s="78" t="e">
        <f>-P25/$Q$2</f>
        <v>#DIV/0!</v>
      </c>
    </row>
    <row r="26" spans="3:18" outlineLevel="2" x14ac:dyDescent="0.25">
      <c r="C26" s="24">
        <v>107656</v>
      </c>
      <c r="D26" s="43" t="s">
        <v>92</v>
      </c>
      <c r="E26" s="43" t="s">
        <v>38</v>
      </c>
      <c r="F26" s="44">
        <v>62389</v>
      </c>
      <c r="G26" s="12">
        <v>21357</v>
      </c>
      <c r="H26" s="45" t="s">
        <v>5</v>
      </c>
      <c r="I26" s="46" t="s">
        <v>41</v>
      </c>
      <c r="J26" s="43" t="s">
        <v>43</v>
      </c>
      <c r="K26" s="47">
        <v>36951</v>
      </c>
      <c r="L26" s="48">
        <v>36971</v>
      </c>
      <c r="M26" s="44" t="s">
        <v>4</v>
      </c>
      <c r="N26" s="47">
        <v>36951</v>
      </c>
      <c r="O26" s="49">
        <v>15000</v>
      </c>
      <c r="P26" s="5">
        <f>O26</f>
        <v>15000</v>
      </c>
      <c r="R26" s="78"/>
    </row>
    <row r="27" spans="3:18" outlineLevel="2" x14ac:dyDescent="0.25">
      <c r="C27" s="24">
        <v>107656</v>
      </c>
      <c r="D27" s="43" t="s">
        <v>92</v>
      </c>
      <c r="E27" s="43" t="s">
        <v>38</v>
      </c>
      <c r="F27" s="44">
        <v>62389</v>
      </c>
      <c r="G27" s="12">
        <v>21357</v>
      </c>
      <c r="H27" s="45" t="s">
        <v>5</v>
      </c>
      <c r="I27" s="46" t="s">
        <v>41</v>
      </c>
      <c r="J27" s="43" t="s">
        <v>43</v>
      </c>
      <c r="K27" s="47">
        <v>36951</v>
      </c>
      <c r="L27" s="48">
        <v>36971</v>
      </c>
      <c r="M27" s="44" t="s">
        <v>3</v>
      </c>
      <c r="N27" s="47">
        <v>37104</v>
      </c>
      <c r="O27" s="49">
        <v>-15000</v>
      </c>
      <c r="P27" s="5">
        <v>-15000</v>
      </c>
      <c r="R27" s="78"/>
    </row>
    <row r="28" spans="3:18" outlineLevel="1" x14ac:dyDescent="0.25">
      <c r="C28" s="26" t="s">
        <v>207</v>
      </c>
      <c r="D28" s="43"/>
      <c r="E28" s="43"/>
      <c r="F28" s="44"/>
      <c r="G28" s="12"/>
      <c r="H28" s="45"/>
      <c r="I28" s="46"/>
      <c r="J28" s="43"/>
      <c r="K28" s="47"/>
      <c r="L28" s="48"/>
      <c r="M28" s="44"/>
      <c r="N28" s="47"/>
      <c r="O28" s="49"/>
      <c r="P28" s="5">
        <f>SUBTOTAL(9,P26:P27)</f>
        <v>0</v>
      </c>
      <c r="R28" s="78" t="e">
        <f>-P28/$Q$2</f>
        <v>#DIV/0!</v>
      </c>
    </row>
    <row r="29" spans="3:18" outlineLevel="2" x14ac:dyDescent="0.25">
      <c r="C29" s="24">
        <v>107701</v>
      </c>
      <c r="D29" s="43" t="s">
        <v>92</v>
      </c>
      <c r="E29" s="43" t="s">
        <v>38</v>
      </c>
      <c r="F29" s="44">
        <v>71322</v>
      </c>
      <c r="G29" s="12">
        <v>21357</v>
      </c>
      <c r="H29" s="45" t="s">
        <v>5</v>
      </c>
      <c r="I29" s="46" t="s">
        <v>41</v>
      </c>
      <c r="J29" s="43" t="s">
        <v>43</v>
      </c>
      <c r="K29" s="47">
        <v>36951</v>
      </c>
      <c r="L29" s="48">
        <v>36977</v>
      </c>
      <c r="M29" s="44" t="s">
        <v>4</v>
      </c>
      <c r="N29" s="47">
        <v>36982</v>
      </c>
      <c r="O29" s="49">
        <v>210000</v>
      </c>
      <c r="P29" s="5">
        <v>209999</v>
      </c>
      <c r="R29" s="78"/>
    </row>
    <row r="30" spans="3:18" outlineLevel="2" x14ac:dyDescent="0.25">
      <c r="C30" s="24">
        <v>107701</v>
      </c>
      <c r="D30" s="43" t="s">
        <v>92</v>
      </c>
      <c r="E30" s="43" t="s">
        <v>38</v>
      </c>
      <c r="F30" s="44">
        <v>71322</v>
      </c>
      <c r="G30" s="12">
        <v>21357</v>
      </c>
      <c r="H30" s="45" t="s">
        <v>5</v>
      </c>
      <c r="I30" s="46" t="s">
        <v>41</v>
      </c>
      <c r="J30" s="43" t="s">
        <v>43</v>
      </c>
      <c r="K30" s="47">
        <v>36951</v>
      </c>
      <c r="L30" s="48">
        <v>36977</v>
      </c>
      <c r="M30" s="44" t="s">
        <v>3</v>
      </c>
      <c r="N30" s="47">
        <v>37104</v>
      </c>
      <c r="O30" s="49">
        <v>-209999</v>
      </c>
      <c r="P30" s="5">
        <v>-209999</v>
      </c>
      <c r="R30" s="78"/>
    </row>
    <row r="31" spans="3:18" outlineLevel="1" x14ac:dyDescent="0.25">
      <c r="C31" s="26" t="s">
        <v>208</v>
      </c>
      <c r="D31" s="43"/>
      <c r="E31" s="43"/>
      <c r="F31" s="44"/>
      <c r="G31" s="12"/>
      <c r="H31" s="45"/>
      <c r="I31" s="46"/>
      <c r="J31" s="43"/>
      <c r="K31" s="47"/>
      <c r="L31" s="48"/>
      <c r="M31" s="44"/>
      <c r="N31" s="47"/>
      <c r="O31" s="49"/>
      <c r="P31" s="5">
        <f>SUBTOTAL(9,P29:P30)</f>
        <v>0</v>
      </c>
      <c r="R31" s="78" t="e">
        <f>-P31/$Q$2</f>
        <v>#DIV/0!</v>
      </c>
    </row>
    <row r="32" spans="3:18" outlineLevel="2" x14ac:dyDescent="0.25">
      <c r="C32" s="43">
        <v>108156</v>
      </c>
      <c r="D32" s="43" t="s">
        <v>92</v>
      </c>
      <c r="E32" s="43" t="s">
        <v>38</v>
      </c>
      <c r="F32" s="43">
        <v>62389</v>
      </c>
      <c r="G32" s="43">
        <v>21357</v>
      </c>
      <c r="H32" s="43" t="s">
        <v>2</v>
      </c>
      <c r="I32" s="44" t="s">
        <v>39</v>
      </c>
      <c r="J32" s="43" t="s">
        <v>197</v>
      </c>
      <c r="K32" s="52">
        <v>37073</v>
      </c>
      <c r="L32" s="55">
        <v>37089</v>
      </c>
      <c r="M32" s="44" t="s">
        <v>3</v>
      </c>
      <c r="N32" s="47">
        <v>37073</v>
      </c>
      <c r="O32" s="49">
        <v>-115000</v>
      </c>
      <c r="P32" s="5">
        <v>-114996</v>
      </c>
      <c r="R32" s="78"/>
    </row>
    <row r="33" spans="3:18" outlineLevel="2" x14ac:dyDescent="0.25">
      <c r="C33" s="43">
        <v>108156</v>
      </c>
      <c r="D33" s="43" t="s">
        <v>92</v>
      </c>
      <c r="E33" s="43" t="s">
        <v>38</v>
      </c>
      <c r="F33" s="43">
        <v>62389</v>
      </c>
      <c r="G33" s="43">
        <v>21357</v>
      </c>
      <c r="H33" s="43" t="s">
        <v>2</v>
      </c>
      <c r="I33" s="44" t="s">
        <v>39</v>
      </c>
      <c r="J33" s="43" t="s">
        <v>197</v>
      </c>
      <c r="K33" s="52">
        <v>37073</v>
      </c>
      <c r="L33" s="55">
        <v>37089</v>
      </c>
      <c r="M33" s="44" t="s">
        <v>4</v>
      </c>
      <c r="N33" s="47">
        <v>37104</v>
      </c>
      <c r="O33" s="49">
        <v>114996</v>
      </c>
      <c r="P33" s="5">
        <v>114996</v>
      </c>
      <c r="R33" s="78"/>
    </row>
    <row r="34" spans="3:18" outlineLevel="1" x14ac:dyDescent="0.25">
      <c r="C34" s="72" t="s">
        <v>209</v>
      </c>
      <c r="D34" s="43"/>
      <c r="E34" s="43"/>
      <c r="F34" s="43"/>
      <c r="G34" s="43"/>
      <c r="H34" s="43"/>
      <c r="I34" s="44"/>
      <c r="J34" s="43"/>
      <c r="K34" s="52"/>
      <c r="L34" s="55"/>
      <c r="M34" s="44"/>
      <c r="N34" s="47"/>
      <c r="O34" s="49"/>
      <c r="P34" s="5">
        <f>SUBTOTAL(9,P32:P33)</f>
        <v>0</v>
      </c>
      <c r="R34" s="78" t="e">
        <f>-P34/$Q$2</f>
        <v>#DIV/0!</v>
      </c>
    </row>
    <row r="35" spans="3:18" outlineLevel="2" x14ac:dyDescent="0.25">
      <c r="C35" s="24">
        <v>107653</v>
      </c>
      <c r="D35" s="43" t="s">
        <v>196</v>
      </c>
      <c r="E35" s="43" t="s">
        <v>38</v>
      </c>
      <c r="F35" s="44">
        <v>62389</v>
      </c>
      <c r="G35" s="12">
        <v>21233</v>
      </c>
      <c r="H35" s="45" t="s">
        <v>5</v>
      </c>
      <c r="I35" s="46" t="s">
        <v>41</v>
      </c>
      <c r="J35" s="43" t="s">
        <v>43</v>
      </c>
      <c r="K35" s="47">
        <v>36951</v>
      </c>
      <c r="L35" s="48">
        <v>36971</v>
      </c>
      <c r="M35" s="44" t="s">
        <v>4</v>
      </c>
      <c r="N35" s="47">
        <v>36951</v>
      </c>
      <c r="O35" s="49">
        <v>15000</v>
      </c>
      <c r="P35" s="5">
        <f>O35</f>
        <v>15000</v>
      </c>
      <c r="R35" s="78"/>
    </row>
    <row r="36" spans="3:18" outlineLevel="2" x14ac:dyDescent="0.25">
      <c r="C36" s="24">
        <v>107653</v>
      </c>
      <c r="D36" s="43" t="s">
        <v>196</v>
      </c>
      <c r="E36" s="43" t="s">
        <v>38</v>
      </c>
      <c r="F36" s="44">
        <v>62389</v>
      </c>
      <c r="G36" s="12">
        <v>21233</v>
      </c>
      <c r="H36" s="45" t="s">
        <v>5</v>
      </c>
      <c r="I36" s="46" t="s">
        <v>41</v>
      </c>
      <c r="J36" s="43" t="s">
        <v>43</v>
      </c>
      <c r="K36" s="47">
        <v>36951</v>
      </c>
      <c r="L36" s="48">
        <v>36971</v>
      </c>
      <c r="M36" s="44" t="s">
        <v>3</v>
      </c>
      <c r="N36" s="47">
        <v>37104</v>
      </c>
      <c r="O36" s="49">
        <v>-15000</v>
      </c>
      <c r="P36" s="5">
        <v>-15000</v>
      </c>
      <c r="R36" s="78"/>
    </row>
    <row r="37" spans="3:18" outlineLevel="1" x14ac:dyDescent="0.25">
      <c r="C37" s="26" t="s">
        <v>210</v>
      </c>
      <c r="D37" s="43"/>
      <c r="E37" s="43"/>
      <c r="F37" s="44"/>
      <c r="G37" s="12"/>
      <c r="H37" s="45"/>
      <c r="I37" s="46"/>
      <c r="J37" s="43"/>
      <c r="K37" s="47"/>
      <c r="L37" s="48"/>
      <c r="M37" s="44"/>
      <c r="N37" s="47"/>
      <c r="O37" s="49"/>
      <c r="P37" s="5">
        <f>SUBTOTAL(9,P35:P36)</f>
        <v>0</v>
      </c>
      <c r="R37" s="78" t="e">
        <f>-P37/$Q$2</f>
        <v>#DIV/0!</v>
      </c>
    </row>
    <row r="38" spans="3:18" outlineLevel="2" x14ac:dyDescent="0.25">
      <c r="C38" s="43">
        <v>108160</v>
      </c>
      <c r="D38" s="43" t="s">
        <v>114</v>
      </c>
      <c r="E38" s="43" t="s">
        <v>38</v>
      </c>
      <c r="F38" s="43">
        <v>62389</v>
      </c>
      <c r="G38" s="43">
        <v>21410</v>
      </c>
      <c r="H38" s="43" t="s">
        <v>2</v>
      </c>
      <c r="I38" s="44" t="s">
        <v>39</v>
      </c>
      <c r="J38" s="43" t="s">
        <v>43</v>
      </c>
      <c r="K38" s="52">
        <v>37073</v>
      </c>
      <c r="L38" s="55">
        <v>37092</v>
      </c>
      <c r="M38" s="44" t="s">
        <v>3</v>
      </c>
      <c r="N38" s="47">
        <v>37073</v>
      </c>
      <c r="O38" s="49">
        <v>-105000</v>
      </c>
      <c r="P38" s="5">
        <f>O38</f>
        <v>-105000</v>
      </c>
      <c r="R38" s="78"/>
    </row>
    <row r="39" spans="3:18" outlineLevel="2" x14ac:dyDescent="0.25">
      <c r="C39" s="43">
        <v>108160</v>
      </c>
      <c r="D39" s="43" t="s">
        <v>114</v>
      </c>
      <c r="E39" s="43" t="s">
        <v>38</v>
      </c>
      <c r="F39" s="43">
        <v>62389</v>
      </c>
      <c r="G39" s="43">
        <v>21410</v>
      </c>
      <c r="H39" s="43" t="s">
        <v>2</v>
      </c>
      <c r="I39" s="44" t="s">
        <v>39</v>
      </c>
      <c r="J39" s="43" t="s">
        <v>43</v>
      </c>
      <c r="K39" s="52">
        <v>37073</v>
      </c>
      <c r="L39" s="55">
        <v>37092</v>
      </c>
      <c r="M39" s="44" t="s">
        <v>4</v>
      </c>
      <c r="N39" s="47">
        <v>37104</v>
      </c>
      <c r="O39" s="49">
        <v>105000</v>
      </c>
      <c r="P39" s="5">
        <v>105000</v>
      </c>
      <c r="R39" s="78"/>
    </row>
    <row r="40" spans="3:18" outlineLevel="1" x14ac:dyDescent="0.25">
      <c r="C40" s="72" t="s">
        <v>211</v>
      </c>
      <c r="D40" s="43"/>
      <c r="E40" s="43"/>
      <c r="F40" s="43"/>
      <c r="G40" s="43"/>
      <c r="H40" s="43"/>
      <c r="I40" s="44"/>
      <c r="J40" s="43"/>
      <c r="K40" s="52"/>
      <c r="L40" s="55"/>
      <c r="M40" s="44"/>
      <c r="N40" s="47"/>
      <c r="O40" s="49"/>
      <c r="P40" s="5">
        <f>SUBTOTAL(9,P38:P39)</f>
        <v>0</v>
      </c>
      <c r="R40" s="78" t="e">
        <f>-P40/$Q$2</f>
        <v>#DIV/0!</v>
      </c>
    </row>
    <row r="41" spans="3:18" outlineLevel="2" x14ac:dyDescent="0.25">
      <c r="C41" s="43">
        <v>108167</v>
      </c>
      <c r="D41" s="43" t="s">
        <v>40</v>
      </c>
      <c r="E41" s="43" t="s">
        <v>38</v>
      </c>
      <c r="F41" s="43">
        <v>62389</v>
      </c>
      <c r="G41" s="43">
        <v>104399</v>
      </c>
      <c r="H41" s="43" t="s">
        <v>2</v>
      </c>
      <c r="I41" s="44" t="s">
        <v>39</v>
      </c>
      <c r="J41" s="43" t="s">
        <v>197</v>
      </c>
      <c r="K41" s="52">
        <v>37073</v>
      </c>
      <c r="L41" s="55">
        <v>37095</v>
      </c>
      <c r="M41" s="44" t="s">
        <v>3</v>
      </c>
      <c r="N41" s="47">
        <v>37073</v>
      </c>
      <c r="O41" s="49">
        <v>-10000</v>
      </c>
      <c r="P41" s="5">
        <f>O41</f>
        <v>-10000</v>
      </c>
      <c r="R41" s="78"/>
    </row>
    <row r="42" spans="3:18" outlineLevel="2" x14ac:dyDescent="0.25">
      <c r="C42" s="43">
        <v>108167</v>
      </c>
      <c r="D42" s="43" t="s">
        <v>40</v>
      </c>
      <c r="E42" s="43" t="s">
        <v>38</v>
      </c>
      <c r="F42" s="43">
        <v>62389</v>
      </c>
      <c r="G42" s="43">
        <v>104399</v>
      </c>
      <c r="H42" s="43" t="s">
        <v>2</v>
      </c>
      <c r="I42" s="44" t="s">
        <v>39</v>
      </c>
      <c r="J42" s="43" t="s">
        <v>197</v>
      </c>
      <c r="K42" s="52">
        <v>37073</v>
      </c>
      <c r="L42" s="55">
        <v>37095</v>
      </c>
      <c r="M42" s="44" t="s">
        <v>4</v>
      </c>
      <c r="N42" s="47">
        <v>37104</v>
      </c>
      <c r="O42" s="49">
        <v>10000</v>
      </c>
      <c r="P42" s="5">
        <v>10000</v>
      </c>
      <c r="R42" s="78"/>
    </row>
    <row r="43" spans="3:18" outlineLevel="1" x14ac:dyDescent="0.25">
      <c r="C43" s="72" t="s">
        <v>212</v>
      </c>
      <c r="D43" s="43"/>
      <c r="E43" s="43"/>
      <c r="F43" s="43"/>
      <c r="G43" s="43"/>
      <c r="H43" s="43"/>
      <c r="I43" s="44"/>
      <c r="J43" s="43"/>
      <c r="K43" s="52"/>
      <c r="L43" s="55"/>
      <c r="M43" s="44"/>
      <c r="N43" s="47"/>
      <c r="O43" s="49"/>
      <c r="P43" s="5">
        <f>SUBTOTAL(9,P41:P42)</f>
        <v>0</v>
      </c>
      <c r="R43" s="78" t="e">
        <f>-P43/$Q$2</f>
        <v>#DIV/0!</v>
      </c>
    </row>
    <row r="44" spans="3:18" outlineLevel="2" x14ac:dyDescent="0.25">
      <c r="C44" s="24">
        <v>107654</v>
      </c>
      <c r="D44" s="43" t="s">
        <v>47</v>
      </c>
      <c r="E44" s="43" t="s">
        <v>38</v>
      </c>
      <c r="F44" s="44">
        <v>62389</v>
      </c>
      <c r="G44" s="12">
        <v>22359</v>
      </c>
      <c r="H44" s="45" t="s">
        <v>5</v>
      </c>
      <c r="I44" s="46" t="s">
        <v>41</v>
      </c>
      <c r="J44" s="43" t="s">
        <v>43</v>
      </c>
      <c r="K44" s="47">
        <v>36951</v>
      </c>
      <c r="L44" s="48">
        <v>36971</v>
      </c>
      <c r="M44" s="44" t="s">
        <v>4</v>
      </c>
      <c r="N44" s="47">
        <v>36951</v>
      </c>
      <c r="O44" s="49">
        <v>40000</v>
      </c>
      <c r="P44" s="5">
        <f>O44</f>
        <v>40000</v>
      </c>
      <c r="R44" s="78"/>
    </row>
    <row r="45" spans="3:18" outlineLevel="2" x14ac:dyDescent="0.25">
      <c r="C45" s="24">
        <v>107654</v>
      </c>
      <c r="D45" s="43" t="s">
        <v>47</v>
      </c>
      <c r="E45" s="43" t="s">
        <v>38</v>
      </c>
      <c r="F45" s="44">
        <v>62389</v>
      </c>
      <c r="G45" s="12">
        <v>22359</v>
      </c>
      <c r="H45" s="45" t="s">
        <v>5</v>
      </c>
      <c r="I45" s="46" t="s">
        <v>41</v>
      </c>
      <c r="J45" s="43" t="s">
        <v>43</v>
      </c>
      <c r="K45" s="47">
        <v>36951</v>
      </c>
      <c r="L45" s="48">
        <v>36971</v>
      </c>
      <c r="M45" s="44" t="s">
        <v>3</v>
      </c>
      <c r="N45" s="47">
        <v>37104</v>
      </c>
      <c r="O45" s="49">
        <v>-40000</v>
      </c>
      <c r="P45" s="5">
        <v>-40000</v>
      </c>
      <c r="R45" s="78"/>
    </row>
    <row r="46" spans="3:18" outlineLevel="1" x14ac:dyDescent="0.25">
      <c r="C46" s="26" t="s">
        <v>213</v>
      </c>
      <c r="D46" s="43"/>
      <c r="E46" s="43"/>
      <c r="F46" s="44"/>
      <c r="G46" s="12"/>
      <c r="H46" s="45"/>
      <c r="I46" s="46"/>
      <c r="J46" s="43"/>
      <c r="K46" s="47"/>
      <c r="L46" s="48"/>
      <c r="M46" s="44"/>
      <c r="N46" s="47"/>
      <c r="O46" s="49"/>
      <c r="P46" s="5">
        <f>SUBTOTAL(9,P44:P45)</f>
        <v>0</v>
      </c>
      <c r="R46" s="78" t="e">
        <f>-P46/$Q$2</f>
        <v>#DIV/0!</v>
      </c>
    </row>
    <row r="47" spans="3:18" outlineLevel="2" x14ac:dyDescent="0.25">
      <c r="C47" s="24">
        <v>107672</v>
      </c>
      <c r="D47" s="43" t="s">
        <v>47</v>
      </c>
      <c r="E47" s="43" t="s">
        <v>38</v>
      </c>
      <c r="F47" s="44">
        <v>71319</v>
      </c>
      <c r="G47" s="12">
        <v>22359</v>
      </c>
      <c r="H47" s="45" t="s">
        <v>5</v>
      </c>
      <c r="I47" s="46" t="s">
        <v>41</v>
      </c>
      <c r="J47" s="43" t="s">
        <v>43</v>
      </c>
      <c r="K47" s="47">
        <v>36951</v>
      </c>
      <c r="L47" s="48">
        <v>36973</v>
      </c>
      <c r="M47" s="44" t="s">
        <v>4</v>
      </c>
      <c r="N47" s="47">
        <v>36982</v>
      </c>
      <c r="O47" s="49">
        <v>450000</v>
      </c>
      <c r="P47" s="5">
        <f>O47</f>
        <v>450000</v>
      </c>
      <c r="R47" s="78"/>
    </row>
    <row r="48" spans="3:18" outlineLevel="2" x14ac:dyDescent="0.25">
      <c r="C48" s="24">
        <v>107672</v>
      </c>
      <c r="D48" s="43" t="s">
        <v>47</v>
      </c>
      <c r="E48" s="43" t="s">
        <v>38</v>
      </c>
      <c r="F48" s="44">
        <v>71319</v>
      </c>
      <c r="G48" s="12">
        <v>22359</v>
      </c>
      <c r="H48" s="45" t="s">
        <v>5</v>
      </c>
      <c r="I48" s="46" t="s">
        <v>41</v>
      </c>
      <c r="J48" s="43" t="s">
        <v>43</v>
      </c>
      <c r="K48" s="47">
        <v>36951</v>
      </c>
      <c r="L48" s="48">
        <v>36973</v>
      </c>
      <c r="M48" s="44" t="s">
        <v>3</v>
      </c>
      <c r="N48" s="47">
        <v>37104</v>
      </c>
      <c r="O48" s="49">
        <v>-450000</v>
      </c>
      <c r="P48" s="5">
        <v>-450000</v>
      </c>
      <c r="R48" s="78" t="e">
        <f>-(P47+P48)/$Q$2</f>
        <v>#DIV/0!</v>
      </c>
    </row>
    <row r="49" spans="3:18" outlineLevel="2" x14ac:dyDescent="0.25">
      <c r="C49" s="24">
        <v>107672</v>
      </c>
      <c r="D49" s="43" t="s">
        <v>47</v>
      </c>
      <c r="E49" s="43" t="s">
        <v>38</v>
      </c>
      <c r="F49" s="44">
        <v>71320</v>
      </c>
      <c r="G49" s="12">
        <v>22359</v>
      </c>
      <c r="H49" s="45" t="s">
        <v>5</v>
      </c>
      <c r="I49" s="46" t="s">
        <v>41</v>
      </c>
      <c r="J49" s="43" t="s">
        <v>43</v>
      </c>
      <c r="K49" s="47">
        <v>36951</v>
      </c>
      <c r="L49" s="48">
        <v>36973</v>
      </c>
      <c r="M49" s="44" t="s">
        <v>4</v>
      </c>
      <c r="N49" s="47">
        <v>36982</v>
      </c>
      <c r="O49" s="49">
        <v>50000</v>
      </c>
      <c r="P49" s="5">
        <f>O49</f>
        <v>50000</v>
      </c>
      <c r="R49" s="78"/>
    </row>
    <row r="50" spans="3:18" outlineLevel="2" x14ac:dyDescent="0.25">
      <c r="C50" s="24">
        <v>107672</v>
      </c>
      <c r="D50" s="43" t="s">
        <v>47</v>
      </c>
      <c r="E50" s="43" t="s">
        <v>38</v>
      </c>
      <c r="F50" s="44">
        <v>71320</v>
      </c>
      <c r="G50" s="12">
        <v>22359</v>
      </c>
      <c r="H50" s="45" t="s">
        <v>5</v>
      </c>
      <c r="I50" s="46" t="s">
        <v>41</v>
      </c>
      <c r="J50" s="43" t="s">
        <v>43</v>
      </c>
      <c r="K50" s="47">
        <v>36951</v>
      </c>
      <c r="L50" s="48">
        <v>36973</v>
      </c>
      <c r="M50" s="44" t="s">
        <v>3</v>
      </c>
      <c r="N50" s="47">
        <v>37104</v>
      </c>
      <c r="O50" s="49">
        <v>-50000</v>
      </c>
      <c r="P50" s="5">
        <v>-50000</v>
      </c>
      <c r="R50" s="78" t="e">
        <f>-(P49+P50)/$Q$2</f>
        <v>#DIV/0!</v>
      </c>
    </row>
    <row r="51" spans="3:18" outlineLevel="1" x14ac:dyDescent="0.25">
      <c r="C51" s="26" t="s">
        <v>214</v>
      </c>
      <c r="D51" s="43"/>
      <c r="E51" s="43"/>
      <c r="F51" s="44"/>
      <c r="G51" s="12"/>
      <c r="H51" s="45"/>
      <c r="I51" s="46"/>
      <c r="J51" s="43"/>
      <c r="K51" s="47"/>
      <c r="L51" s="48"/>
      <c r="M51" s="44"/>
      <c r="N51" s="47"/>
      <c r="O51" s="49"/>
      <c r="P51" s="5">
        <f>SUBTOTAL(9,P47:P50)</f>
        <v>0</v>
      </c>
      <c r="R51" s="78"/>
    </row>
    <row r="52" spans="3:18" outlineLevel="2" x14ac:dyDescent="0.25">
      <c r="C52" s="24">
        <v>107700</v>
      </c>
      <c r="D52" s="43" t="s">
        <v>47</v>
      </c>
      <c r="E52" s="43" t="s">
        <v>38</v>
      </c>
      <c r="F52" s="44">
        <v>71320</v>
      </c>
      <c r="G52" s="12">
        <v>22359</v>
      </c>
      <c r="H52" s="45" t="s">
        <v>5</v>
      </c>
      <c r="I52" s="46" t="s">
        <v>41</v>
      </c>
      <c r="J52" s="43" t="s">
        <v>43</v>
      </c>
      <c r="K52" s="47">
        <v>36951</v>
      </c>
      <c r="L52" s="48">
        <v>36977</v>
      </c>
      <c r="M52" s="44" t="s">
        <v>4</v>
      </c>
      <c r="N52" s="47">
        <v>36982</v>
      </c>
      <c r="O52" s="49">
        <v>500000</v>
      </c>
      <c r="P52" s="5">
        <f>O52</f>
        <v>500000</v>
      </c>
      <c r="R52" s="78"/>
    </row>
    <row r="53" spans="3:18" outlineLevel="2" x14ac:dyDescent="0.25">
      <c r="C53" s="24">
        <v>107700</v>
      </c>
      <c r="D53" s="43" t="s">
        <v>47</v>
      </c>
      <c r="E53" s="43" t="s">
        <v>38</v>
      </c>
      <c r="F53" s="44">
        <v>71320</v>
      </c>
      <c r="G53" s="12">
        <v>22359</v>
      </c>
      <c r="H53" s="45" t="s">
        <v>5</v>
      </c>
      <c r="I53" s="46" t="s">
        <v>41</v>
      </c>
      <c r="J53" s="43" t="s">
        <v>43</v>
      </c>
      <c r="K53" s="47">
        <v>36951</v>
      </c>
      <c r="L53" s="48">
        <v>36977</v>
      </c>
      <c r="M53" s="44" t="s">
        <v>3</v>
      </c>
      <c r="N53" s="47">
        <v>37104</v>
      </c>
      <c r="O53" s="49">
        <v>-500000</v>
      </c>
      <c r="P53" s="5">
        <v>-500000</v>
      </c>
      <c r="R53" s="78"/>
    </row>
    <row r="54" spans="3:18" outlineLevel="1" x14ac:dyDescent="0.25">
      <c r="C54" s="26" t="s">
        <v>215</v>
      </c>
      <c r="D54" s="43"/>
      <c r="E54" s="43"/>
      <c r="F54" s="44"/>
      <c r="G54" s="12"/>
      <c r="H54" s="45"/>
      <c r="I54" s="46"/>
      <c r="J54" s="43"/>
      <c r="K54" s="47"/>
      <c r="L54" s="48"/>
      <c r="M54" s="44"/>
      <c r="N54" s="47"/>
      <c r="O54" s="49"/>
      <c r="P54" s="5">
        <f>SUBTOTAL(9,P52:P53)</f>
        <v>0</v>
      </c>
      <c r="R54" s="78" t="e">
        <f>-P54/$Q$2</f>
        <v>#DIV/0!</v>
      </c>
    </row>
    <row r="55" spans="3:18" outlineLevel="2" x14ac:dyDescent="0.25">
      <c r="C55" s="24">
        <v>107759</v>
      </c>
      <c r="D55" s="43" t="s">
        <v>47</v>
      </c>
      <c r="E55" s="43" t="s">
        <v>38</v>
      </c>
      <c r="F55" s="44">
        <v>71320</v>
      </c>
      <c r="G55" s="12">
        <v>22359</v>
      </c>
      <c r="H55" s="45" t="s">
        <v>5</v>
      </c>
      <c r="I55" s="46" t="s">
        <v>41</v>
      </c>
      <c r="J55" s="43" t="s">
        <v>43</v>
      </c>
      <c r="K55" s="47">
        <v>36951</v>
      </c>
      <c r="L55" s="48">
        <v>36980</v>
      </c>
      <c r="M55" s="44" t="s">
        <v>4</v>
      </c>
      <c r="N55" s="47">
        <v>36982</v>
      </c>
      <c r="O55" s="49">
        <v>80000</v>
      </c>
      <c r="P55" s="5">
        <f>O55</f>
        <v>80000</v>
      </c>
      <c r="R55" s="78"/>
    </row>
    <row r="56" spans="3:18" outlineLevel="2" x14ac:dyDescent="0.25">
      <c r="C56" s="24">
        <v>107759</v>
      </c>
      <c r="D56" s="43" t="s">
        <v>47</v>
      </c>
      <c r="E56" s="43" t="s">
        <v>38</v>
      </c>
      <c r="F56" s="44">
        <v>71320</v>
      </c>
      <c r="G56" s="12">
        <v>22359</v>
      </c>
      <c r="H56" s="45" t="s">
        <v>5</v>
      </c>
      <c r="I56" s="46" t="s">
        <v>41</v>
      </c>
      <c r="J56" s="43" t="s">
        <v>43</v>
      </c>
      <c r="K56" s="47">
        <v>36951</v>
      </c>
      <c r="L56" s="48">
        <v>36980</v>
      </c>
      <c r="M56" s="44" t="s">
        <v>3</v>
      </c>
      <c r="N56" s="47">
        <v>37104</v>
      </c>
      <c r="O56" s="49">
        <v>-80000</v>
      </c>
      <c r="P56" s="5">
        <v>-80000</v>
      </c>
      <c r="R56" s="78" t="e">
        <f>-(P55+P56)/$Q$2</f>
        <v>#DIV/0!</v>
      </c>
    </row>
    <row r="57" spans="3:18" outlineLevel="2" x14ac:dyDescent="0.25">
      <c r="C57" s="24">
        <v>107759</v>
      </c>
      <c r="D57" s="43" t="s">
        <v>47</v>
      </c>
      <c r="E57" s="43" t="s">
        <v>38</v>
      </c>
      <c r="F57" s="44">
        <v>71322</v>
      </c>
      <c r="G57" s="12">
        <v>22359</v>
      </c>
      <c r="H57" s="45" t="s">
        <v>5</v>
      </c>
      <c r="I57" s="46" t="s">
        <v>41</v>
      </c>
      <c r="J57" s="43" t="s">
        <v>43</v>
      </c>
      <c r="K57" s="47">
        <v>36951</v>
      </c>
      <c r="L57" s="48">
        <v>36980</v>
      </c>
      <c r="M57" s="44" t="s">
        <v>4</v>
      </c>
      <c r="N57" s="47">
        <v>36982</v>
      </c>
      <c r="O57" s="49">
        <v>50000</v>
      </c>
      <c r="P57" s="5">
        <f>O57</f>
        <v>50000</v>
      </c>
      <c r="R57" s="78"/>
    </row>
    <row r="58" spans="3:18" outlineLevel="2" x14ac:dyDescent="0.25">
      <c r="C58" s="24">
        <v>107759</v>
      </c>
      <c r="D58" s="43" t="s">
        <v>47</v>
      </c>
      <c r="E58" s="43" t="s">
        <v>38</v>
      </c>
      <c r="F58" s="44">
        <v>71322</v>
      </c>
      <c r="G58" s="12">
        <v>22359</v>
      </c>
      <c r="H58" s="45" t="s">
        <v>5</v>
      </c>
      <c r="I58" s="46" t="s">
        <v>41</v>
      </c>
      <c r="J58" s="43" t="s">
        <v>43</v>
      </c>
      <c r="K58" s="47">
        <v>36951</v>
      </c>
      <c r="L58" s="48">
        <v>36980</v>
      </c>
      <c r="M58" s="44" t="s">
        <v>3</v>
      </c>
      <c r="N58" s="47">
        <v>37104</v>
      </c>
      <c r="O58" s="49">
        <v>-50000</v>
      </c>
      <c r="P58" s="5">
        <v>-50000</v>
      </c>
      <c r="R58" s="78" t="e">
        <f>-(P57+P58)/$Q$2</f>
        <v>#DIV/0!</v>
      </c>
    </row>
    <row r="59" spans="3:18" outlineLevel="2" x14ac:dyDescent="0.25">
      <c r="C59" s="24">
        <v>107759</v>
      </c>
      <c r="D59" s="43" t="s">
        <v>47</v>
      </c>
      <c r="E59" s="43" t="s">
        <v>38</v>
      </c>
      <c r="F59" s="44">
        <v>71323</v>
      </c>
      <c r="G59" s="12">
        <v>22359</v>
      </c>
      <c r="H59" s="45" t="s">
        <v>5</v>
      </c>
      <c r="I59" s="46" t="s">
        <v>41</v>
      </c>
      <c r="J59" s="43" t="s">
        <v>43</v>
      </c>
      <c r="K59" s="47">
        <v>36951</v>
      </c>
      <c r="L59" s="48">
        <v>36980</v>
      </c>
      <c r="M59" s="44" t="s">
        <v>4</v>
      </c>
      <c r="N59" s="47">
        <v>36982</v>
      </c>
      <c r="O59" s="49">
        <v>140000</v>
      </c>
      <c r="P59" s="5">
        <f>O59</f>
        <v>140000</v>
      </c>
      <c r="R59" s="78"/>
    </row>
    <row r="60" spans="3:18" outlineLevel="2" x14ac:dyDescent="0.25">
      <c r="C60" s="24">
        <v>107759</v>
      </c>
      <c r="D60" s="43" t="s">
        <v>47</v>
      </c>
      <c r="E60" s="43" t="s">
        <v>38</v>
      </c>
      <c r="F60" s="44">
        <v>71323</v>
      </c>
      <c r="G60" s="12">
        <v>22359</v>
      </c>
      <c r="H60" s="45" t="s">
        <v>5</v>
      </c>
      <c r="I60" s="46" t="s">
        <v>41</v>
      </c>
      <c r="J60" s="43" t="s">
        <v>43</v>
      </c>
      <c r="K60" s="47">
        <v>36951</v>
      </c>
      <c r="L60" s="48">
        <v>36980</v>
      </c>
      <c r="M60" s="44" t="s">
        <v>3</v>
      </c>
      <c r="N60" s="47">
        <v>37104</v>
      </c>
      <c r="O60" s="49">
        <v>-140000</v>
      </c>
      <c r="P60" s="5">
        <v>-140000</v>
      </c>
      <c r="R60" s="78" t="e">
        <f>-(P59+P60)/$Q$2</f>
        <v>#DIV/0!</v>
      </c>
    </row>
    <row r="61" spans="3:18" outlineLevel="1" x14ac:dyDescent="0.25">
      <c r="C61" s="26" t="s">
        <v>216</v>
      </c>
      <c r="D61" s="43"/>
      <c r="E61" s="43"/>
      <c r="F61" s="44"/>
      <c r="G61" s="12"/>
      <c r="H61" s="45"/>
      <c r="I61" s="46"/>
      <c r="J61" s="43"/>
      <c r="K61" s="47"/>
      <c r="L61" s="48"/>
      <c r="M61" s="44"/>
      <c r="N61" s="47"/>
      <c r="O61" s="49"/>
      <c r="P61" s="5">
        <f>SUBTOTAL(9,P55:P60)</f>
        <v>0</v>
      </c>
      <c r="R61" s="78"/>
    </row>
    <row r="62" spans="3:18" outlineLevel="2" x14ac:dyDescent="0.25">
      <c r="C62" s="24">
        <v>107798</v>
      </c>
      <c r="D62" s="43" t="s">
        <v>47</v>
      </c>
      <c r="E62" s="43" t="s">
        <v>38</v>
      </c>
      <c r="F62" s="44">
        <v>71320</v>
      </c>
      <c r="G62" s="12">
        <v>22359</v>
      </c>
      <c r="H62" s="45" t="s">
        <v>5</v>
      </c>
      <c r="I62" s="46" t="s">
        <v>41</v>
      </c>
      <c r="J62" s="43" t="s">
        <v>43</v>
      </c>
      <c r="K62" s="52">
        <v>36982</v>
      </c>
      <c r="L62" s="55">
        <v>36984</v>
      </c>
      <c r="M62" s="44" t="s">
        <v>4</v>
      </c>
      <c r="N62" s="47">
        <v>37012</v>
      </c>
      <c r="O62" s="49">
        <v>500000</v>
      </c>
      <c r="P62" s="5">
        <v>499999</v>
      </c>
      <c r="R62" s="78"/>
    </row>
    <row r="63" spans="3:18" outlineLevel="2" x14ac:dyDescent="0.25">
      <c r="C63" s="24">
        <v>107798</v>
      </c>
      <c r="D63" s="43" t="s">
        <v>47</v>
      </c>
      <c r="E63" s="43" t="s">
        <v>38</v>
      </c>
      <c r="F63" s="44">
        <v>71320</v>
      </c>
      <c r="G63" s="12">
        <v>22359</v>
      </c>
      <c r="H63" s="45" t="s">
        <v>5</v>
      </c>
      <c r="I63" s="46" t="s">
        <v>41</v>
      </c>
      <c r="J63" s="43" t="s">
        <v>43</v>
      </c>
      <c r="K63" s="52">
        <v>36982</v>
      </c>
      <c r="L63" s="55">
        <v>36984</v>
      </c>
      <c r="M63" s="44" t="s">
        <v>3</v>
      </c>
      <c r="N63" s="47">
        <v>37104</v>
      </c>
      <c r="O63" s="49">
        <v>-499999</v>
      </c>
      <c r="P63" s="5">
        <v>-499999</v>
      </c>
      <c r="R63" s="78"/>
    </row>
    <row r="64" spans="3:18" outlineLevel="1" x14ac:dyDescent="0.25">
      <c r="C64" s="26" t="s">
        <v>217</v>
      </c>
      <c r="D64" s="43"/>
      <c r="E64" s="43"/>
      <c r="F64" s="44"/>
      <c r="G64" s="12"/>
      <c r="H64" s="45"/>
      <c r="I64" s="46"/>
      <c r="J64" s="43"/>
      <c r="K64" s="52"/>
      <c r="L64" s="55"/>
      <c r="M64" s="44"/>
      <c r="N64" s="47"/>
      <c r="O64" s="49"/>
      <c r="P64" s="5">
        <f>SUBTOTAL(9,P62:P63)</f>
        <v>0</v>
      </c>
      <c r="R64" s="78" t="e">
        <f>-P64/$Q$2</f>
        <v>#DIV/0!</v>
      </c>
    </row>
    <row r="65" spans="2:31" outlineLevel="2" x14ac:dyDescent="0.25">
      <c r="C65" s="24">
        <v>107799</v>
      </c>
      <c r="D65" s="43" t="s">
        <v>47</v>
      </c>
      <c r="E65" s="43" t="s">
        <v>38</v>
      </c>
      <c r="F65" s="44">
        <v>62389</v>
      </c>
      <c r="G65" s="12">
        <v>22359</v>
      </c>
      <c r="H65" s="45" t="s">
        <v>2</v>
      </c>
      <c r="I65" s="46" t="s">
        <v>39</v>
      </c>
      <c r="J65" s="43" t="s">
        <v>43</v>
      </c>
      <c r="K65" s="52">
        <v>36982</v>
      </c>
      <c r="L65" s="55">
        <v>36984</v>
      </c>
      <c r="M65" s="44" t="s">
        <v>3</v>
      </c>
      <c r="N65" s="47">
        <v>37012</v>
      </c>
      <c r="O65" s="49">
        <v>-500000</v>
      </c>
      <c r="P65" s="5">
        <v>-499999</v>
      </c>
      <c r="R65" s="78"/>
    </row>
    <row r="66" spans="2:31" outlineLevel="2" x14ac:dyDescent="0.25">
      <c r="C66" s="24">
        <v>107799</v>
      </c>
      <c r="D66" s="43" t="s">
        <v>47</v>
      </c>
      <c r="E66" s="43" t="s">
        <v>38</v>
      </c>
      <c r="F66" s="44">
        <v>62389</v>
      </c>
      <c r="G66" s="12">
        <v>22359</v>
      </c>
      <c r="H66" s="45" t="s">
        <v>2</v>
      </c>
      <c r="I66" s="46" t="s">
        <v>39</v>
      </c>
      <c r="J66" s="43" t="s">
        <v>43</v>
      </c>
      <c r="K66" s="52">
        <v>36982</v>
      </c>
      <c r="L66" s="55">
        <v>36984</v>
      </c>
      <c r="M66" s="44" t="s">
        <v>4</v>
      </c>
      <c r="N66" s="47">
        <v>37104</v>
      </c>
      <c r="O66" s="49">
        <v>499999</v>
      </c>
      <c r="P66" s="5">
        <v>499999</v>
      </c>
      <c r="R66" s="78"/>
    </row>
    <row r="67" spans="2:31" outlineLevel="1" x14ac:dyDescent="0.25">
      <c r="C67" s="26" t="s">
        <v>218</v>
      </c>
      <c r="D67" s="43"/>
      <c r="E67" s="43"/>
      <c r="F67" s="44"/>
      <c r="G67" s="12"/>
      <c r="H67" s="45"/>
      <c r="I67" s="46"/>
      <c r="J67" s="43"/>
      <c r="K67" s="52"/>
      <c r="L67" s="55"/>
      <c r="M67" s="44"/>
      <c r="N67" s="47"/>
      <c r="O67" s="49"/>
      <c r="P67" s="5">
        <f>SUBTOTAL(9,P65:P66)</f>
        <v>0</v>
      </c>
      <c r="R67" s="78" t="e">
        <f>-P67/$Q$2</f>
        <v>#DIV/0!</v>
      </c>
    </row>
    <row r="68" spans="2:31" outlineLevel="2" x14ac:dyDescent="0.25">
      <c r="C68" s="43">
        <v>108159</v>
      </c>
      <c r="D68" s="43" t="s">
        <v>47</v>
      </c>
      <c r="E68" s="43" t="s">
        <v>38</v>
      </c>
      <c r="F68" s="43">
        <v>62389</v>
      </c>
      <c r="G68" s="43">
        <v>22359</v>
      </c>
      <c r="H68" s="43" t="s">
        <v>2</v>
      </c>
      <c r="I68" s="44" t="s">
        <v>39</v>
      </c>
      <c r="J68" s="43" t="s">
        <v>43</v>
      </c>
      <c r="K68" s="52">
        <v>37073</v>
      </c>
      <c r="L68" s="55">
        <v>37091</v>
      </c>
      <c r="M68" s="44" t="s">
        <v>3</v>
      </c>
      <c r="N68" s="47">
        <v>37073</v>
      </c>
      <c r="O68" s="49">
        <v>-20000</v>
      </c>
      <c r="P68" s="5">
        <f>O68</f>
        <v>-20000</v>
      </c>
      <c r="R68" s="78"/>
    </row>
    <row r="69" spans="2:31" outlineLevel="2" x14ac:dyDescent="0.25">
      <c r="C69" s="43">
        <v>108159</v>
      </c>
      <c r="D69" s="43" t="s">
        <v>47</v>
      </c>
      <c r="E69" s="43" t="s">
        <v>38</v>
      </c>
      <c r="F69" s="43">
        <v>62389</v>
      </c>
      <c r="G69" s="43">
        <v>22359</v>
      </c>
      <c r="H69" s="43" t="s">
        <v>2</v>
      </c>
      <c r="I69" s="44" t="s">
        <v>39</v>
      </c>
      <c r="J69" s="43" t="s">
        <v>43</v>
      </c>
      <c r="K69" s="52">
        <v>37073</v>
      </c>
      <c r="L69" s="55">
        <v>37091</v>
      </c>
      <c r="M69" s="44" t="s">
        <v>4</v>
      </c>
      <c r="N69" s="47">
        <v>37104</v>
      </c>
      <c r="O69" s="49">
        <v>20000</v>
      </c>
      <c r="P69" s="5">
        <v>20000</v>
      </c>
      <c r="R69" s="78"/>
    </row>
    <row r="70" spans="2:31" outlineLevel="1" x14ac:dyDescent="0.25">
      <c r="C70" s="72" t="s">
        <v>219</v>
      </c>
      <c r="D70" s="43"/>
      <c r="E70" s="43"/>
      <c r="F70" s="43"/>
      <c r="G70" s="43"/>
      <c r="H70" s="43"/>
      <c r="I70" s="44"/>
      <c r="J70" s="43"/>
      <c r="K70" s="52"/>
      <c r="L70" s="55"/>
      <c r="M70" s="44"/>
      <c r="N70" s="47"/>
      <c r="O70" s="49"/>
      <c r="P70" s="5">
        <f>SUBTOTAL(9,P68:P69)</f>
        <v>0</v>
      </c>
      <c r="R70" s="78" t="e">
        <f>-P70/$Q$2</f>
        <v>#DIV/0!</v>
      </c>
    </row>
    <row r="71" spans="2:31" outlineLevel="2" x14ac:dyDescent="0.25">
      <c r="C71" s="43">
        <v>108181</v>
      </c>
      <c r="D71" s="43" t="s">
        <v>47</v>
      </c>
      <c r="E71" s="43" t="s">
        <v>38</v>
      </c>
      <c r="F71" s="44">
        <v>62389</v>
      </c>
      <c r="G71" s="43">
        <v>22359</v>
      </c>
      <c r="H71" s="43" t="s">
        <v>5</v>
      </c>
      <c r="I71" s="44" t="s">
        <v>41</v>
      </c>
      <c r="J71" s="43" t="s">
        <v>43</v>
      </c>
      <c r="K71" s="52">
        <v>37073</v>
      </c>
      <c r="L71" s="55">
        <v>37099</v>
      </c>
      <c r="M71" s="44" t="s">
        <v>4</v>
      </c>
      <c r="N71" s="47">
        <v>37073</v>
      </c>
      <c r="O71" s="49">
        <v>30000</v>
      </c>
      <c r="P71" s="5">
        <f>O71</f>
        <v>30000</v>
      </c>
      <c r="R71" s="78"/>
    </row>
    <row r="72" spans="2:31" outlineLevel="2" x14ac:dyDescent="0.25">
      <c r="C72" s="43">
        <v>108181</v>
      </c>
      <c r="D72" s="43" t="s">
        <v>47</v>
      </c>
      <c r="E72" s="43" t="s">
        <v>38</v>
      </c>
      <c r="F72" s="44">
        <v>62389</v>
      </c>
      <c r="G72" s="43">
        <v>22359</v>
      </c>
      <c r="H72" s="43" t="s">
        <v>5</v>
      </c>
      <c r="I72" s="44" t="s">
        <v>41</v>
      </c>
      <c r="J72" s="43" t="s">
        <v>43</v>
      </c>
      <c r="K72" s="52">
        <v>37073</v>
      </c>
      <c r="L72" s="55">
        <v>37099</v>
      </c>
      <c r="M72" s="44" t="s">
        <v>3</v>
      </c>
      <c r="N72" s="47">
        <v>37104</v>
      </c>
      <c r="O72" s="49">
        <v>-30000</v>
      </c>
      <c r="P72" s="5">
        <v>-30000</v>
      </c>
      <c r="R72" s="78"/>
    </row>
    <row r="73" spans="2:31" outlineLevel="1" x14ac:dyDescent="0.25">
      <c r="C73" s="72" t="s">
        <v>220</v>
      </c>
      <c r="D73" s="43"/>
      <c r="E73" s="43"/>
      <c r="F73" s="44"/>
      <c r="G73" s="43"/>
      <c r="H73" s="43"/>
      <c r="I73" s="44"/>
      <c r="J73" s="43"/>
      <c r="K73" s="52"/>
      <c r="L73" s="55"/>
      <c r="M73" s="44"/>
      <c r="N73" s="47"/>
      <c r="O73" s="49"/>
      <c r="P73" s="5">
        <f>SUBTOTAL(9,P71:P72)</f>
        <v>0</v>
      </c>
      <c r="R73" s="78" t="e">
        <f>-P73/$Q$2</f>
        <v>#DIV/0!</v>
      </c>
    </row>
    <row r="74" spans="2:31" s="43" customFormat="1" outlineLevel="2" x14ac:dyDescent="0.25">
      <c r="B74" s="43" t="s">
        <v>162</v>
      </c>
      <c r="C74" s="24">
        <v>106454</v>
      </c>
      <c r="D74" s="43" t="s">
        <v>44</v>
      </c>
      <c r="E74" s="43" t="s">
        <v>38</v>
      </c>
      <c r="F74" s="44">
        <v>71460</v>
      </c>
      <c r="G74" s="12">
        <v>100492</v>
      </c>
      <c r="H74" s="43" t="s">
        <v>2</v>
      </c>
      <c r="I74" s="44" t="s">
        <v>161</v>
      </c>
      <c r="J74" s="43" t="s">
        <v>8</v>
      </c>
      <c r="K74" s="47">
        <v>36586</v>
      </c>
      <c r="L74" s="48">
        <v>36608</v>
      </c>
      <c r="M74" s="44" t="s">
        <v>3</v>
      </c>
      <c r="N74" s="47">
        <v>36861</v>
      </c>
      <c r="O74" s="49">
        <v>-620000</v>
      </c>
      <c r="P74" s="5">
        <f>O74</f>
        <v>-620000</v>
      </c>
      <c r="Q74" s="49"/>
      <c r="R74" s="78"/>
      <c r="S74" s="33"/>
      <c r="T74" s="49"/>
      <c r="U74" s="49"/>
      <c r="V74" s="50"/>
      <c r="W74" s="50"/>
      <c r="X74" s="50"/>
      <c r="Y74" s="50"/>
      <c r="Z74" s="51"/>
      <c r="AA74" s="51"/>
      <c r="AB74" s="51"/>
      <c r="AC74" s="51"/>
      <c r="AD74" s="51"/>
      <c r="AE74" s="52"/>
    </row>
    <row r="75" spans="2:31" s="43" customFormat="1" outlineLevel="2" x14ac:dyDescent="0.25">
      <c r="B75" s="43" t="s">
        <v>1</v>
      </c>
      <c r="C75" s="24">
        <v>106454</v>
      </c>
      <c r="D75" s="43" t="s">
        <v>44</v>
      </c>
      <c r="E75" s="43" t="s">
        <v>38</v>
      </c>
      <c r="F75" s="44">
        <v>71460</v>
      </c>
      <c r="G75" s="12">
        <v>100492</v>
      </c>
      <c r="H75" s="43" t="s">
        <v>2</v>
      </c>
      <c r="I75" s="44" t="s">
        <v>161</v>
      </c>
      <c r="J75" s="43" t="s">
        <v>8</v>
      </c>
      <c r="K75" s="47">
        <v>36586</v>
      </c>
      <c r="L75" s="48">
        <v>36608</v>
      </c>
      <c r="M75" s="44" t="s">
        <v>4</v>
      </c>
      <c r="N75" s="47">
        <v>37104</v>
      </c>
      <c r="O75" s="49">
        <v>620000</v>
      </c>
      <c r="P75" s="5">
        <v>620000</v>
      </c>
      <c r="Q75" s="49"/>
      <c r="R75" s="78"/>
      <c r="S75" s="33"/>
      <c r="T75" s="49"/>
      <c r="U75" s="49"/>
      <c r="V75" s="50"/>
      <c r="W75" s="50"/>
      <c r="X75" s="50"/>
      <c r="Y75" s="50"/>
      <c r="Z75" s="51"/>
      <c r="AA75" s="51"/>
      <c r="AB75" s="51"/>
      <c r="AC75" s="51"/>
      <c r="AD75" s="51"/>
      <c r="AE75" s="52"/>
    </row>
    <row r="76" spans="2:31" s="43" customFormat="1" outlineLevel="1" x14ac:dyDescent="0.25">
      <c r="C76" s="26" t="s">
        <v>221</v>
      </c>
      <c r="F76" s="44"/>
      <c r="G76" s="12"/>
      <c r="I76" s="44"/>
      <c r="K76" s="47"/>
      <c r="L76" s="48"/>
      <c r="M76" s="44"/>
      <c r="N76" s="47"/>
      <c r="O76" s="49"/>
      <c r="P76" s="5">
        <f>SUBTOTAL(9,P74:P75)</f>
        <v>0</v>
      </c>
      <c r="Q76" s="49"/>
      <c r="R76" s="78" t="e">
        <f>-P76/$Q$2</f>
        <v>#DIV/0!</v>
      </c>
      <c r="S76" s="33"/>
      <c r="T76" s="49"/>
      <c r="U76" s="49"/>
      <c r="V76" s="50"/>
      <c r="W76" s="50"/>
      <c r="X76" s="50"/>
      <c r="Y76" s="50"/>
      <c r="Z76" s="51"/>
      <c r="AA76" s="51"/>
      <c r="AB76" s="51"/>
      <c r="AC76" s="51"/>
      <c r="AD76" s="51"/>
      <c r="AE76" s="52"/>
    </row>
    <row r="77" spans="2:31" outlineLevel="2" x14ac:dyDescent="0.25">
      <c r="C77" s="24">
        <v>106878</v>
      </c>
      <c r="D77" s="43" t="s">
        <v>44</v>
      </c>
      <c r="E77" s="43" t="s">
        <v>38</v>
      </c>
      <c r="F77" s="44">
        <v>62389</v>
      </c>
      <c r="G77" s="12">
        <v>100492</v>
      </c>
      <c r="H77" s="45" t="s">
        <v>2</v>
      </c>
      <c r="I77" s="46" t="s">
        <v>39</v>
      </c>
      <c r="J77" s="43" t="s">
        <v>8</v>
      </c>
      <c r="K77" s="47">
        <v>36739</v>
      </c>
      <c r="L77" s="48">
        <v>36755</v>
      </c>
      <c r="M77" s="44" t="s">
        <v>3</v>
      </c>
      <c r="N77" s="47">
        <v>37012</v>
      </c>
      <c r="O77" s="49">
        <v>-310000</v>
      </c>
      <c r="P77" s="5">
        <f>O77</f>
        <v>-310000</v>
      </c>
      <c r="R77" s="78"/>
    </row>
    <row r="78" spans="2:31" outlineLevel="2" x14ac:dyDescent="0.25">
      <c r="C78" s="24">
        <v>106878</v>
      </c>
      <c r="D78" s="43" t="s">
        <v>44</v>
      </c>
      <c r="E78" s="43" t="s">
        <v>38</v>
      </c>
      <c r="F78" s="44">
        <v>62389</v>
      </c>
      <c r="G78" s="12">
        <v>100492</v>
      </c>
      <c r="H78" s="45" t="s">
        <v>2</v>
      </c>
      <c r="I78" s="46" t="s">
        <v>39</v>
      </c>
      <c r="J78" s="43" t="s">
        <v>8</v>
      </c>
      <c r="K78" s="47">
        <v>36739</v>
      </c>
      <c r="L78" s="48">
        <v>36755</v>
      </c>
      <c r="M78" s="44" t="s">
        <v>4</v>
      </c>
      <c r="N78" s="47">
        <v>37104</v>
      </c>
      <c r="O78" s="49">
        <v>310000</v>
      </c>
      <c r="P78" s="5">
        <v>310000</v>
      </c>
      <c r="R78" s="78"/>
    </row>
    <row r="79" spans="2:31" outlineLevel="1" x14ac:dyDescent="0.25">
      <c r="C79" s="26" t="s">
        <v>222</v>
      </c>
      <c r="D79" s="43"/>
      <c r="E79" s="43"/>
      <c r="F79" s="44"/>
      <c r="G79" s="12"/>
      <c r="H79" s="45"/>
      <c r="I79" s="46"/>
      <c r="J79" s="43"/>
      <c r="K79" s="47"/>
      <c r="L79" s="48"/>
      <c r="M79" s="44"/>
      <c r="N79" s="47"/>
      <c r="O79" s="49"/>
      <c r="P79" s="5">
        <f>SUBTOTAL(9,P77:P78)</f>
        <v>0</v>
      </c>
      <c r="R79" s="78" t="e">
        <f>-P79/$Q$2</f>
        <v>#DIV/0!</v>
      </c>
    </row>
    <row r="80" spans="2:31" outlineLevel="2" x14ac:dyDescent="0.25">
      <c r="C80" s="43">
        <v>107801</v>
      </c>
      <c r="D80" s="43" t="s">
        <v>48</v>
      </c>
      <c r="E80" s="43" t="s">
        <v>38</v>
      </c>
      <c r="F80" s="43">
        <v>71322</v>
      </c>
      <c r="G80" s="43">
        <v>21229</v>
      </c>
      <c r="H80" s="43" t="s">
        <v>5</v>
      </c>
      <c r="I80" s="44" t="s">
        <v>41</v>
      </c>
      <c r="J80" s="43" t="s">
        <v>43</v>
      </c>
      <c r="K80" s="52">
        <v>36982</v>
      </c>
      <c r="L80" s="55">
        <v>36986</v>
      </c>
      <c r="M80" s="44" t="s">
        <v>4</v>
      </c>
      <c r="N80" s="47">
        <v>36982</v>
      </c>
      <c r="O80" s="49">
        <v>100000</v>
      </c>
      <c r="P80" s="5">
        <f>O80</f>
        <v>100000</v>
      </c>
      <c r="R80" s="78"/>
    </row>
    <row r="81" spans="3:18" outlineLevel="2" x14ac:dyDescent="0.25">
      <c r="C81" s="43">
        <v>107801</v>
      </c>
      <c r="D81" s="43" t="s">
        <v>48</v>
      </c>
      <c r="E81" s="43" t="s">
        <v>38</v>
      </c>
      <c r="F81" s="43">
        <v>71322</v>
      </c>
      <c r="G81" s="43">
        <v>21229</v>
      </c>
      <c r="H81" s="43" t="s">
        <v>5</v>
      </c>
      <c r="I81" s="44" t="s">
        <v>41</v>
      </c>
      <c r="J81" s="43" t="s">
        <v>43</v>
      </c>
      <c r="K81" s="52">
        <v>36982</v>
      </c>
      <c r="L81" s="55">
        <v>36986</v>
      </c>
      <c r="M81" s="44" t="s">
        <v>3</v>
      </c>
      <c r="N81" s="47">
        <v>37104</v>
      </c>
      <c r="O81" s="49">
        <v>-100000</v>
      </c>
      <c r="P81" s="5">
        <v>-100000</v>
      </c>
      <c r="R81" s="78"/>
    </row>
    <row r="82" spans="3:18" outlineLevel="1" x14ac:dyDescent="0.25">
      <c r="C82" s="72" t="s">
        <v>223</v>
      </c>
      <c r="D82" s="43"/>
      <c r="E82" s="43"/>
      <c r="F82" s="43"/>
      <c r="G82" s="43"/>
      <c r="H82" s="43"/>
      <c r="I82" s="44"/>
      <c r="J82" s="43"/>
      <c r="K82" s="52"/>
      <c r="L82" s="55"/>
      <c r="M82" s="44"/>
      <c r="N82" s="47"/>
      <c r="O82" s="49"/>
      <c r="P82" s="5">
        <f>SUBTOTAL(9,P80:P81)</f>
        <v>0</v>
      </c>
      <c r="R82" s="78" t="e">
        <f>-P82/$Q$2</f>
        <v>#DIV/0!</v>
      </c>
    </row>
    <row r="83" spans="3:18" outlineLevel="2" x14ac:dyDescent="0.25">
      <c r="C83" s="43">
        <v>108182</v>
      </c>
      <c r="D83" s="43" t="s">
        <v>48</v>
      </c>
      <c r="E83" s="43" t="s">
        <v>38</v>
      </c>
      <c r="F83" s="44">
        <v>62389</v>
      </c>
      <c r="G83" s="43">
        <v>21229</v>
      </c>
      <c r="H83" s="43" t="s">
        <v>5</v>
      </c>
      <c r="I83" s="44" t="s">
        <v>41</v>
      </c>
      <c r="J83" s="43" t="s">
        <v>43</v>
      </c>
      <c r="K83" s="52">
        <v>37073</v>
      </c>
      <c r="L83" s="55">
        <v>37099</v>
      </c>
      <c r="M83" s="44" t="s">
        <v>4</v>
      </c>
      <c r="N83" s="47">
        <v>37073</v>
      </c>
      <c r="O83" s="49">
        <v>60000</v>
      </c>
      <c r="P83" s="5">
        <f>O83</f>
        <v>60000</v>
      </c>
      <c r="R83" s="78"/>
    </row>
    <row r="84" spans="3:18" outlineLevel="2" x14ac:dyDescent="0.25">
      <c r="C84" s="43">
        <v>108182</v>
      </c>
      <c r="D84" s="43" t="s">
        <v>48</v>
      </c>
      <c r="E84" s="43" t="s">
        <v>38</v>
      </c>
      <c r="F84" s="44">
        <v>62389</v>
      </c>
      <c r="G84" s="43">
        <v>21229</v>
      </c>
      <c r="H84" s="43" t="s">
        <v>5</v>
      </c>
      <c r="I84" s="44" t="s">
        <v>41</v>
      </c>
      <c r="J84" s="43" t="s">
        <v>43</v>
      </c>
      <c r="K84" s="52">
        <v>37073</v>
      </c>
      <c r="L84" s="55">
        <v>37099</v>
      </c>
      <c r="M84" s="44" t="s">
        <v>3</v>
      </c>
      <c r="N84" s="47">
        <v>37104</v>
      </c>
      <c r="O84" s="49">
        <v>-60000</v>
      </c>
      <c r="P84" s="5">
        <v>-60000</v>
      </c>
      <c r="R84" s="78"/>
    </row>
    <row r="85" spans="3:18" outlineLevel="1" x14ac:dyDescent="0.25">
      <c r="C85" s="72" t="s">
        <v>224</v>
      </c>
      <c r="D85" s="43"/>
      <c r="E85" s="43"/>
      <c r="F85" s="44"/>
      <c r="G85" s="43"/>
      <c r="H85" s="43"/>
      <c r="I85" s="44"/>
      <c r="J85" s="43"/>
      <c r="K85" s="52"/>
      <c r="L85" s="55"/>
      <c r="M85" s="44"/>
      <c r="N85" s="47"/>
      <c r="O85" s="49"/>
      <c r="P85" s="5">
        <f>SUBTOTAL(9,P83:P84)</f>
        <v>0</v>
      </c>
      <c r="R85" s="78" t="e">
        <f>-P85/$Q$2</f>
        <v>#DIV/0!</v>
      </c>
    </row>
    <row r="86" spans="3:18" outlineLevel="2" x14ac:dyDescent="0.25">
      <c r="C86" s="43">
        <v>108184</v>
      </c>
      <c r="D86" s="43" t="s">
        <v>48</v>
      </c>
      <c r="E86" s="43" t="s">
        <v>38</v>
      </c>
      <c r="F86" s="44">
        <v>62389</v>
      </c>
      <c r="G86" s="43">
        <v>21229</v>
      </c>
      <c r="H86" s="43" t="s">
        <v>2</v>
      </c>
      <c r="I86" s="44" t="s">
        <v>39</v>
      </c>
      <c r="J86" s="43" t="s">
        <v>43</v>
      </c>
      <c r="K86" s="52">
        <v>37073</v>
      </c>
      <c r="L86" s="55">
        <v>37099</v>
      </c>
      <c r="M86" s="44" t="s">
        <v>3</v>
      </c>
      <c r="N86" s="47">
        <v>37073</v>
      </c>
      <c r="O86" s="49">
        <v>-60000</v>
      </c>
      <c r="P86" s="5">
        <f>O86</f>
        <v>-60000</v>
      </c>
      <c r="R86" s="78"/>
    </row>
    <row r="87" spans="3:18" outlineLevel="2" x14ac:dyDescent="0.25">
      <c r="C87" s="43">
        <v>108184</v>
      </c>
      <c r="D87" s="43" t="s">
        <v>48</v>
      </c>
      <c r="E87" s="43" t="s">
        <v>38</v>
      </c>
      <c r="F87" s="44">
        <v>62389</v>
      </c>
      <c r="G87" s="43">
        <v>21229</v>
      </c>
      <c r="H87" s="43" t="s">
        <v>2</v>
      </c>
      <c r="I87" s="44" t="s">
        <v>39</v>
      </c>
      <c r="J87" s="43" t="s">
        <v>43</v>
      </c>
      <c r="K87" s="52">
        <v>37073</v>
      </c>
      <c r="L87" s="55">
        <v>37099</v>
      </c>
      <c r="M87" s="44" t="s">
        <v>4</v>
      </c>
      <c r="N87" s="47">
        <v>37104</v>
      </c>
      <c r="O87" s="49">
        <v>60000</v>
      </c>
      <c r="P87" s="5">
        <v>60000</v>
      </c>
      <c r="R87" s="78"/>
    </row>
    <row r="88" spans="3:18" outlineLevel="1" x14ac:dyDescent="0.25">
      <c r="C88" s="72" t="s">
        <v>225</v>
      </c>
      <c r="D88" s="43"/>
      <c r="E88" s="43"/>
      <c r="F88" s="44"/>
      <c r="G88" s="43"/>
      <c r="H88" s="43"/>
      <c r="I88" s="44"/>
      <c r="J88" s="43"/>
      <c r="K88" s="52"/>
      <c r="L88" s="55"/>
      <c r="M88" s="44"/>
      <c r="N88" s="47"/>
      <c r="O88" s="49"/>
      <c r="P88" s="5">
        <f>SUBTOTAL(9,P86:P87)</f>
        <v>0</v>
      </c>
      <c r="R88" s="78" t="e">
        <f>-P88/$Q$2</f>
        <v>#DIV/0!</v>
      </c>
    </row>
    <row r="89" spans="3:18" outlineLevel="2" x14ac:dyDescent="0.25">
      <c r="C89" s="24">
        <v>107655</v>
      </c>
      <c r="D89" s="43" t="s">
        <v>42</v>
      </c>
      <c r="E89" s="43" t="s">
        <v>38</v>
      </c>
      <c r="F89" s="44">
        <v>62389</v>
      </c>
      <c r="G89" s="12">
        <v>21228</v>
      </c>
      <c r="H89" s="45" t="s">
        <v>5</v>
      </c>
      <c r="I89" s="46" t="s">
        <v>41</v>
      </c>
      <c r="J89" s="43" t="s">
        <v>43</v>
      </c>
      <c r="K89" s="47">
        <v>36951</v>
      </c>
      <c r="L89" s="48">
        <v>36971</v>
      </c>
      <c r="M89" s="44" t="s">
        <v>4</v>
      </c>
      <c r="N89" s="47">
        <v>36951</v>
      </c>
      <c r="O89" s="49">
        <v>30000</v>
      </c>
      <c r="P89" s="5">
        <f>O89</f>
        <v>30000</v>
      </c>
      <c r="R89" s="78"/>
    </row>
    <row r="90" spans="3:18" outlineLevel="2" x14ac:dyDescent="0.25">
      <c r="C90" s="24">
        <v>107655</v>
      </c>
      <c r="D90" s="43" t="s">
        <v>42</v>
      </c>
      <c r="E90" s="43" t="s">
        <v>38</v>
      </c>
      <c r="F90" s="44">
        <v>62389</v>
      </c>
      <c r="G90" s="12">
        <v>21228</v>
      </c>
      <c r="H90" s="45" t="s">
        <v>5</v>
      </c>
      <c r="I90" s="46" t="s">
        <v>41</v>
      </c>
      <c r="J90" s="43" t="s">
        <v>43</v>
      </c>
      <c r="K90" s="47">
        <v>36951</v>
      </c>
      <c r="L90" s="48">
        <v>36971</v>
      </c>
      <c r="M90" s="44" t="s">
        <v>3</v>
      </c>
      <c r="N90" s="47">
        <v>37104</v>
      </c>
      <c r="O90" s="49">
        <v>-30000</v>
      </c>
      <c r="P90" s="5">
        <v>-30000</v>
      </c>
      <c r="R90" s="78"/>
    </row>
    <row r="91" spans="3:18" outlineLevel="1" x14ac:dyDescent="0.25">
      <c r="C91" s="26" t="s">
        <v>226</v>
      </c>
      <c r="D91" s="43"/>
      <c r="E91" s="43"/>
      <c r="F91" s="44"/>
      <c r="G91" s="12"/>
      <c r="H91" s="45"/>
      <c r="I91" s="46"/>
      <c r="J91" s="43"/>
      <c r="K91" s="47"/>
      <c r="L91" s="48"/>
      <c r="M91" s="44"/>
      <c r="N91" s="47"/>
      <c r="O91" s="49"/>
      <c r="P91" s="5">
        <f>SUBTOTAL(9,P89:P90)</f>
        <v>0</v>
      </c>
      <c r="R91" s="78" t="e">
        <f>-P91/$Q$2</f>
        <v>#DIV/0!</v>
      </c>
    </row>
    <row r="92" spans="3:18" outlineLevel="2" x14ac:dyDescent="0.25">
      <c r="C92" s="24">
        <v>107617</v>
      </c>
      <c r="D92" s="43" t="s">
        <v>195</v>
      </c>
      <c r="E92" s="43" t="s">
        <v>38</v>
      </c>
      <c r="F92" s="44">
        <v>63001</v>
      </c>
      <c r="G92" s="12">
        <v>23536</v>
      </c>
      <c r="H92" s="45" t="s">
        <v>5</v>
      </c>
      <c r="I92" s="46" t="s">
        <v>41</v>
      </c>
      <c r="J92" s="43" t="s">
        <v>8</v>
      </c>
      <c r="K92" s="47">
        <v>36951</v>
      </c>
      <c r="L92" s="48">
        <v>36956</v>
      </c>
      <c r="M92" s="44" t="s">
        <v>4</v>
      </c>
      <c r="N92" s="47">
        <v>36951</v>
      </c>
      <c r="O92" s="49">
        <v>155000</v>
      </c>
      <c r="P92" s="5">
        <v>155012</v>
      </c>
      <c r="R92" s="78"/>
    </row>
    <row r="93" spans="3:18" outlineLevel="2" x14ac:dyDescent="0.25">
      <c r="C93" s="24">
        <v>107617</v>
      </c>
      <c r="D93" s="43" t="s">
        <v>195</v>
      </c>
      <c r="E93" s="43" t="s">
        <v>38</v>
      </c>
      <c r="F93" s="44">
        <v>63001</v>
      </c>
      <c r="G93" s="12">
        <v>23536</v>
      </c>
      <c r="H93" s="45" t="s">
        <v>5</v>
      </c>
      <c r="I93" s="46" t="s">
        <v>41</v>
      </c>
      <c r="J93" s="43" t="s">
        <v>8</v>
      </c>
      <c r="K93" s="47">
        <v>36951</v>
      </c>
      <c r="L93" s="48">
        <v>36956</v>
      </c>
      <c r="M93" s="44" t="s">
        <v>3</v>
      </c>
      <c r="N93" s="47">
        <v>37104</v>
      </c>
      <c r="O93" s="49">
        <v>-155012</v>
      </c>
      <c r="P93" s="5">
        <v>-155012</v>
      </c>
      <c r="R93" s="78"/>
    </row>
    <row r="94" spans="3:18" outlineLevel="1" x14ac:dyDescent="0.25">
      <c r="C94" s="26" t="s">
        <v>227</v>
      </c>
      <c r="D94" s="43"/>
      <c r="E94" s="43"/>
      <c r="F94" s="44"/>
      <c r="G94" s="12"/>
      <c r="H94" s="45"/>
      <c r="I94" s="46"/>
      <c r="J94" s="43"/>
      <c r="K94" s="47"/>
      <c r="L94" s="48"/>
      <c r="M94" s="44"/>
      <c r="N94" s="47"/>
      <c r="O94" s="49"/>
      <c r="P94" s="5">
        <f>SUBTOTAL(9,P92:P93)</f>
        <v>0</v>
      </c>
      <c r="R94" s="78" t="e">
        <f>-P94/$Q$2</f>
        <v>#DIV/0!</v>
      </c>
    </row>
    <row r="95" spans="3:18" outlineLevel="2" x14ac:dyDescent="0.25">
      <c r="C95" s="24">
        <v>107783</v>
      </c>
      <c r="D95" s="43" t="s">
        <v>195</v>
      </c>
      <c r="E95" s="43" t="s">
        <v>38</v>
      </c>
      <c r="F95" s="44">
        <v>63001</v>
      </c>
      <c r="G95" s="12">
        <v>23536</v>
      </c>
      <c r="H95" s="45" t="s">
        <v>5</v>
      </c>
      <c r="I95" s="46" t="s">
        <v>41</v>
      </c>
      <c r="J95" s="43" t="s">
        <v>43</v>
      </c>
      <c r="K95" s="47">
        <v>36951</v>
      </c>
      <c r="L95" s="48">
        <v>36980</v>
      </c>
      <c r="M95" s="44" t="s">
        <v>4</v>
      </c>
      <c r="N95" s="47">
        <v>36982</v>
      </c>
      <c r="O95" s="49">
        <v>300000</v>
      </c>
      <c r="P95" s="5">
        <f>O95</f>
        <v>300000</v>
      </c>
      <c r="R95" s="78"/>
    </row>
    <row r="96" spans="3:18" outlineLevel="2" x14ac:dyDescent="0.25">
      <c r="C96" s="24">
        <v>107783</v>
      </c>
      <c r="D96" s="43" t="s">
        <v>195</v>
      </c>
      <c r="E96" s="43" t="s">
        <v>38</v>
      </c>
      <c r="F96" s="44">
        <v>63001</v>
      </c>
      <c r="G96" s="12">
        <v>23536</v>
      </c>
      <c r="H96" s="45" t="s">
        <v>5</v>
      </c>
      <c r="I96" s="46" t="s">
        <v>41</v>
      </c>
      <c r="J96" s="43" t="s">
        <v>43</v>
      </c>
      <c r="K96" s="47">
        <v>36951</v>
      </c>
      <c r="L96" s="48">
        <v>36980</v>
      </c>
      <c r="M96" s="44" t="s">
        <v>3</v>
      </c>
      <c r="N96" s="47">
        <v>37104</v>
      </c>
      <c r="O96" s="49">
        <v>-300000</v>
      </c>
      <c r="P96" s="5">
        <v>-299998</v>
      </c>
      <c r="R96" s="78"/>
    </row>
    <row r="97" spans="3:18" outlineLevel="1" x14ac:dyDescent="0.25">
      <c r="C97" s="26" t="s">
        <v>228</v>
      </c>
      <c r="D97" s="43"/>
      <c r="E97" s="43"/>
      <c r="F97" s="44"/>
      <c r="G97" s="12"/>
      <c r="H97" s="45"/>
      <c r="I97" s="46"/>
      <c r="J97" s="43"/>
      <c r="K97" s="47"/>
      <c r="L97" s="48"/>
      <c r="M97" s="44"/>
      <c r="N97" s="47"/>
      <c r="O97" s="49"/>
      <c r="P97" s="5">
        <f>SUBTOTAL(9,P95:P96)</f>
        <v>2</v>
      </c>
      <c r="R97" s="78" t="e">
        <f>-P97/$Q$2</f>
        <v>#DIV/0!</v>
      </c>
    </row>
    <row r="98" spans="3:18" outlineLevel="2" x14ac:dyDescent="0.25">
      <c r="C98" s="43">
        <v>108168</v>
      </c>
      <c r="D98" s="43" t="s">
        <v>198</v>
      </c>
      <c r="E98" s="43" t="s">
        <v>38</v>
      </c>
      <c r="F98" s="43">
        <v>62389</v>
      </c>
      <c r="G98" s="43">
        <v>107727</v>
      </c>
      <c r="H98" s="43" t="s">
        <v>2</v>
      </c>
      <c r="I98" s="44" t="s">
        <v>39</v>
      </c>
      <c r="J98" s="43" t="s">
        <v>43</v>
      </c>
      <c r="K98" s="52">
        <v>37073</v>
      </c>
      <c r="L98" s="55">
        <v>37096</v>
      </c>
      <c r="M98" s="44" t="s">
        <v>3</v>
      </c>
      <c r="N98" s="47">
        <v>37073</v>
      </c>
      <c r="O98" s="49">
        <v>-50000</v>
      </c>
      <c r="P98" s="5">
        <f>O98</f>
        <v>-50000</v>
      </c>
      <c r="R98" s="78"/>
    </row>
    <row r="99" spans="3:18" outlineLevel="2" x14ac:dyDescent="0.25">
      <c r="C99" s="43">
        <v>108168</v>
      </c>
      <c r="D99" s="43" t="s">
        <v>198</v>
      </c>
      <c r="E99" s="43" t="s">
        <v>38</v>
      </c>
      <c r="F99" s="43">
        <v>62389</v>
      </c>
      <c r="G99" s="43">
        <v>107727</v>
      </c>
      <c r="H99" s="43" t="s">
        <v>2</v>
      </c>
      <c r="I99" s="44" t="s">
        <v>39</v>
      </c>
      <c r="J99" s="43" t="s">
        <v>43</v>
      </c>
      <c r="K99" s="52">
        <v>37073</v>
      </c>
      <c r="L99" s="55">
        <v>37096</v>
      </c>
      <c r="M99" s="44" t="s">
        <v>4</v>
      </c>
      <c r="N99" s="47">
        <v>37104</v>
      </c>
      <c r="O99" s="49">
        <v>50000</v>
      </c>
      <c r="P99" s="5">
        <v>49972</v>
      </c>
      <c r="R99" s="78"/>
    </row>
    <row r="100" spans="3:18" outlineLevel="1" x14ac:dyDescent="0.25">
      <c r="C100" s="72" t="s">
        <v>229</v>
      </c>
      <c r="D100" s="43"/>
      <c r="E100" s="43"/>
      <c r="F100" s="43"/>
      <c r="G100" s="43"/>
      <c r="H100" s="43"/>
      <c r="I100" s="44"/>
      <c r="J100" s="43"/>
      <c r="K100" s="52"/>
      <c r="L100" s="55"/>
      <c r="M100" s="44"/>
      <c r="N100" s="47"/>
      <c r="O100" s="49"/>
      <c r="P100" s="5">
        <f>SUBTOTAL(9,P98:P99)</f>
        <v>-28</v>
      </c>
      <c r="R100" s="78" t="e">
        <f>-P100/$Q$2</f>
        <v>#DIV/0!</v>
      </c>
    </row>
    <row r="101" spans="3:18" outlineLevel="1" x14ac:dyDescent="0.25">
      <c r="R101" s="78"/>
    </row>
  </sheetData>
  <phoneticPr fontId="0" type="noConversion"/>
  <printOptions horizontalCentered="1" gridLines="1"/>
  <pageMargins left="0" right="0" top="0" bottom="0.5" header="0.5" footer="0.25"/>
  <pageSetup paperSize="5" scale="75" orientation="portrait" r:id="rId1"/>
  <headerFooter alignWithMargins="0">
    <oddFooter>&amp;L&amp;F&amp;R&amp;A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V133"/>
  <sheetViews>
    <sheetView workbookViewId="0">
      <pane xSplit="7" ySplit="1" topLeftCell="M118" activePane="bottomRight" state="frozen"/>
      <selection activeCell="C1" sqref="C1"/>
      <selection pane="topRight" activeCell="H1" sqref="H1"/>
      <selection pane="bottomLeft" activeCell="C2" sqref="C2"/>
      <selection pane="bottomRight" activeCell="P134" sqref="P134"/>
    </sheetView>
  </sheetViews>
  <sheetFormatPr defaultRowHeight="13.2" outlineLevelRow="2" x14ac:dyDescent="0.25"/>
  <cols>
    <col min="1" max="2" width="0" hidden="1" customWidth="1"/>
    <col min="3" max="3" width="10.109375" customWidth="1"/>
    <col min="5" max="5" width="0" hidden="1" customWidth="1"/>
    <col min="6" max="6" width="5.33203125" bestFit="1" customWidth="1"/>
    <col min="7" max="7" width="9.33203125" customWidth="1"/>
    <col min="8" max="8" width="6.6640625" customWidth="1"/>
    <col min="9" max="9" width="5" bestFit="1" customWidth="1"/>
    <col min="10" max="10" width="6.5546875" customWidth="1"/>
    <col min="11" max="11" width="7" customWidth="1"/>
    <col min="13" max="13" width="3.88671875" customWidth="1"/>
    <col min="14" max="14" width="7.88671875" customWidth="1"/>
    <col min="15" max="15" width="9.5546875" style="4" bestFit="1" customWidth="1"/>
    <col min="16" max="16" width="10.33203125" style="5" bestFit="1" customWidth="1"/>
    <col min="17" max="17" width="6.33203125" customWidth="1"/>
    <col min="18" max="18" width="16.33203125" style="4" customWidth="1"/>
  </cols>
  <sheetData>
    <row r="1" spans="1:48" s="13" customFormat="1" ht="79.8" thickBot="1" x14ac:dyDescent="0.3">
      <c r="A1" s="13" t="s">
        <v>23</v>
      </c>
      <c r="B1" s="13" t="s">
        <v>24</v>
      </c>
      <c r="C1" s="22" t="s">
        <v>12</v>
      </c>
      <c r="D1" s="13" t="s">
        <v>13</v>
      </c>
      <c r="E1" s="13" t="s">
        <v>25</v>
      </c>
      <c r="F1" s="13" t="s">
        <v>14</v>
      </c>
      <c r="G1" s="14" t="s">
        <v>15</v>
      </c>
      <c r="H1" s="13" t="s">
        <v>16</v>
      </c>
      <c r="I1" s="13" t="s">
        <v>26</v>
      </c>
      <c r="J1" s="13" t="s">
        <v>17</v>
      </c>
      <c r="K1" s="15" t="s">
        <v>18</v>
      </c>
      <c r="L1" s="16" t="s">
        <v>19</v>
      </c>
      <c r="M1" s="14" t="s">
        <v>20</v>
      </c>
      <c r="N1" s="15" t="s">
        <v>21</v>
      </c>
      <c r="O1" s="31" t="s">
        <v>22</v>
      </c>
      <c r="P1" s="18" t="s">
        <v>278</v>
      </c>
      <c r="Q1" s="2" t="s">
        <v>0</v>
      </c>
      <c r="R1" s="20" t="s">
        <v>30</v>
      </c>
      <c r="S1" s="13" t="s">
        <v>132</v>
      </c>
    </row>
    <row r="2" spans="1:48" outlineLevel="2" x14ac:dyDescent="0.25">
      <c r="C2" s="24">
        <v>106881</v>
      </c>
      <c r="D2" s="43" t="s">
        <v>45</v>
      </c>
      <c r="E2" s="43" t="s">
        <v>38</v>
      </c>
      <c r="F2" s="44">
        <v>62389</v>
      </c>
      <c r="G2" s="12">
        <v>21230</v>
      </c>
      <c r="H2" s="45" t="s">
        <v>2</v>
      </c>
      <c r="I2" s="46" t="s">
        <v>39</v>
      </c>
      <c r="J2" s="43" t="s">
        <v>43</v>
      </c>
      <c r="K2" s="47">
        <v>36739</v>
      </c>
      <c r="L2" s="48">
        <v>36755</v>
      </c>
      <c r="M2" s="44" t="s">
        <v>3</v>
      </c>
      <c r="N2" s="47">
        <v>37043</v>
      </c>
      <c r="O2" s="81">
        <v>-500000</v>
      </c>
      <c r="P2" s="5">
        <f>O2</f>
        <v>-500000</v>
      </c>
      <c r="R2" s="78"/>
    </row>
    <row r="3" spans="1:48" s="8" customFormat="1" outlineLevel="2" x14ac:dyDescent="0.25">
      <c r="A3"/>
      <c r="B3"/>
      <c r="C3" s="24">
        <v>106881</v>
      </c>
      <c r="D3" s="43" t="s">
        <v>45</v>
      </c>
      <c r="E3" s="43" t="s">
        <v>38</v>
      </c>
      <c r="F3" s="44">
        <v>62389</v>
      </c>
      <c r="G3" s="12">
        <v>21230</v>
      </c>
      <c r="H3" s="45" t="s">
        <v>2</v>
      </c>
      <c r="I3" s="46" t="s">
        <v>39</v>
      </c>
      <c r="J3" s="43" t="s">
        <v>43</v>
      </c>
      <c r="K3" s="47">
        <v>36739</v>
      </c>
      <c r="L3" s="48">
        <v>36755</v>
      </c>
      <c r="M3" s="44" t="s">
        <v>4</v>
      </c>
      <c r="N3" s="47">
        <v>37135</v>
      </c>
      <c r="O3" s="81">
        <v>500000</v>
      </c>
      <c r="P3" s="5">
        <v>500010</v>
      </c>
      <c r="Q3"/>
      <c r="R3" s="78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</row>
    <row r="4" spans="1:48" s="8" customFormat="1" outlineLevel="1" x14ac:dyDescent="0.25">
      <c r="A4"/>
      <c r="B4"/>
      <c r="C4" s="25" t="s">
        <v>240</v>
      </c>
      <c r="D4" s="43"/>
      <c r="E4" s="43"/>
      <c r="F4" s="44"/>
      <c r="G4" s="12"/>
      <c r="H4" s="45"/>
      <c r="I4" s="46"/>
      <c r="J4" s="43"/>
      <c r="K4" s="47"/>
      <c r="L4" s="48"/>
      <c r="M4" s="44"/>
      <c r="N4" s="47"/>
      <c r="O4" s="81"/>
      <c r="P4" s="5">
        <f>SUBTOTAL(9,P2:P3)</f>
        <v>10</v>
      </c>
      <c r="Q4"/>
      <c r="R4" s="78" t="e">
        <f>-P4/$Q$2</f>
        <v>#DIV/0!</v>
      </c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</row>
    <row r="5" spans="1:48" s="43" customFormat="1" outlineLevel="2" x14ac:dyDescent="0.25">
      <c r="A5"/>
      <c r="B5"/>
      <c r="C5" s="43">
        <v>107831</v>
      </c>
      <c r="D5" s="43" t="s">
        <v>45</v>
      </c>
      <c r="E5" s="43" t="s">
        <v>38</v>
      </c>
      <c r="F5" s="43">
        <v>62389</v>
      </c>
      <c r="G5" s="43">
        <v>21230</v>
      </c>
      <c r="H5" s="43" t="s">
        <v>5</v>
      </c>
      <c r="I5" s="44" t="s">
        <v>41</v>
      </c>
      <c r="J5" s="43" t="s">
        <v>9</v>
      </c>
      <c r="K5" s="52">
        <v>36982</v>
      </c>
      <c r="L5" s="55">
        <v>37001</v>
      </c>
      <c r="M5" s="44" t="s">
        <v>4</v>
      </c>
      <c r="N5" s="47">
        <v>36982</v>
      </c>
      <c r="O5" s="81">
        <v>150000</v>
      </c>
      <c r="P5" s="5">
        <f>O5</f>
        <v>150000</v>
      </c>
      <c r="Q5"/>
      <c r="R5" s="4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</row>
    <row r="6" spans="1:48" s="43" customFormat="1" outlineLevel="2" x14ac:dyDescent="0.25">
      <c r="A6"/>
      <c r="B6"/>
      <c r="C6" s="43">
        <v>107831</v>
      </c>
      <c r="D6" s="43" t="s">
        <v>45</v>
      </c>
      <c r="E6" s="43" t="s">
        <v>38</v>
      </c>
      <c r="F6" s="43">
        <v>62389</v>
      </c>
      <c r="G6" s="43">
        <v>21230</v>
      </c>
      <c r="H6" s="43" t="s">
        <v>5</v>
      </c>
      <c r="I6" s="44" t="s">
        <v>41</v>
      </c>
      <c r="J6" s="43" t="s">
        <v>9</v>
      </c>
      <c r="K6" s="52">
        <v>36982</v>
      </c>
      <c r="L6" s="55">
        <v>37001</v>
      </c>
      <c r="M6" s="44" t="s">
        <v>3</v>
      </c>
      <c r="N6" s="47">
        <v>37135</v>
      </c>
      <c r="O6" s="81">
        <v>-150000</v>
      </c>
      <c r="P6" s="5">
        <v>-150000</v>
      </c>
      <c r="Q6"/>
      <c r="R6" s="4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</row>
    <row r="7" spans="1:48" s="43" customFormat="1" outlineLevel="1" x14ac:dyDescent="0.25">
      <c r="A7"/>
      <c r="B7"/>
      <c r="C7" s="72" t="s">
        <v>242</v>
      </c>
      <c r="I7" s="44"/>
      <c r="K7" s="52"/>
      <c r="L7" s="55"/>
      <c r="M7" s="44"/>
      <c r="N7" s="47"/>
      <c r="O7" s="81"/>
      <c r="P7" s="5">
        <f>SUBTOTAL(9,P5:P6)</f>
        <v>0</v>
      </c>
      <c r="Q7"/>
      <c r="R7" s="78" t="e">
        <f>-P7/$Q$2</f>
        <v>#DIV/0!</v>
      </c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</row>
    <row r="8" spans="1:48" outlineLevel="2" x14ac:dyDescent="0.25">
      <c r="C8" s="43">
        <v>108249</v>
      </c>
      <c r="D8" s="43" t="s">
        <v>45</v>
      </c>
      <c r="E8" s="43" t="s">
        <v>38</v>
      </c>
      <c r="F8" s="44">
        <v>62389</v>
      </c>
      <c r="G8" s="43">
        <v>21230</v>
      </c>
      <c r="H8" s="43" t="s">
        <v>5</v>
      </c>
      <c r="I8" s="44" t="s">
        <v>41</v>
      </c>
      <c r="J8" s="43" t="s">
        <v>43</v>
      </c>
      <c r="K8" s="52">
        <v>37104</v>
      </c>
      <c r="L8" s="55">
        <v>37120</v>
      </c>
      <c r="M8" s="44" t="s">
        <v>4</v>
      </c>
      <c r="N8" s="47">
        <v>37104</v>
      </c>
      <c r="O8" s="81">
        <v>105000</v>
      </c>
      <c r="P8" s="5">
        <f>O8</f>
        <v>105000</v>
      </c>
    </row>
    <row r="9" spans="1:48" outlineLevel="2" x14ac:dyDescent="0.25">
      <c r="C9" s="43">
        <v>108249</v>
      </c>
      <c r="D9" s="43" t="s">
        <v>45</v>
      </c>
      <c r="E9" s="43" t="s">
        <v>38</v>
      </c>
      <c r="F9" s="44">
        <v>62389</v>
      </c>
      <c r="G9" s="43">
        <v>21230</v>
      </c>
      <c r="H9" s="43" t="s">
        <v>5</v>
      </c>
      <c r="I9" s="44" t="s">
        <v>41</v>
      </c>
      <c r="J9" s="43" t="s">
        <v>43</v>
      </c>
      <c r="K9" s="52">
        <v>37104</v>
      </c>
      <c r="L9" s="55">
        <v>37120</v>
      </c>
      <c r="M9" s="44" t="s">
        <v>3</v>
      </c>
      <c r="N9" s="47">
        <v>37135</v>
      </c>
      <c r="O9" s="81">
        <v>-105000</v>
      </c>
      <c r="P9" s="5">
        <v>-105000</v>
      </c>
    </row>
    <row r="10" spans="1:48" outlineLevel="1" x14ac:dyDescent="0.25">
      <c r="C10" s="72" t="s">
        <v>244</v>
      </c>
      <c r="D10" s="43"/>
      <c r="E10" s="43"/>
      <c r="F10" s="44"/>
      <c r="G10" s="43"/>
      <c r="H10" s="43"/>
      <c r="I10" s="44"/>
      <c r="J10" s="43"/>
      <c r="K10" s="52"/>
      <c r="L10" s="55"/>
      <c r="M10" s="44"/>
      <c r="N10" s="47"/>
      <c r="O10" s="81"/>
      <c r="P10" s="5">
        <f>SUBTOTAL(9,P8:P9)</f>
        <v>0</v>
      </c>
      <c r="R10" s="78" t="e">
        <f>-P10/$Q$2</f>
        <v>#DIV/0!</v>
      </c>
    </row>
    <row r="11" spans="1:48" outlineLevel="2" x14ac:dyDescent="0.25">
      <c r="C11" s="43">
        <v>107896</v>
      </c>
      <c r="D11" s="43" t="s">
        <v>87</v>
      </c>
      <c r="E11" s="43" t="s">
        <v>38</v>
      </c>
      <c r="F11" s="43">
        <v>71322</v>
      </c>
      <c r="G11" s="43">
        <v>102612</v>
      </c>
      <c r="H11" s="43" t="s">
        <v>5</v>
      </c>
      <c r="I11" s="44" t="s">
        <v>41</v>
      </c>
      <c r="J11" s="43" t="s">
        <v>43</v>
      </c>
      <c r="K11" s="52">
        <v>36982</v>
      </c>
      <c r="L11" s="55">
        <v>37008</v>
      </c>
      <c r="M11" s="44" t="s">
        <v>4</v>
      </c>
      <c r="N11" s="47">
        <v>36982</v>
      </c>
      <c r="O11" s="81">
        <v>14605</v>
      </c>
      <c r="P11" s="5">
        <f>O11</f>
        <v>14605</v>
      </c>
    </row>
    <row r="12" spans="1:48" outlineLevel="2" x14ac:dyDescent="0.25">
      <c r="C12" s="43">
        <v>107896</v>
      </c>
      <c r="D12" s="43" t="s">
        <v>87</v>
      </c>
      <c r="E12" s="43" t="s">
        <v>38</v>
      </c>
      <c r="F12" s="43">
        <v>71322</v>
      </c>
      <c r="G12" s="43">
        <v>102612</v>
      </c>
      <c r="H12" s="43" t="s">
        <v>5</v>
      </c>
      <c r="I12" s="44" t="s">
        <v>41</v>
      </c>
      <c r="J12" s="43" t="s">
        <v>43</v>
      </c>
      <c r="K12" s="52">
        <v>36982</v>
      </c>
      <c r="L12" s="55">
        <v>37008</v>
      </c>
      <c r="M12" s="44" t="s">
        <v>3</v>
      </c>
      <c r="N12" s="47">
        <v>37135</v>
      </c>
      <c r="O12" s="81">
        <v>-14605</v>
      </c>
      <c r="P12" s="5">
        <v>-14605</v>
      </c>
    </row>
    <row r="13" spans="1:48" outlineLevel="1" x14ac:dyDescent="0.25">
      <c r="C13" s="72" t="s">
        <v>246</v>
      </c>
      <c r="D13" s="43"/>
      <c r="E13" s="43"/>
      <c r="F13" s="43"/>
      <c r="G13" s="43"/>
      <c r="H13" s="43"/>
      <c r="I13" s="44"/>
      <c r="J13" s="43"/>
      <c r="K13" s="52"/>
      <c r="L13" s="55"/>
      <c r="M13" s="44"/>
      <c r="N13" s="47"/>
      <c r="O13" s="81"/>
      <c r="P13" s="5">
        <f>SUBTOTAL(9,P11:P12)</f>
        <v>0</v>
      </c>
      <c r="R13" s="78" t="e">
        <f>-P13/$Q$2</f>
        <v>#DIV/0!</v>
      </c>
    </row>
    <row r="14" spans="1:48" outlineLevel="2" x14ac:dyDescent="0.25">
      <c r="C14" s="43">
        <v>107933</v>
      </c>
      <c r="D14" s="43" t="s">
        <v>87</v>
      </c>
      <c r="E14" s="43" t="s">
        <v>38</v>
      </c>
      <c r="F14" s="43">
        <v>71322</v>
      </c>
      <c r="G14" s="43">
        <v>102612</v>
      </c>
      <c r="H14" s="43" t="s">
        <v>5</v>
      </c>
      <c r="I14" s="44" t="s">
        <v>41</v>
      </c>
      <c r="J14" s="43" t="s">
        <v>43</v>
      </c>
      <c r="K14" s="52">
        <v>37012</v>
      </c>
      <c r="L14" s="55">
        <v>37019</v>
      </c>
      <c r="M14" s="44" t="s">
        <v>4</v>
      </c>
      <c r="N14" s="47">
        <v>37012</v>
      </c>
      <c r="O14" s="81">
        <v>257149</v>
      </c>
      <c r="P14" s="5">
        <f>O14</f>
        <v>257149</v>
      </c>
    </row>
    <row r="15" spans="1:48" outlineLevel="2" x14ac:dyDescent="0.25">
      <c r="C15" s="43">
        <v>107933</v>
      </c>
      <c r="D15" s="43" t="s">
        <v>87</v>
      </c>
      <c r="E15" s="43" t="s">
        <v>38</v>
      </c>
      <c r="F15" s="43">
        <v>71322</v>
      </c>
      <c r="G15" s="43">
        <v>102612</v>
      </c>
      <c r="H15" s="43" t="s">
        <v>5</v>
      </c>
      <c r="I15" s="44" t="s">
        <v>41</v>
      </c>
      <c r="J15" s="43" t="s">
        <v>43</v>
      </c>
      <c r="K15" s="52">
        <v>37012</v>
      </c>
      <c r="L15" s="55">
        <v>37019</v>
      </c>
      <c r="M15" s="44" t="s">
        <v>3</v>
      </c>
      <c r="N15" s="47">
        <v>37135</v>
      </c>
      <c r="O15" s="81">
        <v>-257149</v>
      </c>
      <c r="P15" s="5">
        <v>-257149</v>
      </c>
      <c r="R15" s="4" t="e">
        <f>-(P14+P15)/$Q$2</f>
        <v>#DIV/0!</v>
      </c>
    </row>
    <row r="16" spans="1:48" outlineLevel="2" x14ac:dyDescent="0.25">
      <c r="C16" s="43">
        <v>107933</v>
      </c>
      <c r="D16" s="43" t="s">
        <v>87</v>
      </c>
      <c r="E16" s="43" t="s">
        <v>38</v>
      </c>
      <c r="F16" s="43">
        <v>71328</v>
      </c>
      <c r="G16" s="43">
        <v>102612</v>
      </c>
      <c r="H16" s="43" t="s">
        <v>5</v>
      </c>
      <c r="I16" s="44" t="s">
        <v>41</v>
      </c>
      <c r="J16" s="43" t="s">
        <v>43</v>
      </c>
      <c r="K16" s="52">
        <v>37012</v>
      </c>
      <c r="L16" s="55">
        <v>37019</v>
      </c>
      <c r="M16" s="44" t="s">
        <v>4</v>
      </c>
      <c r="N16" s="47">
        <v>37012</v>
      </c>
      <c r="O16" s="81">
        <v>7305</v>
      </c>
      <c r="P16" s="5">
        <f>O16</f>
        <v>7305</v>
      </c>
    </row>
    <row r="17" spans="3:18" outlineLevel="2" x14ac:dyDescent="0.25">
      <c r="C17" s="43">
        <v>107933</v>
      </c>
      <c r="D17" s="43" t="s">
        <v>87</v>
      </c>
      <c r="E17" s="43" t="s">
        <v>38</v>
      </c>
      <c r="F17" s="43">
        <v>71328</v>
      </c>
      <c r="G17" s="43">
        <v>102612</v>
      </c>
      <c r="H17" s="43" t="s">
        <v>5</v>
      </c>
      <c r="I17" s="44" t="s">
        <v>41</v>
      </c>
      <c r="J17" s="43" t="s">
        <v>43</v>
      </c>
      <c r="K17" s="52">
        <v>37012</v>
      </c>
      <c r="L17" s="55">
        <v>37019</v>
      </c>
      <c r="M17" s="44" t="s">
        <v>3</v>
      </c>
      <c r="N17" s="47">
        <v>37135</v>
      </c>
      <c r="O17" s="81">
        <v>-7305</v>
      </c>
      <c r="P17" s="5">
        <v>-7305</v>
      </c>
      <c r="R17" s="4" t="e">
        <f>-(P16+P17)/$Q$2</f>
        <v>#DIV/0!</v>
      </c>
    </row>
    <row r="18" spans="3:18" outlineLevel="1" x14ac:dyDescent="0.25">
      <c r="C18" s="72" t="s">
        <v>247</v>
      </c>
      <c r="D18" s="43"/>
      <c r="E18" s="43"/>
      <c r="F18" s="43"/>
      <c r="G18" s="43"/>
      <c r="H18" s="43"/>
      <c r="I18" s="44"/>
      <c r="J18" s="43"/>
      <c r="K18" s="52"/>
      <c r="L18" s="55"/>
      <c r="M18" s="44"/>
      <c r="N18" s="47"/>
      <c r="O18" s="81"/>
      <c r="P18" s="5">
        <f>SUBTOTAL(9,P14:P17)</f>
        <v>0</v>
      </c>
    </row>
    <row r="19" spans="3:18" outlineLevel="2" x14ac:dyDescent="0.25">
      <c r="C19" s="43">
        <v>107991</v>
      </c>
      <c r="D19" s="43" t="s">
        <v>87</v>
      </c>
      <c r="E19" s="43" t="s">
        <v>38</v>
      </c>
      <c r="F19" s="43">
        <v>62389</v>
      </c>
      <c r="G19" s="43">
        <v>102612</v>
      </c>
      <c r="H19" s="43" t="s">
        <v>5</v>
      </c>
      <c r="I19" s="44" t="s">
        <v>41</v>
      </c>
      <c r="J19" s="43" t="s">
        <v>43</v>
      </c>
      <c r="K19" s="52">
        <v>37012</v>
      </c>
      <c r="L19" s="55">
        <v>37042</v>
      </c>
      <c r="M19" s="44" t="s">
        <v>4</v>
      </c>
      <c r="N19" s="47">
        <v>37043</v>
      </c>
      <c r="O19" s="81">
        <v>11285</v>
      </c>
      <c r="P19" s="5">
        <f>O19</f>
        <v>11285</v>
      </c>
    </row>
    <row r="20" spans="3:18" outlineLevel="2" x14ac:dyDescent="0.25">
      <c r="C20" s="43">
        <v>107991</v>
      </c>
      <c r="D20" s="43" t="s">
        <v>87</v>
      </c>
      <c r="E20" s="43" t="s">
        <v>38</v>
      </c>
      <c r="F20" s="43">
        <v>62389</v>
      </c>
      <c r="G20" s="43">
        <v>102612</v>
      </c>
      <c r="H20" s="43" t="s">
        <v>5</v>
      </c>
      <c r="I20" s="44" t="s">
        <v>41</v>
      </c>
      <c r="J20" s="43" t="s">
        <v>43</v>
      </c>
      <c r="K20" s="52">
        <v>37012</v>
      </c>
      <c r="L20" s="55">
        <v>37042</v>
      </c>
      <c r="M20" s="44" t="s">
        <v>3</v>
      </c>
      <c r="N20" s="47">
        <v>37135</v>
      </c>
      <c r="O20" s="81">
        <v>-11285</v>
      </c>
      <c r="P20" s="5">
        <v>-11285</v>
      </c>
    </row>
    <row r="21" spans="3:18" outlineLevel="1" x14ac:dyDescent="0.25">
      <c r="C21" s="72" t="s">
        <v>250</v>
      </c>
      <c r="D21" s="43"/>
      <c r="E21" s="43"/>
      <c r="F21" s="43"/>
      <c r="G21" s="43"/>
      <c r="H21" s="43"/>
      <c r="I21" s="44"/>
      <c r="J21" s="43"/>
      <c r="K21" s="52"/>
      <c r="L21" s="55"/>
      <c r="M21" s="44"/>
      <c r="N21" s="47"/>
      <c r="O21" s="81"/>
      <c r="P21" s="5">
        <f>SUBTOTAL(9,P19:P20)</f>
        <v>0</v>
      </c>
      <c r="R21" s="78" t="e">
        <f>-P21/$Q$2</f>
        <v>#DIV/0!</v>
      </c>
    </row>
    <row r="22" spans="3:18" outlineLevel="2" x14ac:dyDescent="0.25">
      <c r="C22" s="43">
        <v>108171</v>
      </c>
      <c r="D22" s="43" t="s">
        <v>87</v>
      </c>
      <c r="E22" s="43" t="s">
        <v>38</v>
      </c>
      <c r="F22" s="43">
        <v>71323</v>
      </c>
      <c r="G22" s="43">
        <v>102612</v>
      </c>
      <c r="H22" s="43" t="s">
        <v>2</v>
      </c>
      <c r="I22" s="44" t="s">
        <v>39</v>
      </c>
      <c r="J22" s="43" t="s">
        <v>43</v>
      </c>
      <c r="K22" s="52">
        <v>37073</v>
      </c>
      <c r="L22" s="55">
        <v>37096</v>
      </c>
      <c r="M22" s="44" t="s">
        <v>3</v>
      </c>
      <c r="N22" s="47">
        <v>37073</v>
      </c>
      <c r="O22" s="81">
        <v>-22495</v>
      </c>
      <c r="P22" s="5">
        <v>-22789</v>
      </c>
    </row>
    <row r="23" spans="3:18" outlineLevel="2" x14ac:dyDescent="0.25">
      <c r="C23" s="43">
        <v>108171</v>
      </c>
      <c r="D23" s="43" t="s">
        <v>87</v>
      </c>
      <c r="E23" s="43" t="s">
        <v>38</v>
      </c>
      <c r="F23" s="43">
        <v>71323</v>
      </c>
      <c r="G23" s="43">
        <v>102612</v>
      </c>
      <c r="H23" s="43" t="s">
        <v>2</v>
      </c>
      <c r="I23" s="44" t="s">
        <v>39</v>
      </c>
      <c r="J23" s="43" t="s">
        <v>43</v>
      </c>
      <c r="K23" s="52">
        <v>37073</v>
      </c>
      <c r="L23" s="55">
        <v>37096</v>
      </c>
      <c r="M23" s="44" t="s">
        <v>4</v>
      </c>
      <c r="N23" s="47">
        <v>37135</v>
      </c>
      <c r="O23" s="81">
        <v>22789</v>
      </c>
      <c r="P23" s="5">
        <v>22789</v>
      </c>
      <c r="R23" s="4" t="e">
        <f>-(P22+P23)/$Q$2</f>
        <v>#DIV/0!</v>
      </c>
    </row>
    <row r="24" spans="3:18" outlineLevel="2" x14ac:dyDescent="0.25">
      <c r="C24" s="43">
        <v>108171</v>
      </c>
      <c r="D24" s="43" t="s">
        <v>87</v>
      </c>
      <c r="E24" s="43" t="s">
        <v>38</v>
      </c>
      <c r="F24" s="43">
        <v>71454</v>
      </c>
      <c r="G24" s="43">
        <v>102612</v>
      </c>
      <c r="H24" s="43" t="s">
        <v>2</v>
      </c>
      <c r="I24" s="44" t="s">
        <v>39</v>
      </c>
      <c r="J24" s="43" t="s">
        <v>43</v>
      </c>
      <c r="K24" s="52">
        <v>37073</v>
      </c>
      <c r="L24" s="55">
        <v>37096</v>
      </c>
      <c r="M24" s="44" t="s">
        <v>3</v>
      </c>
      <c r="N24" s="47">
        <v>37073</v>
      </c>
      <c r="O24" s="81">
        <v>-7505</v>
      </c>
      <c r="P24" s="5">
        <f>O24</f>
        <v>-7505</v>
      </c>
    </row>
    <row r="25" spans="3:18" outlineLevel="2" x14ac:dyDescent="0.25">
      <c r="C25" s="43">
        <v>108171</v>
      </c>
      <c r="D25" s="43" t="s">
        <v>87</v>
      </c>
      <c r="E25" s="43" t="s">
        <v>38</v>
      </c>
      <c r="F25" s="43">
        <v>71454</v>
      </c>
      <c r="G25" s="43">
        <v>102612</v>
      </c>
      <c r="H25" s="43" t="s">
        <v>2</v>
      </c>
      <c r="I25" s="44" t="s">
        <v>39</v>
      </c>
      <c r="J25" s="43" t="s">
        <v>43</v>
      </c>
      <c r="K25" s="52">
        <v>37073</v>
      </c>
      <c r="L25" s="55">
        <v>37096</v>
      </c>
      <c r="M25" s="44" t="s">
        <v>4</v>
      </c>
      <c r="N25" s="47">
        <v>37135</v>
      </c>
      <c r="O25" s="81">
        <v>7505</v>
      </c>
      <c r="P25" s="5">
        <v>7505</v>
      </c>
      <c r="R25" s="4" t="e">
        <f>-(P24+P25)/$Q$2</f>
        <v>#DIV/0!</v>
      </c>
    </row>
    <row r="26" spans="3:18" outlineLevel="1" x14ac:dyDescent="0.25">
      <c r="C26" s="72" t="s">
        <v>253</v>
      </c>
      <c r="D26" s="43"/>
      <c r="E26" s="43"/>
      <c r="F26" s="43"/>
      <c r="G26" s="43"/>
      <c r="H26" s="43"/>
      <c r="I26" s="44"/>
      <c r="J26" s="43"/>
      <c r="K26" s="52"/>
      <c r="L26" s="55"/>
      <c r="M26" s="44"/>
      <c r="N26" s="47"/>
      <c r="O26" s="81"/>
      <c r="P26" s="5">
        <f>SUBTOTAL(9,P22:P25)</f>
        <v>0</v>
      </c>
    </row>
    <row r="27" spans="3:18" outlineLevel="2" x14ac:dyDescent="0.25">
      <c r="C27" s="43">
        <v>108232</v>
      </c>
      <c r="D27" s="43" t="s">
        <v>87</v>
      </c>
      <c r="E27" s="43" t="s">
        <v>38</v>
      </c>
      <c r="F27" s="44">
        <v>71322</v>
      </c>
      <c r="G27" s="43">
        <v>102612</v>
      </c>
      <c r="H27" s="43" t="s">
        <v>5</v>
      </c>
      <c r="I27" s="44" t="s">
        <v>41</v>
      </c>
      <c r="J27" s="43" t="s">
        <v>43</v>
      </c>
      <c r="K27" s="52">
        <v>37104</v>
      </c>
      <c r="L27" s="55">
        <v>37119</v>
      </c>
      <c r="M27" s="44" t="s">
        <v>4</v>
      </c>
      <c r="N27" s="47">
        <v>37104</v>
      </c>
      <c r="O27" s="81">
        <v>5054</v>
      </c>
      <c r="P27" s="5">
        <f>O27</f>
        <v>5054</v>
      </c>
    </row>
    <row r="28" spans="3:18" outlineLevel="2" x14ac:dyDescent="0.25">
      <c r="C28" s="43">
        <v>108232</v>
      </c>
      <c r="D28" s="43" t="s">
        <v>87</v>
      </c>
      <c r="E28" s="43" t="s">
        <v>38</v>
      </c>
      <c r="F28" s="44">
        <v>71322</v>
      </c>
      <c r="G28" s="43">
        <v>102612</v>
      </c>
      <c r="H28" s="43" t="s">
        <v>5</v>
      </c>
      <c r="I28" s="44" t="s">
        <v>41</v>
      </c>
      <c r="J28" s="43" t="s">
        <v>43</v>
      </c>
      <c r="K28" s="52">
        <v>37104</v>
      </c>
      <c r="L28" s="55">
        <v>37119</v>
      </c>
      <c r="M28" s="44" t="s">
        <v>3</v>
      </c>
      <c r="N28" s="47">
        <v>37135</v>
      </c>
      <c r="O28" s="81">
        <v>-5054</v>
      </c>
      <c r="P28" s="5">
        <v>-5054</v>
      </c>
    </row>
    <row r="29" spans="3:18" outlineLevel="1" x14ac:dyDescent="0.25">
      <c r="C29" s="72" t="s">
        <v>255</v>
      </c>
      <c r="D29" s="43"/>
      <c r="E29" s="43"/>
      <c r="F29" s="44"/>
      <c r="G29" s="43"/>
      <c r="H29" s="43"/>
      <c r="I29" s="44"/>
      <c r="J29" s="43"/>
      <c r="K29" s="52"/>
      <c r="L29" s="55"/>
      <c r="M29" s="44"/>
      <c r="N29" s="47"/>
      <c r="O29" s="81"/>
      <c r="P29" s="5">
        <f>SUBTOTAL(9,P27:P28)</f>
        <v>0</v>
      </c>
      <c r="R29" s="78" t="e">
        <f>-P29/$Q$2</f>
        <v>#DIV/0!</v>
      </c>
    </row>
    <row r="30" spans="3:18" outlineLevel="2" x14ac:dyDescent="0.25">
      <c r="C30" s="43">
        <v>107833</v>
      </c>
      <c r="D30" s="43" t="s">
        <v>235</v>
      </c>
      <c r="E30" s="43" t="s">
        <v>38</v>
      </c>
      <c r="F30" s="43">
        <v>62389</v>
      </c>
      <c r="G30" s="43">
        <v>101402</v>
      </c>
      <c r="H30" s="43" t="s">
        <v>5</v>
      </c>
      <c r="I30" s="44" t="s">
        <v>41</v>
      </c>
      <c r="J30" s="43" t="s">
        <v>43</v>
      </c>
      <c r="K30" s="52">
        <v>36982</v>
      </c>
      <c r="L30" s="55">
        <v>37001</v>
      </c>
      <c r="M30" s="44" t="s">
        <v>4</v>
      </c>
      <c r="N30" s="47">
        <v>36982</v>
      </c>
      <c r="O30" s="81">
        <v>60000</v>
      </c>
      <c r="P30" s="5">
        <f>O30</f>
        <v>60000</v>
      </c>
    </row>
    <row r="31" spans="3:18" outlineLevel="2" x14ac:dyDescent="0.25">
      <c r="C31" s="43">
        <v>107833</v>
      </c>
      <c r="D31" s="43" t="s">
        <v>235</v>
      </c>
      <c r="E31" s="43" t="s">
        <v>38</v>
      </c>
      <c r="F31" s="43">
        <v>62389</v>
      </c>
      <c r="G31" s="43">
        <v>101402</v>
      </c>
      <c r="H31" s="43" t="s">
        <v>5</v>
      </c>
      <c r="I31" s="44" t="s">
        <v>41</v>
      </c>
      <c r="J31" s="43" t="s">
        <v>43</v>
      </c>
      <c r="K31" s="52">
        <v>36982</v>
      </c>
      <c r="L31" s="55">
        <v>37001</v>
      </c>
      <c r="M31" s="44" t="s">
        <v>3</v>
      </c>
      <c r="N31" s="47">
        <v>37135</v>
      </c>
      <c r="O31" s="81">
        <v>-60000</v>
      </c>
      <c r="P31" s="5">
        <v>-60000</v>
      </c>
    </row>
    <row r="32" spans="3:18" outlineLevel="1" x14ac:dyDescent="0.25">
      <c r="C32" s="72" t="s">
        <v>256</v>
      </c>
      <c r="D32" s="43"/>
      <c r="E32" s="43"/>
      <c r="F32" s="43"/>
      <c r="G32" s="43"/>
      <c r="H32" s="43"/>
      <c r="I32" s="44"/>
      <c r="J32" s="43"/>
      <c r="K32" s="52"/>
      <c r="L32" s="55"/>
      <c r="M32" s="44"/>
      <c r="N32" s="47"/>
      <c r="O32" s="81"/>
      <c r="P32" s="5">
        <f>SUBTOTAL(9,P30:P31)</f>
        <v>0</v>
      </c>
      <c r="R32" s="78" t="e">
        <f>-P32/$Q$2</f>
        <v>#DIV/0!</v>
      </c>
    </row>
    <row r="33" spans="3:18" outlineLevel="2" x14ac:dyDescent="0.25">
      <c r="C33" s="24">
        <v>106851</v>
      </c>
      <c r="D33" s="43" t="s">
        <v>92</v>
      </c>
      <c r="E33" s="43" t="s">
        <v>38</v>
      </c>
      <c r="F33" s="44">
        <v>71460</v>
      </c>
      <c r="G33" s="12">
        <v>21357</v>
      </c>
      <c r="H33" s="43" t="s">
        <v>2</v>
      </c>
      <c r="I33" s="44" t="s">
        <v>161</v>
      </c>
      <c r="J33" s="43" t="s">
        <v>8</v>
      </c>
      <c r="K33" s="47">
        <v>36739</v>
      </c>
      <c r="L33" s="48">
        <v>36739</v>
      </c>
      <c r="M33" s="44" t="s">
        <v>3</v>
      </c>
      <c r="N33" s="47">
        <v>36861</v>
      </c>
      <c r="O33" s="81">
        <v>-500000</v>
      </c>
      <c r="P33" s="5">
        <v>-461936</v>
      </c>
      <c r="R33" s="78"/>
    </row>
    <row r="34" spans="3:18" outlineLevel="2" x14ac:dyDescent="0.25">
      <c r="C34" s="24">
        <v>106851</v>
      </c>
      <c r="D34" s="43" t="s">
        <v>92</v>
      </c>
      <c r="E34" s="43" t="s">
        <v>38</v>
      </c>
      <c r="F34" s="44">
        <v>71460</v>
      </c>
      <c r="G34" s="12">
        <v>21357</v>
      </c>
      <c r="H34" s="43" t="s">
        <v>2</v>
      </c>
      <c r="I34" s="44" t="s">
        <v>161</v>
      </c>
      <c r="J34" s="43" t="s">
        <v>8</v>
      </c>
      <c r="K34" s="47">
        <v>36739</v>
      </c>
      <c r="L34" s="48">
        <v>36739</v>
      </c>
      <c r="M34" s="44" t="s">
        <v>4</v>
      </c>
      <c r="N34" s="47">
        <v>37135</v>
      </c>
      <c r="O34" s="81">
        <v>461936</v>
      </c>
      <c r="P34" s="5">
        <v>461936</v>
      </c>
      <c r="R34" s="78"/>
    </row>
    <row r="35" spans="3:18" outlineLevel="1" x14ac:dyDescent="0.25">
      <c r="C35" s="26" t="s">
        <v>245</v>
      </c>
      <c r="D35" s="43"/>
      <c r="E35" s="43"/>
      <c r="F35" s="44"/>
      <c r="G35" s="12"/>
      <c r="H35" s="43"/>
      <c r="I35" s="44"/>
      <c r="J35" s="43"/>
      <c r="K35" s="47"/>
      <c r="L35" s="48"/>
      <c r="M35" s="44"/>
      <c r="N35" s="47"/>
      <c r="O35" s="81"/>
      <c r="P35" s="5">
        <f>SUBTOTAL(9,P33:P34)</f>
        <v>0</v>
      </c>
      <c r="R35" s="78" t="e">
        <f>-P35/$Q$2</f>
        <v>#DIV/0!</v>
      </c>
    </row>
    <row r="36" spans="3:18" outlineLevel="2" x14ac:dyDescent="0.25">
      <c r="C36" s="43">
        <v>108231</v>
      </c>
      <c r="D36" s="43" t="s">
        <v>92</v>
      </c>
      <c r="E36" s="43" t="s">
        <v>38</v>
      </c>
      <c r="F36" s="44">
        <v>62389</v>
      </c>
      <c r="G36" s="43">
        <v>21357</v>
      </c>
      <c r="H36" s="43" t="s">
        <v>5</v>
      </c>
      <c r="I36" s="44" t="s">
        <v>41</v>
      </c>
      <c r="J36" s="43" t="s">
        <v>43</v>
      </c>
      <c r="K36" s="52">
        <v>37104</v>
      </c>
      <c r="L36" s="55">
        <v>37119</v>
      </c>
      <c r="M36" s="44" t="s">
        <v>4</v>
      </c>
      <c r="N36" s="47">
        <v>37104</v>
      </c>
      <c r="O36" s="81">
        <v>15000</v>
      </c>
      <c r="P36" s="5">
        <f>O36</f>
        <v>15000</v>
      </c>
    </row>
    <row r="37" spans="3:18" outlineLevel="2" x14ac:dyDescent="0.25">
      <c r="C37" s="43">
        <v>108231</v>
      </c>
      <c r="D37" s="43" t="s">
        <v>92</v>
      </c>
      <c r="E37" s="43" t="s">
        <v>38</v>
      </c>
      <c r="F37" s="44">
        <v>62389</v>
      </c>
      <c r="G37" s="43">
        <v>21357</v>
      </c>
      <c r="H37" s="43" t="s">
        <v>5</v>
      </c>
      <c r="I37" s="44" t="s">
        <v>41</v>
      </c>
      <c r="J37" s="43" t="s">
        <v>43</v>
      </c>
      <c r="K37" s="52">
        <v>37104</v>
      </c>
      <c r="L37" s="55">
        <v>37119</v>
      </c>
      <c r="M37" s="44" t="s">
        <v>3</v>
      </c>
      <c r="N37" s="47">
        <v>37135</v>
      </c>
      <c r="O37" s="81">
        <v>-15000</v>
      </c>
      <c r="P37" s="5">
        <v>-15000</v>
      </c>
    </row>
    <row r="38" spans="3:18" outlineLevel="1" x14ac:dyDescent="0.25">
      <c r="C38" s="72" t="s">
        <v>258</v>
      </c>
      <c r="D38" s="43"/>
      <c r="E38" s="43"/>
      <c r="F38" s="44"/>
      <c r="G38" s="43"/>
      <c r="H38" s="43"/>
      <c r="I38" s="44"/>
      <c r="J38" s="43"/>
      <c r="K38" s="52"/>
      <c r="L38" s="55"/>
      <c r="M38" s="44"/>
      <c r="N38" s="47"/>
      <c r="O38" s="81"/>
      <c r="P38" s="5">
        <f>SUBTOTAL(9,P36:P37)</f>
        <v>0</v>
      </c>
      <c r="R38" s="78" t="e">
        <f>-P38/$Q$2</f>
        <v>#DIV/0!</v>
      </c>
    </row>
    <row r="39" spans="3:18" outlineLevel="2" x14ac:dyDescent="0.25">
      <c r="C39" s="24">
        <v>106550</v>
      </c>
      <c r="D39" s="43" t="s">
        <v>232</v>
      </c>
      <c r="E39" s="43" t="s">
        <v>38</v>
      </c>
      <c r="F39" s="44">
        <v>71460</v>
      </c>
      <c r="G39" s="12">
        <v>21246</v>
      </c>
      <c r="H39" s="43" t="s">
        <v>2</v>
      </c>
      <c r="I39" s="44" t="s">
        <v>161</v>
      </c>
      <c r="J39" s="43" t="s">
        <v>8</v>
      </c>
      <c r="K39" s="47">
        <v>36617</v>
      </c>
      <c r="L39" s="48">
        <v>36629</v>
      </c>
      <c r="M39" s="44" t="s">
        <v>3</v>
      </c>
      <c r="N39" s="47">
        <v>36892</v>
      </c>
      <c r="O39" s="81">
        <v>-450000</v>
      </c>
      <c r="P39" s="5">
        <v>-449996</v>
      </c>
      <c r="R39" s="78"/>
    </row>
    <row r="40" spans="3:18" outlineLevel="2" x14ac:dyDescent="0.25">
      <c r="C40" s="24">
        <v>106550</v>
      </c>
      <c r="D40" s="43" t="s">
        <v>232</v>
      </c>
      <c r="E40" s="43" t="s">
        <v>38</v>
      </c>
      <c r="F40" s="44">
        <v>71460</v>
      </c>
      <c r="G40" s="12">
        <v>21246</v>
      </c>
      <c r="H40" s="43" t="s">
        <v>2</v>
      </c>
      <c r="I40" s="44" t="s">
        <v>161</v>
      </c>
      <c r="J40" s="43" t="s">
        <v>8</v>
      </c>
      <c r="K40" s="47">
        <v>36617</v>
      </c>
      <c r="L40" s="48">
        <v>36629</v>
      </c>
      <c r="M40" s="44" t="s">
        <v>4</v>
      </c>
      <c r="N40" s="47">
        <v>37135</v>
      </c>
      <c r="O40" s="81">
        <v>449996</v>
      </c>
      <c r="P40" s="5">
        <v>449995</v>
      </c>
      <c r="R40" s="78"/>
    </row>
    <row r="41" spans="3:18" outlineLevel="1" x14ac:dyDescent="0.25">
      <c r="C41" s="26" t="s">
        <v>243</v>
      </c>
      <c r="D41" s="43"/>
      <c r="E41" s="43"/>
      <c r="F41" s="44"/>
      <c r="G41" s="12"/>
      <c r="H41" s="43"/>
      <c r="I41" s="44"/>
      <c r="J41" s="43"/>
      <c r="K41" s="47"/>
      <c r="L41" s="48"/>
      <c r="M41" s="44"/>
      <c r="N41" s="47"/>
      <c r="O41" s="81"/>
      <c r="P41" s="5">
        <f>SUBTOTAL(9,P39:P40)</f>
        <v>-1</v>
      </c>
      <c r="R41" s="78" t="e">
        <f>-P41/$Q$2</f>
        <v>#DIV/0!</v>
      </c>
    </row>
    <row r="42" spans="3:18" outlineLevel="2" x14ac:dyDescent="0.25">
      <c r="C42" s="43">
        <v>107832</v>
      </c>
      <c r="D42" s="43" t="s">
        <v>196</v>
      </c>
      <c r="E42" s="43" t="s">
        <v>38</v>
      </c>
      <c r="F42" s="43">
        <v>62389</v>
      </c>
      <c r="G42" s="43">
        <v>21233</v>
      </c>
      <c r="H42" s="43" t="s">
        <v>5</v>
      </c>
      <c r="I42" s="44" t="s">
        <v>41</v>
      </c>
      <c r="J42" s="43" t="s">
        <v>43</v>
      </c>
      <c r="K42" s="52">
        <v>36982</v>
      </c>
      <c r="L42" s="55">
        <v>37001</v>
      </c>
      <c r="M42" s="44" t="s">
        <v>4</v>
      </c>
      <c r="N42" s="47">
        <v>36982</v>
      </c>
      <c r="O42" s="81">
        <v>90000</v>
      </c>
      <c r="P42" s="5">
        <f>O42</f>
        <v>90000</v>
      </c>
    </row>
    <row r="43" spans="3:18" outlineLevel="2" x14ac:dyDescent="0.25">
      <c r="C43" s="43">
        <v>107832</v>
      </c>
      <c r="D43" s="43" t="s">
        <v>196</v>
      </c>
      <c r="E43" s="43" t="s">
        <v>38</v>
      </c>
      <c r="F43" s="43">
        <v>62389</v>
      </c>
      <c r="G43" s="43">
        <v>21233</v>
      </c>
      <c r="H43" s="43" t="s">
        <v>5</v>
      </c>
      <c r="I43" s="44" t="s">
        <v>41</v>
      </c>
      <c r="J43" s="43" t="s">
        <v>43</v>
      </c>
      <c r="K43" s="52">
        <v>36982</v>
      </c>
      <c r="L43" s="55">
        <v>37001</v>
      </c>
      <c r="M43" s="44" t="s">
        <v>3</v>
      </c>
      <c r="N43" s="47">
        <v>37135</v>
      </c>
      <c r="O43" s="81">
        <v>-90000</v>
      </c>
      <c r="P43" s="5">
        <v>-90000</v>
      </c>
    </row>
    <row r="44" spans="3:18" outlineLevel="1" x14ac:dyDescent="0.25">
      <c r="C44" s="72" t="s">
        <v>259</v>
      </c>
      <c r="D44" s="43"/>
      <c r="E44" s="43"/>
      <c r="F44" s="43"/>
      <c r="G44" s="43"/>
      <c r="H44" s="43"/>
      <c r="I44" s="44"/>
      <c r="J44" s="43"/>
      <c r="K44" s="52"/>
      <c r="L44" s="55"/>
      <c r="M44" s="44"/>
      <c r="N44" s="47"/>
      <c r="O44" s="81"/>
      <c r="P44" s="5">
        <f>SUBTOTAL(9,P42:P43)</f>
        <v>0</v>
      </c>
      <c r="R44" s="78" t="e">
        <f>-P44/$Q$2</f>
        <v>#DIV/0!</v>
      </c>
    </row>
    <row r="45" spans="3:18" outlineLevel="2" x14ac:dyDescent="0.25">
      <c r="C45" s="24">
        <v>107450</v>
      </c>
      <c r="D45" s="43" t="s">
        <v>234</v>
      </c>
      <c r="E45" s="43" t="s">
        <v>38</v>
      </c>
      <c r="F45" s="44">
        <v>78126</v>
      </c>
      <c r="G45" s="12">
        <v>106708</v>
      </c>
      <c r="H45" s="43" t="s">
        <v>111</v>
      </c>
      <c r="I45" s="44" t="s">
        <v>233</v>
      </c>
      <c r="J45" s="43" t="s">
        <v>9</v>
      </c>
      <c r="K45" s="47">
        <v>36892</v>
      </c>
      <c r="L45" s="48">
        <v>36900</v>
      </c>
      <c r="M45" s="44" t="s">
        <v>4</v>
      </c>
      <c r="N45" s="47">
        <v>37135</v>
      </c>
      <c r="O45" s="81">
        <v>223200</v>
      </c>
      <c r="P45" s="5">
        <v>215796</v>
      </c>
    </row>
    <row r="46" spans="3:18" outlineLevel="2" x14ac:dyDescent="0.25">
      <c r="C46" s="24">
        <v>107450</v>
      </c>
      <c r="D46" s="43" t="s">
        <v>234</v>
      </c>
      <c r="E46" s="43" t="s">
        <v>38</v>
      </c>
      <c r="F46" s="44">
        <v>78126</v>
      </c>
      <c r="G46" s="12">
        <v>106708</v>
      </c>
      <c r="H46" s="43" t="s">
        <v>111</v>
      </c>
      <c r="I46" s="44" t="s">
        <v>233</v>
      </c>
      <c r="J46" s="43" t="s">
        <v>9</v>
      </c>
      <c r="K46" s="47">
        <v>36892</v>
      </c>
      <c r="L46" s="48">
        <v>36900</v>
      </c>
      <c r="M46" s="44" t="s">
        <v>3</v>
      </c>
      <c r="N46" s="47">
        <v>37135</v>
      </c>
      <c r="O46" s="81">
        <v>-223200</v>
      </c>
      <c r="P46" s="5">
        <v>-35313</v>
      </c>
    </row>
    <row r="47" spans="3:18" outlineLevel="1" x14ac:dyDescent="0.25">
      <c r="C47" s="26" t="s">
        <v>252</v>
      </c>
      <c r="D47" s="43"/>
      <c r="E47" s="43"/>
      <c r="F47" s="44"/>
      <c r="G47" s="12"/>
      <c r="H47" s="43"/>
      <c r="I47" s="44"/>
      <c r="J47" s="43"/>
      <c r="K47" s="47"/>
      <c r="L47" s="48"/>
      <c r="M47" s="44"/>
      <c r="N47" s="47"/>
      <c r="O47" s="81"/>
      <c r="P47" s="5">
        <f>SUBTOTAL(9,P45:P46)</f>
        <v>180483</v>
      </c>
      <c r="R47" s="78" t="s">
        <v>279</v>
      </c>
    </row>
    <row r="48" spans="3:18" outlineLevel="2" x14ac:dyDescent="0.25">
      <c r="C48" s="43">
        <v>107980</v>
      </c>
      <c r="D48" s="43" t="s">
        <v>238</v>
      </c>
      <c r="E48" s="43" t="s">
        <v>38</v>
      </c>
      <c r="F48" s="43">
        <v>71460</v>
      </c>
      <c r="G48" s="43">
        <v>101501</v>
      </c>
      <c r="H48" s="43" t="s">
        <v>5</v>
      </c>
      <c r="I48" s="44" t="s">
        <v>41</v>
      </c>
      <c r="J48" s="43" t="s">
        <v>43</v>
      </c>
      <c r="K48" s="52">
        <v>37012</v>
      </c>
      <c r="L48" s="55">
        <v>37040</v>
      </c>
      <c r="M48" s="44" t="s">
        <v>4</v>
      </c>
      <c r="N48" s="47">
        <v>37012</v>
      </c>
      <c r="O48" s="81">
        <v>100000</v>
      </c>
      <c r="P48" s="5">
        <f>O48</f>
        <v>100000</v>
      </c>
    </row>
    <row r="49" spans="3:18" outlineLevel="2" x14ac:dyDescent="0.25">
      <c r="C49" s="43">
        <v>107980</v>
      </c>
      <c r="D49" s="43" t="s">
        <v>238</v>
      </c>
      <c r="E49" s="43" t="s">
        <v>38</v>
      </c>
      <c r="F49" s="43">
        <v>71460</v>
      </c>
      <c r="G49" s="43">
        <v>101501</v>
      </c>
      <c r="H49" s="43" t="s">
        <v>5</v>
      </c>
      <c r="I49" s="44" t="s">
        <v>41</v>
      </c>
      <c r="J49" s="43" t="s">
        <v>43</v>
      </c>
      <c r="K49" s="52">
        <v>37012</v>
      </c>
      <c r="L49" s="55">
        <v>37040</v>
      </c>
      <c r="M49" s="44" t="s">
        <v>3</v>
      </c>
      <c r="N49" s="47">
        <v>37135</v>
      </c>
      <c r="O49" s="81">
        <v>-100000</v>
      </c>
      <c r="P49" s="5">
        <v>-100000</v>
      </c>
    </row>
    <row r="50" spans="3:18" outlineLevel="1" x14ac:dyDescent="0.25">
      <c r="C50" s="72" t="s">
        <v>262</v>
      </c>
      <c r="D50" s="43"/>
      <c r="E50" s="43"/>
      <c r="F50" s="43"/>
      <c r="G50" s="43"/>
      <c r="H50" s="43"/>
      <c r="I50" s="44"/>
      <c r="J50" s="43"/>
      <c r="K50" s="52"/>
      <c r="L50" s="55"/>
      <c r="M50" s="44"/>
      <c r="N50" s="47"/>
      <c r="O50" s="81"/>
      <c r="P50" s="5">
        <f>SUBTOTAL(9,P48:P49)</f>
        <v>0</v>
      </c>
      <c r="R50" s="78" t="e">
        <f>-P50/$Q$2</f>
        <v>#DIV/0!</v>
      </c>
    </row>
    <row r="51" spans="3:18" outlineLevel="2" x14ac:dyDescent="0.25">
      <c r="C51" s="43">
        <v>108017</v>
      </c>
      <c r="D51" s="43" t="s">
        <v>239</v>
      </c>
      <c r="E51" s="43" t="s">
        <v>38</v>
      </c>
      <c r="F51" s="43">
        <v>62389</v>
      </c>
      <c r="G51" s="43">
        <v>108010</v>
      </c>
      <c r="H51" s="43" t="s">
        <v>5</v>
      </c>
      <c r="I51" s="44" t="s">
        <v>41</v>
      </c>
      <c r="J51" s="43" t="s">
        <v>197</v>
      </c>
      <c r="K51" s="52">
        <v>37012</v>
      </c>
      <c r="L51" s="55">
        <v>36684</v>
      </c>
      <c r="M51" s="44" t="s">
        <v>4</v>
      </c>
      <c r="N51" s="47">
        <v>37043</v>
      </c>
      <c r="O51" s="81">
        <v>160000</v>
      </c>
      <c r="P51" s="5">
        <f>O51</f>
        <v>160000</v>
      </c>
    </row>
    <row r="52" spans="3:18" outlineLevel="2" x14ac:dyDescent="0.25">
      <c r="C52" s="43">
        <v>108017</v>
      </c>
      <c r="D52" s="43" t="s">
        <v>239</v>
      </c>
      <c r="E52" s="43" t="s">
        <v>38</v>
      </c>
      <c r="F52" s="43">
        <v>62389</v>
      </c>
      <c r="G52" s="43">
        <v>108010</v>
      </c>
      <c r="H52" s="43" t="s">
        <v>5</v>
      </c>
      <c r="I52" s="44" t="s">
        <v>41</v>
      </c>
      <c r="J52" s="43" t="s">
        <v>197</v>
      </c>
      <c r="K52" s="52">
        <v>37012</v>
      </c>
      <c r="L52" s="55">
        <v>36684</v>
      </c>
      <c r="M52" s="44" t="s">
        <v>3</v>
      </c>
      <c r="N52" s="47">
        <v>37135</v>
      </c>
      <c r="O52" s="81">
        <v>-160000</v>
      </c>
      <c r="P52" s="5">
        <v>-160000</v>
      </c>
    </row>
    <row r="53" spans="3:18" outlineLevel="1" x14ac:dyDescent="0.25">
      <c r="C53" s="72" t="s">
        <v>264</v>
      </c>
      <c r="D53" s="43"/>
      <c r="E53" s="43"/>
      <c r="F53" s="43"/>
      <c r="G53" s="43"/>
      <c r="H53" s="43"/>
      <c r="I53" s="44"/>
      <c r="J53" s="43"/>
      <c r="K53" s="52"/>
      <c r="L53" s="55"/>
      <c r="M53" s="44"/>
      <c r="N53" s="47"/>
      <c r="O53" s="81"/>
      <c r="P53" s="5">
        <f>SUBTOTAL(9,P51:P52)</f>
        <v>0</v>
      </c>
      <c r="R53" s="78" t="e">
        <f>-P53/$Q$2</f>
        <v>#DIV/0!</v>
      </c>
    </row>
    <row r="54" spans="3:18" outlineLevel="2" x14ac:dyDescent="0.25">
      <c r="C54" s="43">
        <v>107837</v>
      </c>
      <c r="D54" s="43" t="s">
        <v>40</v>
      </c>
      <c r="E54" s="43" t="s">
        <v>38</v>
      </c>
      <c r="F54" s="43">
        <v>62389</v>
      </c>
      <c r="G54" s="43">
        <v>104399</v>
      </c>
      <c r="H54" s="43" t="s">
        <v>5</v>
      </c>
      <c r="I54" s="44" t="s">
        <v>41</v>
      </c>
      <c r="J54" s="43" t="s">
        <v>9</v>
      </c>
      <c r="K54" s="52">
        <v>36982</v>
      </c>
      <c r="L54" s="55">
        <v>37001</v>
      </c>
      <c r="M54" s="44" t="s">
        <v>4</v>
      </c>
      <c r="N54" s="47">
        <v>36982</v>
      </c>
      <c r="O54" s="81">
        <v>50000</v>
      </c>
      <c r="P54" s="5">
        <f>O54</f>
        <v>50000</v>
      </c>
    </row>
    <row r="55" spans="3:18" outlineLevel="2" x14ac:dyDescent="0.25">
      <c r="C55" s="43">
        <v>107837</v>
      </c>
      <c r="D55" s="43" t="s">
        <v>40</v>
      </c>
      <c r="E55" s="43" t="s">
        <v>38</v>
      </c>
      <c r="F55" s="43">
        <v>62389</v>
      </c>
      <c r="G55" s="43">
        <v>104399</v>
      </c>
      <c r="H55" s="43" t="s">
        <v>5</v>
      </c>
      <c r="I55" s="44" t="s">
        <v>41</v>
      </c>
      <c r="J55" s="43" t="s">
        <v>9</v>
      </c>
      <c r="K55" s="52">
        <v>36982</v>
      </c>
      <c r="L55" s="55">
        <v>37001</v>
      </c>
      <c r="M55" s="44" t="s">
        <v>3</v>
      </c>
      <c r="N55" s="47">
        <v>37135</v>
      </c>
      <c r="O55" s="81">
        <v>-50000</v>
      </c>
      <c r="P55" s="5">
        <v>-50000</v>
      </c>
    </row>
    <row r="56" spans="3:18" outlineLevel="1" x14ac:dyDescent="0.25">
      <c r="C56" s="72" t="s">
        <v>260</v>
      </c>
      <c r="D56" s="43"/>
      <c r="E56" s="43"/>
      <c r="F56" s="43"/>
      <c r="G56" s="43"/>
      <c r="H56" s="43"/>
      <c r="I56" s="44"/>
      <c r="J56" s="43"/>
      <c r="K56" s="52"/>
      <c r="L56" s="55"/>
      <c r="M56" s="44"/>
      <c r="N56" s="47"/>
      <c r="O56" s="81"/>
      <c r="P56" s="5">
        <f>SUBTOTAL(9,P54:P55)</f>
        <v>0</v>
      </c>
      <c r="R56" s="78" t="e">
        <f>-P56/$Q$2</f>
        <v>#DIV/0!</v>
      </c>
    </row>
    <row r="57" spans="3:18" outlineLevel="2" x14ac:dyDescent="0.25">
      <c r="C57" s="43">
        <v>108207</v>
      </c>
      <c r="D57" s="43" t="s">
        <v>40</v>
      </c>
      <c r="E57" s="43" t="s">
        <v>38</v>
      </c>
      <c r="F57" s="44">
        <v>62389</v>
      </c>
      <c r="G57" s="43">
        <v>104399</v>
      </c>
      <c r="H57" s="43" t="s">
        <v>2</v>
      </c>
      <c r="I57" s="44" t="s">
        <v>39</v>
      </c>
      <c r="J57" s="43" t="s">
        <v>197</v>
      </c>
      <c r="K57" s="52">
        <v>37104</v>
      </c>
      <c r="L57" s="55">
        <v>37110</v>
      </c>
      <c r="M57" s="44" t="s">
        <v>3</v>
      </c>
      <c r="N57" s="47">
        <v>37104</v>
      </c>
      <c r="O57" s="81">
        <v>-10000</v>
      </c>
      <c r="P57" s="5">
        <f>O57</f>
        <v>-10000</v>
      </c>
    </row>
    <row r="58" spans="3:18" outlineLevel="2" x14ac:dyDescent="0.25">
      <c r="C58" s="43">
        <v>108207</v>
      </c>
      <c r="D58" s="43" t="s">
        <v>40</v>
      </c>
      <c r="E58" s="43" t="s">
        <v>38</v>
      </c>
      <c r="F58" s="44">
        <v>62389</v>
      </c>
      <c r="G58" s="43">
        <v>104399</v>
      </c>
      <c r="H58" s="43" t="s">
        <v>2</v>
      </c>
      <c r="I58" s="44" t="s">
        <v>39</v>
      </c>
      <c r="J58" s="43" t="s">
        <v>197</v>
      </c>
      <c r="K58" s="52">
        <v>37104</v>
      </c>
      <c r="L58" s="55">
        <v>37110</v>
      </c>
      <c r="M58" s="44" t="s">
        <v>4</v>
      </c>
      <c r="N58" s="47">
        <v>37135</v>
      </c>
      <c r="O58" s="81">
        <v>10000</v>
      </c>
      <c r="P58" s="5">
        <v>10000</v>
      </c>
    </row>
    <row r="59" spans="3:18" outlineLevel="1" x14ac:dyDescent="0.25">
      <c r="C59" s="72" t="s">
        <v>266</v>
      </c>
      <c r="D59" s="43"/>
      <c r="E59" s="43"/>
      <c r="F59" s="44"/>
      <c r="G59" s="43"/>
      <c r="H59" s="43"/>
      <c r="I59" s="44"/>
      <c r="J59" s="43"/>
      <c r="K59" s="52"/>
      <c r="L59" s="55"/>
      <c r="M59" s="44"/>
      <c r="N59" s="47"/>
      <c r="O59" s="81"/>
      <c r="P59" s="5">
        <f>SUBTOTAL(9,P57:P58)</f>
        <v>0</v>
      </c>
      <c r="R59" s="78" t="e">
        <f>-P59/$Q$2</f>
        <v>#DIV/0!</v>
      </c>
    </row>
    <row r="60" spans="3:18" outlineLevel="2" x14ac:dyDescent="0.25">
      <c r="C60" s="43">
        <v>108221</v>
      </c>
      <c r="D60" s="43" t="s">
        <v>40</v>
      </c>
      <c r="E60" s="43" t="s">
        <v>38</v>
      </c>
      <c r="F60" s="44">
        <v>62389</v>
      </c>
      <c r="G60" s="43">
        <v>104399</v>
      </c>
      <c r="H60" s="43" t="s">
        <v>2</v>
      </c>
      <c r="I60" s="44" t="s">
        <v>39</v>
      </c>
      <c r="J60" s="43" t="s">
        <v>197</v>
      </c>
      <c r="K60" s="52">
        <v>37104</v>
      </c>
      <c r="L60" s="55">
        <v>37116</v>
      </c>
      <c r="M60" s="44" t="s">
        <v>3</v>
      </c>
      <c r="N60" s="47">
        <v>37104</v>
      </c>
      <c r="O60" s="81">
        <v>-10000</v>
      </c>
      <c r="P60" s="5">
        <f>O60</f>
        <v>-10000</v>
      </c>
    </row>
    <row r="61" spans="3:18" outlineLevel="2" x14ac:dyDescent="0.25">
      <c r="C61" s="43">
        <v>108221</v>
      </c>
      <c r="D61" s="43" t="s">
        <v>40</v>
      </c>
      <c r="E61" s="43" t="s">
        <v>38</v>
      </c>
      <c r="F61" s="44">
        <v>62389</v>
      </c>
      <c r="G61" s="43">
        <v>104399</v>
      </c>
      <c r="H61" s="43" t="s">
        <v>2</v>
      </c>
      <c r="I61" s="44" t="s">
        <v>39</v>
      </c>
      <c r="J61" s="43" t="s">
        <v>197</v>
      </c>
      <c r="K61" s="52">
        <v>37104</v>
      </c>
      <c r="L61" s="55">
        <v>37116</v>
      </c>
      <c r="M61" s="44" t="s">
        <v>4</v>
      </c>
      <c r="N61" s="47">
        <v>37135</v>
      </c>
      <c r="O61" s="81">
        <v>10000</v>
      </c>
      <c r="P61" s="5">
        <v>10000</v>
      </c>
      <c r="R61" s="78"/>
    </row>
    <row r="62" spans="3:18" outlineLevel="1" x14ac:dyDescent="0.25">
      <c r="C62" s="72" t="s">
        <v>268</v>
      </c>
      <c r="D62" s="43"/>
      <c r="E62" s="43"/>
      <c r="F62" s="44"/>
      <c r="G62" s="43"/>
      <c r="H62" s="43"/>
      <c r="I62" s="44"/>
      <c r="J62" s="43"/>
      <c r="K62" s="52"/>
      <c r="L62" s="55"/>
      <c r="M62" s="44"/>
      <c r="N62" s="47"/>
      <c r="O62" s="81"/>
      <c r="P62" s="5">
        <f>SUBTOTAL(9,P60:P61)</f>
        <v>0</v>
      </c>
      <c r="R62" s="78" t="e">
        <f>-P62/$Q$2</f>
        <v>#DIV/0!</v>
      </c>
    </row>
    <row r="63" spans="3:18" outlineLevel="2" x14ac:dyDescent="0.25">
      <c r="C63" s="43">
        <v>108229</v>
      </c>
      <c r="D63" s="43" t="s">
        <v>40</v>
      </c>
      <c r="E63" s="43" t="s">
        <v>38</v>
      </c>
      <c r="F63" s="44">
        <v>62389</v>
      </c>
      <c r="G63" s="43">
        <v>104399</v>
      </c>
      <c r="H63" s="43" t="s">
        <v>5</v>
      </c>
      <c r="I63" s="44" t="s">
        <v>41</v>
      </c>
      <c r="J63" s="43" t="s">
        <v>43</v>
      </c>
      <c r="K63" s="52">
        <v>37104</v>
      </c>
      <c r="L63" s="55">
        <v>37119</v>
      </c>
      <c r="M63" s="44" t="s">
        <v>4</v>
      </c>
      <c r="N63" s="47">
        <v>37104</v>
      </c>
      <c r="O63" s="81">
        <v>20000</v>
      </c>
      <c r="P63" s="5">
        <f>O63</f>
        <v>20000</v>
      </c>
    </row>
    <row r="64" spans="3:18" outlineLevel="2" x14ac:dyDescent="0.25">
      <c r="C64" s="43">
        <v>108229</v>
      </c>
      <c r="D64" s="43" t="s">
        <v>40</v>
      </c>
      <c r="E64" s="43" t="s">
        <v>38</v>
      </c>
      <c r="F64" s="44">
        <v>62389</v>
      </c>
      <c r="G64" s="43">
        <v>104399</v>
      </c>
      <c r="H64" s="43" t="s">
        <v>5</v>
      </c>
      <c r="I64" s="44" t="s">
        <v>41</v>
      </c>
      <c r="J64" s="43" t="s">
        <v>43</v>
      </c>
      <c r="K64" s="52">
        <v>37104</v>
      </c>
      <c r="L64" s="55">
        <v>37119</v>
      </c>
      <c r="M64" s="44" t="s">
        <v>3</v>
      </c>
      <c r="N64" s="47">
        <v>37135</v>
      </c>
      <c r="O64" s="81">
        <v>-20000</v>
      </c>
      <c r="P64" s="5">
        <v>-20000</v>
      </c>
    </row>
    <row r="65" spans="1:48" outlineLevel="1" x14ac:dyDescent="0.25">
      <c r="C65" s="72" t="s">
        <v>269</v>
      </c>
      <c r="D65" s="43"/>
      <c r="E65" s="43"/>
      <c r="F65" s="44"/>
      <c r="G65" s="43"/>
      <c r="H65" s="43"/>
      <c r="I65" s="44"/>
      <c r="J65" s="43"/>
      <c r="K65" s="52"/>
      <c r="L65" s="55"/>
      <c r="M65" s="44"/>
      <c r="N65" s="47"/>
      <c r="O65" s="81"/>
      <c r="P65" s="5">
        <f>SUBTOTAL(9,P63:P64)</f>
        <v>0</v>
      </c>
      <c r="R65" s="78" t="e">
        <f>-P65/$Q$2</f>
        <v>#DIV/0!</v>
      </c>
    </row>
    <row r="66" spans="1:48" outlineLevel="2" x14ac:dyDescent="0.25">
      <c r="C66" s="43">
        <v>107976</v>
      </c>
      <c r="D66" s="43" t="s">
        <v>236</v>
      </c>
      <c r="E66" s="43" t="s">
        <v>38</v>
      </c>
      <c r="F66" s="43">
        <v>62389</v>
      </c>
      <c r="G66" s="43">
        <v>101918</v>
      </c>
      <c r="H66" s="43" t="s">
        <v>5</v>
      </c>
      <c r="I66" s="44" t="s">
        <v>41</v>
      </c>
      <c r="J66" s="43" t="s">
        <v>43</v>
      </c>
      <c r="K66" s="52">
        <v>37012</v>
      </c>
      <c r="L66" s="55">
        <v>37036</v>
      </c>
      <c r="M66" s="44" t="s">
        <v>4</v>
      </c>
      <c r="N66" s="47">
        <v>37012</v>
      </c>
      <c r="O66" s="81">
        <v>22900</v>
      </c>
      <c r="P66" s="5">
        <f>O66</f>
        <v>22900</v>
      </c>
    </row>
    <row r="67" spans="1:48" outlineLevel="2" x14ac:dyDescent="0.25">
      <c r="C67" s="43">
        <v>107976</v>
      </c>
      <c r="D67" s="43" t="s">
        <v>236</v>
      </c>
      <c r="E67" s="43" t="s">
        <v>38</v>
      </c>
      <c r="F67" s="43">
        <v>62389</v>
      </c>
      <c r="G67" s="43">
        <v>101918</v>
      </c>
      <c r="H67" s="43" t="s">
        <v>5</v>
      </c>
      <c r="I67" s="44" t="s">
        <v>41</v>
      </c>
      <c r="J67" s="43" t="s">
        <v>43</v>
      </c>
      <c r="K67" s="52">
        <v>37012</v>
      </c>
      <c r="L67" s="55">
        <v>37036</v>
      </c>
      <c r="M67" s="44" t="s">
        <v>3</v>
      </c>
      <c r="N67" s="47">
        <v>37135</v>
      </c>
      <c r="O67" s="81">
        <v>-22900</v>
      </c>
      <c r="P67" s="5">
        <v>-22900</v>
      </c>
      <c r="R67" s="4" t="e">
        <f>-(P66+P67)/$Q$2</f>
        <v>#DIV/0!</v>
      </c>
    </row>
    <row r="68" spans="1:48" outlineLevel="2" x14ac:dyDescent="0.25">
      <c r="C68" s="43">
        <v>107976</v>
      </c>
      <c r="D68" s="43" t="s">
        <v>236</v>
      </c>
      <c r="E68" s="43" t="s">
        <v>38</v>
      </c>
      <c r="F68" s="43">
        <v>71459</v>
      </c>
      <c r="G68" s="43">
        <v>101918</v>
      </c>
      <c r="H68" s="43" t="s">
        <v>5</v>
      </c>
      <c r="I68" s="44" t="s">
        <v>41</v>
      </c>
      <c r="J68" s="43" t="s">
        <v>43</v>
      </c>
      <c r="K68" s="52">
        <v>37012</v>
      </c>
      <c r="L68" s="55">
        <v>37036</v>
      </c>
      <c r="M68" s="44" t="s">
        <v>4</v>
      </c>
      <c r="N68" s="47">
        <v>37012</v>
      </c>
      <c r="O68" s="81">
        <v>100000</v>
      </c>
      <c r="P68" s="5">
        <f>O68</f>
        <v>100000</v>
      </c>
    </row>
    <row r="69" spans="1:48" outlineLevel="2" x14ac:dyDescent="0.25">
      <c r="C69" s="43">
        <v>107976</v>
      </c>
      <c r="D69" s="43" t="s">
        <v>236</v>
      </c>
      <c r="E69" s="43" t="s">
        <v>38</v>
      </c>
      <c r="F69" s="43">
        <v>71459</v>
      </c>
      <c r="G69" s="43">
        <v>101918</v>
      </c>
      <c r="H69" s="43" t="s">
        <v>5</v>
      </c>
      <c r="I69" s="44" t="s">
        <v>41</v>
      </c>
      <c r="J69" s="43" t="s">
        <v>43</v>
      </c>
      <c r="K69" s="52">
        <v>37012</v>
      </c>
      <c r="L69" s="55">
        <v>37036</v>
      </c>
      <c r="M69" s="44" t="s">
        <v>3</v>
      </c>
      <c r="N69" s="47">
        <v>37135</v>
      </c>
      <c r="O69" s="81">
        <v>-100000</v>
      </c>
      <c r="P69" s="5">
        <v>-100000</v>
      </c>
      <c r="R69" s="4" t="e">
        <f>-(P68+P69)/$Q$2</f>
        <v>#DIV/0!</v>
      </c>
    </row>
    <row r="70" spans="1:48" outlineLevel="1" x14ac:dyDescent="0.25">
      <c r="C70" s="72" t="s">
        <v>270</v>
      </c>
      <c r="D70" s="43"/>
      <c r="E70" s="43"/>
      <c r="F70" s="43"/>
      <c r="G70" s="43"/>
      <c r="H70" s="43"/>
      <c r="I70" s="44"/>
      <c r="J70" s="43"/>
      <c r="K70" s="52"/>
      <c r="L70" s="55"/>
      <c r="M70" s="44"/>
      <c r="N70" s="47"/>
      <c r="O70" s="81"/>
      <c r="P70" s="5">
        <f>SUBTOTAL(9,P66:P69)</f>
        <v>0</v>
      </c>
    </row>
    <row r="71" spans="1:48" outlineLevel="2" x14ac:dyDescent="0.25">
      <c r="C71" s="43">
        <v>108037</v>
      </c>
      <c r="D71" s="43" t="s">
        <v>236</v>
      </c>
      <c r="E71" s="43" t="s">
        <v>38</v>
      </c>
      <c r="F71" s="43">
        <v>62389</v>
      </c>
      <c r="G71" s="43">
        <v>101918</v>
      </c>
      <c r="H71" s="43" t="s">
        <v>5</v>
      </c>
      <c r="I71" s="44" t="s">
        <v>41</v>
      </c>
      <c r="J71" s="43" t="s">
        <v>197</v>
      </c>
      <c r="K71" s="52">
        <v>37043</v>
      </c>
      <c r="L71" s="55">
        <v>37057</v>
      </c>
      <c r="M71" s="44" t="s">
        <v>4</v>
      </c>
      <c r="N71" s="47">
        <v>37043</v>
      </c>
      <c r="O71" s="81">
        <v>30000</v>
      </c>
      <c r="P71" s="5">
        <f>O71</f>
        <v>30000</v>
      </c>
    </row>
    <row r="72" spans="1:48" outlineLevel="2" x14ac:dyDescent="0.25">
      <c r="C72" s="43">
        <v>108037</v>
      </c>
      <c r="D72" s="43" t="s">
        <v>236</v>
      </c>
      <c r="E72" s="43" t="s">
        <v>38</v>
      </c>
      <c r="F72" s="43">
        <v>62389</v>
      </c>
      <c r="G72" s="43">
        <v>101918</v>
      </c>
      <c r="H72" s="43" t="s">
        <v>5</v>
      </c>
      <c r="I72" s="44" t="s">
        <v>41</v>
      </c>
      <c r="J72" s="43" t="s">
        <v>197</v>
      </c>
      <c r="K72" s="52">
        <v>37043</v>
      </c>
      <c r="L72" s="55">
        <v>37057</v>
      </c>
      <c r="M72" s="44" t="s">
        <v>3</v>
      </c>
      <c r="N72" s="47">
        <v>37135</v>
      </c>
      <c r="O72" s="81">
        <v>-30000</v>
      </c>
      <c r="P72" s="5">
        <v>-30000</v>
      </c>
      <c r="R72" s="4" t="e">
        <f>-(P71+P72)/$Q$2</f>
        <v>#DIV/0!</v>
      </c>
    </row>
    <row r="73" spans="1:48" outlineLevel="2" x14ac:dyDescent="0.25">
      <c r="C73" s="43">
        <v>108037</v>
      </c>
      <c r="D73" s="43" t="s">
        <v>236</v>
      </c>
      <c r="E73" s="43" t="s">
        <v>38</v>
      </c>
      <c r="F73" s="43">
        <v>71460</v>
      </c>
      <c r="G73" s="43">
        <v>101918</v>
      </c>
      <c r="H73" s="43" t="s">
        <v>5</v>
      </c>
      <c r="I73" s="44" t="s">
        <v>41</v>
      </c>
      <c r="J73" s="43" t="s">
        <v>197</v>
      </c>
      <c r="K73" s="52">
        <v>37043</v>
      </c>
      <c r="L73" s="55">
        <v>37057</v>
      </c>
      <c r="M73" s="44" t="s">
        <v>4</v>
      </c>
      <c r="N73" s="47">
        <v>37043</v>
      </c>
      <c r="O73" s="81">
        <v>12645</v>
      </c>
      <c r="P73" s="5">
        <f>O73</f>
        <v>12645</v>
      </c>
    </row>
    <row r="74" spans="1:48" outlineLevel="2" x14ac:dyDescent="0.25">
      <c r="C74" s="43">
        <v>108037</v>
      </c>
      <c r="D74" s="43" t="s">
        <v>236</v>
      </c>
      <c r="E74" s="43" t="s">
        <v>38</v>
      </c>
      <c r="F74" s="43">
        <v>71460</v>
      </c>
      <c r="G74" s="43">
        <v>101918</v>
      </c>
      <c r="H74" s="43" t="s">
        <v>5</v>
      </c>
      <c r="I74" s="44" t="s">
        <v>41</v>
      </c>
      <c r="J74" s="43" t="s">
        <v>197</v>
      </c>
      <c r="K74" s="52">
        <v>37043</v>
      </c>
      <c r="L74" s="55">
        <v>37057</v>
      </c>
      <c r="M74" s="44" t="s">
        <v>3</v>
      </c>
      <c r="N74" s="47">
        <v>37135</v>
      </c>
      <c r="O74" s="81">
        <v>-12645</v>
      </c>
      <c r="P74" s="5">
        <v>-12645</v>
      </c>
      <c r="R74" s="4" t="e">
        <f>-(P73+P74)/$Q$2</f>
        <v>#DIV/0!</v>
      </c>
    </row>
    <row r="75" spans="1:48" outlineLevel="1" x14ac:dyDescent="0.25">
      <c r="C75" s="72" t="s">
        <v>272</v>
      </c>
      <c r="D75" s="43"/>
      <c r="E75" s="43"/>
      <c r="F75" s="43"/>
      <c r="G75" s="43"/>
      <c r="H75" s="43"/>
      <c r="I75" s="44"/>
      <c r="J75" s="43"/>
      <c r="K75" s="52"/>
      <c r="L75" s="55"/>
      <c r="M75" s="44"/>
      <c r="N75" s="47"/>
      <c r="O75" s="81"/>
      <c r="P75" s="5">
        <f>SUBTOTAL(9,P71:P74)</f>
        <v>0</v>
      </c>
    </row>
    <row r="76" spans="1:48" outlineLevel="2" x14ac:dyDescent="0.25">
      <c r="C76" s="43">
        <v>108248</v>
      </c>
      <c r="D76" s="43" t="s">
        <v>236</v>
      </c>
      <c r="E76" s="43" t="s">
        <v>38</v>
      </c>
      <c r="F76" s="44">
        <v>71460</v>
      </c>
      <c r="G76" s="43">
        <v>101918</v>
      </c>
      <c r="H76" s="43" t="s">
        <v>5</v>
      </c>
      <c r="I76" s="44" t="s">
        <v>41</v>
      </c>
      <c r="J76" s="43" t="s">
        <v>43</v>
      </c>
      <c r="K76" s="52">
        <v>37104</v>
      </c>
      <c r="L76" s="55">
        <v>37120</v>
      </c>
      <c r="M76" s="44" t="s">
        <v>4</v>
      </c>
      <c r="N76" s="47">
        <v>37104</v>
      </c>
      <c r="O76" s="81">
        <v>30000</v>
      </c>
      <c r="P76" s="5">
        <f>O76</f>
        <v>30000</v>
      </c>
    </row>
    <row r="77" spans="1:48" outlineLevel="2" x14ac:dyDescent="0.25">
      <c r="C77" s="43">
        <v>108248</v>
      </c>
      <c r="D77" s="43" t="s">
        <v>236</v>
      </c>
      <c r="E77" s="43" t="s">
        <v>38</v>
      </c>
      <c r="F77" s="44">
        <v>71460</v>
      </c>
      <c r="G77" s="43">
        <v>101918</v>
      </c>
      <c r="H77" s="43" t="s">
        <v>5</v>
      </c>
      <c r="I77" s="44" t="s">
        <v>41</v>
      </c>
      <c r="J77" s="43" t="s">
        <v>43</v>
      </c>
      <c r="K77" s="52">
        <v>37104</v>
      </c>
      <c r="L77" s="55">
        <v>37120</v>
      </c>
      <c r="M77" s="44" t="s">
        <v>3</v>
      </c>
      <c r="N77" s="47">
        <v>37135</v>
      </c>
      <c r="O77" s="81">
        <v>-30000</v>
      </c>
      <c r="P77" s="5">
        <v>-30000</v>
      </c>
    </row>
    <row r="78" spans="1:48" outlineLevel="1" x14ac:dyDescent="0.25">
      <c r="C78" s="72" t="s">
        <v>273</v>
      </c>
      <c r="D78" s="43"/>
      <c r="E78" s="43"/>
      <c r="F78" s="44"/>
      <c r="G78" s="43"/>
      <c r="H78" s="43"/>
      <c r="I78" s="44"/>
      <c r="J78" s="43"/>
      <c r="K78" s="52"/>
      <c r="L78" s="55"/>
      <c r="M78" s="44"/>
      <c r="N78" s="47"/>
      <c r="O78" s="81"/>
      <c r="P78" s="5">
        <f>SUBTOTAL(9,P76:P77)</f>
        <v>0</v>
      </c>
      <c r="R78" s="78" t="e">
        <f>-P78/$Q$2</f>
        <v>#DIV/0!</v>
      </c>
    </row>
    <row r="79" spans="1:48" outlineLevel="2" x14ac:dyDescent="0.25">
      <c r="C79" s="24">
        <v>106500</v>
      </c>
      <c r="D79" s="43" t="s">
        <v>47</v>
      </c>
      <c r="E79" s="43" t="s">
        <v>38</v>
      </c>
      <c r="F79" s="44">
        <v>71460</v>
      </c>
      <c r="G79" s="12">
        <v>22359</v>
      </c>
      <c r="H79" s="43" t="s">
        <v>2</v>
      </c>
      <c r="I79" s="44" t="s">
        <v>161</v>
      </c>
      <c r="J79" s="43" t="s">
        <v>9</v>
      </c>
      <c r="K79" s="47">
        <v>36586</v>
      </c>
      <c r="L79" s="48">
        <v>36613</v>
      </c>
      <c r="M79" s="44"/>
      <c r="N79" s="47">
        <v>37104</v>
      </c>
      <c r="O79" s="81">
        <v>0</v>
      </c>
      <c r="R79" s="78"/>
    </row>
    <row r="80" spans="1:48" outlineLevel="2" x14ac:dyDescent="0.25">
      <c r="A80" s="43"/>
      <c r="B80" s="43"/>
      <c r="C80" s="24">
        <v>106500</v>
      </c>
      <c r="D80" s="43" t="s">
        <v>47</v>
      </c>
      <c r="E80" s="43" t="s">
        <v>38</v>
      </c>
      <c r="F80" s="44">
        <v>71460</v>
      </c>
      <c r="G80" s="12">
        <v>22359</v>
      </c>
      <c r="H80" s="43" t="s">
        <v>2</v>
      </c>
      <c r="I80" s="44" t="s">
        <v>161</v>
      </c>
      <c r="J80" s="43" t="s">
        <v>9</v>
      </c>
      <c r="K80" s="47">
        <v>36586</v>
      </c>
      <c r="L80" s="48">
        <v>36613</v>
      </c>
      <c r="M80" s="44" t="s">
        <v>3</v>
      </c>
      <c r="N80" s="47">
        <v>36892</v>
      </c>
      <c r="O80" s="81">
        <v>-1000000</v>
      </c>
      <c r="P80" s="5">
        <f>O80</f>
        <v>-1000000</v>
      </c>
      <c r="Q80" s="49"/>
      <c r="R80" s="78"/>
      <c r="S80" s="33"/>
      <c r="T80" s="49"/>
      <c r="U80" s="49"/>
      <c r="V80" s="50"/>
      <c r="W80" s="50"/>
      <c r="X80" s="50"/>
      <c r="Y80" s="50"/>
      <c r="Z80" s="51"/>
      <c r="AA80" s="51"/>
      <c r="AB80" s="51"/>
      <c r="AC80" s="51"/>
      <c r="AD80" s="51"/>
      <c r="AE80" s="52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</row>
    <row r="81" spans="3:18" outlineLevel="2" x14ac:dyDescent="0.25">
      <c r="C81" s="24">
        <v>106500</v>
      </c>
      <c r="D81" s="43" t="s">
        <v>47</v>
      </c>
      <c r="E81" s="43" t="s">
        <v>38</v>
      </c>
      <c r="F81" s="44">
        <v>71460</v>
      </c>
      <c r="G81" s="12">
        <v>22359</v>
      </c>
      <c r="H81" s="43" t="s">
        <v>2</v>
      </c>
      <c r="I81" s="44" t="s">
        <v>161</v>
      </c>
      <c r="J81" s="43" t="s">
        <v>9</v>
      </c>
      <c r="K81" s="47">
        <v>36586</v>
      </c>
      <c r="L81" s="48">
        <v>36613</v>
      </c>
      <c r="M81" s="44" t="s">
        <v>4</v>
      </c>
      <c r="N81" s="47">
        <v>37135</v>
      </c>
      <c r="O81" s="81">
        <v>1000000</v>
      </c>
      <c r="P81" s="5">
        <v>1000000</v>
      </c>
      <c r="R81" s="78"/>
    </row>
    <row r="82" spans="3:18" outlineLevel="1" x14ac:dyDescent="0.25">
      <c r="C82" s="26" t="s">
        <v>241</v>
      </c>
      <c r="D82" s="43"/>
      <c r="E82" s="43"/>
      <c r="F82" s="44"/>
      <c r="G82" s="12"/>
      <c r="H82" s="43"/>
      <c r="I82" s="44"/>
      <c r="J82" s="43"/>
      <c r="K82" s="47"/>
      <c r="L82" s="48"/>
      <c r="M82" s="44"/>
      <c r="N82" s="47"/>
      <c r="O82" s="81"/>
      <c r="P82" s="5">
        <f>SUBTOTAL(9,P79:P81)</f>
        <v>0</v>
      </c>
      <c r="R82" s="78" t="e">
        <f>-P82/$Q$2</f>
        <v>#DIV/0!</v>
      </c>
    </row>
    <row r="83" spans="3:18" outlineLevel="2" x14ac:dyDescent="0.25">
      <c r="C83" s="24">
        <v>106987</v>
      </c>
      <c r="D83" s="43" t="s">
        <v>47</v>
      </c>
      <c r="E83" s="43" t="s">
        <v>38</v>
      </c>
      <c r="F83" s="44">
        <v>71460</v>
      </c>
      <c r="G83" s="12">
        <v>22359</v>
      </c>
      <c r="H83" s="43" t="s">
        <v>2</v>
      </c>
      <c r="I83" s="44" t="s">
        <v>161</v>
      </c>
      <c r="J83" s="43" t="s">
        <v>43</v>
      </c>
      <c r="K83" s="47">
        <v>36770</v>
      </c>
      <c r="L83" s="48">
        <v>36788</v>
      </c>
      <c r="M83" s="44" t="s">
        <v>3</v>
      </c>
      <c r="N83" s="47">
        <v>36831</v>
      </c>
      <c r="O83" s="81">
        <v>-350000</v>
      </c>
      <c r="P83" s="5">
        <v>-350010</v>
      </c>
      <c r="R83" s="78"/>
    </row>
    <row r="84" spans="3:18" outlineLevel="2" x14ac:dyDescent="0.25">
      <c r="C84" s="24">
        <v>106987</v>
      </c>
      <c r="D84" s="43" t="s">
        <v>47</v>
      </c>
      <c r="E84" s="43" t="s">
        <v>38</v>
      </c>
      <c r="F84" s="44">
        <v>71460</v>
      </c>
      <c r="G84" s="12">
        <v>22359</v>
      </c>
      <c r="H84" s="43" t="s">
        <v>2</v>
      </c>
      <c r="I84" s="44" t="s">
        <v>161</v>
      </c>
      <c r="J84" s="43" t="s">
        <v>43</v>
      </c>
      <c r="K84" s="47">
        <v>36770</v>
      </c>
      <c r="L84" s="48">
        <v>36788</v>
      </c>
      <c r="M84" s="44" t="s">
        <v>4</v>
      </c>
      <c r="N84" s="47">
        <v>37135</v>
      </c>
      <c r="O84" s="81">
        <v>350010</v>
      </c>
      <c r="P84" s="5">
        <v>350000</v>
      </c>
      <c r="R84" s="78"/>
    </row>
    <row r="85" spans="3:18" outlineLevel="1" x14ac:dyDescent="0.25">
      <c r="C85" s="26" t="s">
        <v>248</v>
      </c>
      <c r="D85" s="43"/>
      <c r="E85" s="43"/>
      <c r="F85" s="44"/>
      <c r="G85" s="12"/>
      <c r="H85" s="43"/>
      <c r="I85" s="44"/>
      <c r="J85" s="43"/>
      <c r="K85" s="47"/>
      <c r="L85" s="48"/>
      <c r="M85" s="44"/>
      <c r="N85" s="47"/>
      <c r="O85" s="81"/>
      <c r="P85" s="5">
        <f>SUBTOTAL(9,P83:P84)</f>
        <v>-10</v>
      </c>
      <c r="R85" s="78" t="e">
        <f>-P85/$Q$2</f>
        <v>#DIV/0!</v>
      </c>
    </row>
    <row r="86" spans="3:18" outlineLevel="2" x14ac:dyDescent="0.25">
      <c r="C86" s="24">
        <v>106988</v>
      </c>
      <c r="D86" s="43" t="s">
        <v>47</v>
      </c>
      <c r="E86" s="43" t="s">
        <v>38</v>
      </c>
      <c r="F86" s="44">
        <v>71460</v>
      </c>
      <c r="G86" s="12">
        <v>22359</v>
      </c>
      <c r="H86" s="45" t="s">
        <v>2</v>
      </c>
      <c r="I86" s="46" t="s">
        <v>39</v>
      </c>
      <c r="J86" s="43" t="s">
        <v>43</v>
      </c>
      <c r="K86" s="47">
        <v>36770</v>
      </c>
      <c r="L86" s="48">
        <v>36788</v>
      </c>
      <c r="M86" s="44" t="s">
        <v>3</v>
      </c>
      <c r="N86" s="47">
        <v>36892</v>
      </c>
      <c r="O86" s="81">
        <v>-350000</v>
      </c>
      <c r="P86" s="5">
        <v>-349990</v>
      </c>
      <c r="R86" s="78"/>
    </row>
    <row r="87" spans="3:18" outlineLevel="2" x14ac:dyDescent="0.25">
      <c r="C87" s="24">
        <v>106988</v>
      </c>
      <c r="D87" s="43" t="s">
        <v>47</v>
      </c>
      <c r="E87" s="43" t="s">
        <v>38</v>
      </c>
      <c r="F87" s="44">
        <v>71460</v>
      </c>
      <c r="G87" s="12">
        <v>22359</v>
      </c>
      <c r="H87" s="45" t="s">
        <v>2</v>
      </c>
      <c r="I87" s="46" t="s">
        <v>39</v>
      </c>
      <c r="J87" s="43" t="s">
        <v>43</v>
      </c>
      <c r="K87" s="47">
        <v>36770</v>
      </c>
      <c r="L87" s="48">
        <v>36788</v>
      </c>
      <c r="M87" s="44" t="s">
        <v>4</v>
      </c>
      <c r="N87" s="47">
        <v>37135</v>
      </c>
      <c r="O87" s="81">
        <v>349990</v>
      </c>
      <c r="P87" s="5">
        <v>349980</v>
      </c>
      <c r="R87" s="78"/>
    </row>
    <row r="88" spans="3:18" outlineLevel="1" x14ac:dyDescent="0.25">
      <c r="C88" s="26" t="s">
        <v>249</v>
      </c>
      <c r="D88" s="43"/>
      <c r="E88" s="43"/>
      <c r="F88" s="44"/>
      <c r="G88" s="12"/>
      <c r="H88" s="45"/>
      <c r="I88" s="46"/>
      <c r="J88" s="43"/>
      <c r="K88" s="47"/>
      <c r="L88" s="48"/>
      <c r="M88" s="44"/>
      <c r="N88" s="47"/>
      <c r="O88" s="81"/>
      <c r="P88" s="5">
        <f>SUBTOTAL(9,P86:P87)</f>
        <v>-10</v>
      </c>
      <c r="R88" s="78" t="e">
        <f>-P88/$Q$2</f>
        <v>#DIV/0!</v>
      </c>
    </row>
    <row r="89" spans="3:18" outlineLevel="2" x14ac:dyDescent="0.25">
      <c r="C89" s="24">
        <v>106989</v>
      </c>
      <c r="D89" s="43" t="s">
        <v>47</v>
      </c>
      <c r="E89" s="43" t="s">
        <v>38</v>
      </c>
      <c r="F89" s="44">
        <v>71460</v>
      </c>
      <c r="G89" s="12">
        <v>22359</v>
      </c>
      <c r="H89" s="43" t="s">
        <v>5</v>
      </c>
      <c r="I89" s="44" t="s">
        <v>41</v>
      </c>
      <c r="J89" s="43" t="s">
        <v>43</v>
      </c>
      <c r="K89" s="47">
        <v>36770</v>
      </c>
      <c r="L89" s="48">
        <v>36788</v>
      </c>
      <c r="M89" s="44" t="s">
        <v>4</v>
      </c>
      <c r="N89" s="47">
        <v>36892</v>
      </c>
      <c r="O89" s="81">
        <v>350000</v>
      </c>
      <c r="P89" s="5">
        <v>349990</v>
      </c>
      <c r="R89" s="78"/>
    </row>
    <row r="90" spans="3:18" outlineLevel="2" x14ac:dyDescent="0.25">
      <c r="C90" s="24">
        <v>106989</v>
      </c>
      <c r="D90" s="43" t="s">
        <v>47</v>
      </c>
      <c r="E90" s="43" t="s">
        <v>38</v>
      </c>
      <c r="F90" s="44">
        <v>71460</v>
      </c>
      <c r="G90" s="12">
        <v>22359</v>
      </c>
      <c r="H90" s="43" t="s">
        <v>5</v>
      </c>
      <c r="I90" s="44" t="s">
        <v>41</v>
      </c>
      <c r="J90" s="43" t="s">
        <v>43</v>
      </c>
      <c r="K90" s="47">
        <v>36770</v>
      </c>
      <c r="L90" s="48">
        <v>36788</v>
      </c>
      <c r="M90" s="44" t="s">
        <v>3</v>
      </c>
      <c r="N90" s="47">
        <v>37135</v>
      </c>
      <c r="O90" s="81">
        <v>-349990</v>
      </c>
      <c r="P90" s="5">
        <v>-349980</v>
      </c>
      <c r="R90" s="78"/>
    </row>
    <row r="91" spans="3:18" outlineLevel="1" x14ac:dyDescent="0.25">
      <c r="C91" s="26" t="s">
        <v>251</v>
      </c>
      <c r="D91" s="43"/>
      <c r="E91" s="43"/>
      <c r="F91" s="44"/>
      <c r="G91" s="12"/>
      <c r="H91" s="43"/>
      <c r="I91" s="44"/>
      <c r="J91" s="43"/>
      <c r="K91" s="47"/>
      <c r="L91" s="48"/>
      <c r="M91" s="44"/>
      <c r="N91" s="47"/>
      <c r="O91" s="81"/>
      <c r="P91" s="5">
        <f>SUBTOTAL(9,P89:P90)</f>
        <v>10</v>
      </c>
      <c r="R91" s="78" t="e">
        <f>-P91/$Q$2</f>
        <v>#DIV/0!</v>
      </c>
    </row>
    <row r="92" spans="3:18" outlineLevel="2" x14ac:dyDescent="0.25">
      <c r="C92" s="43">
        <v>107825</v>
      </c>
      <c r="D92" s="43" t="s">
        <v>47</v>
      </c>
      <c r="E92" s="43" t="s">
        <v>38</v>
      </c>
      <c r="F92" s="43">
        <v>71320</v>
      </c>
      <c r="G92" s="43">
        <v>22359</v>
      </c>
      <c r="H92" s="43" t="s">
        <v>5</v>
      </c>
      <c r="I92" s="44" t="s">
        <v>41</v>
      </c>
      <c r="J92" s="43" t="s">
        <v>43</v>
      </c>
      <c r="K92" s="52">
        <v>36982</v>
      </c>
      <c r="L92" s="55">
        <v>36999</v>
      </c>
      <c r="M92" s="44" t="s">
        <v>4</v>
      </c>
      <c r="N92" s="47">
        <v>37012</v>
      </c>
      <c r="O92" s="81">
        <v>250000</v>
      </c>
      <c r="P92" s="5">
        <v>250015</v>
      </c>
    </row>
    <row r="93" spans="3:18" outlineLevel="2" x14ac:dyDescent="0.25">
      <c r="C93" s="43">
        <v>107825</v>
      </c>
      <c r="D93" s="43" t="s">
        <v>47</v>
      </c>
      <c r="E93" s="43" t="s">
        <v>38</v>
      </c>
      <c r="F93" s="43">
        <v>71320</v>
      </c>
      <c r="G93" s="43">
        <v>22359</v>
      </c>
      <c r="H93" s="43" t="s">
        <v>5</v>
      </c>
      <c r="I93" s="44" t="s">
        <v>41</v>
      </c>
      <c r="J93" s="43" t="s">
        <v>43</v>
      </c>
      <c r="K93" s="52">
        <v>36982</v>
      </c>
      <c r="L93" s="55">
        <v>36999</v>
      </c>
      <c r="M93" s="44" t="s">
        <v>3</v>
      </c>
      <c r="N93" s="47">
        <v>37135</v>
      </c>
      <c r="O93" s="81">
        <v>-250015</v>
      </c>
      <c r="P93" s="5">
        <v>-250015</v>
      </c>
    </row>
    <row r="94" spans="3:18" outlineLevel="1" x14ac:dyDescent="0.25">
      <c r="C94" s="72" t="s">
        <v>257</v>
      </c>
      <c r="D94" s="43"/>
      <c r="E94" s="43"/>
      <c r="F94" s="43"/>
      <c r="G94" s="43"/>
      <c r="H94" s="43"/>
      <c r="I94" s="44"/>
      <c r="J94" s="43"/>
      <c r="K94" s="52"/>
      <c r="L94" s="55"/>
      <c r="M94" s="44"/>
      <c r="N94" s="47"/>
      <c r="O94" s="81"/>
      <c r="P94" s="5">
        <f>SUBTOTAL(9,P92:P93)</f>
        <v>0</v>
      </c>
      <c r="R94" s="78" t="e">
        <f>-P94/$Q$2</f>
        <v>#DIV/0!</v>
      </c>
    </row>
    <row r="95" spans="3:18" outlineLevel="2" x14ac:dyDescent="0.25">
      <c r="C95" s="43">
        <v>107894</v>
      </c>
      <c r="D95" s="43" t="s">
        <v>47</v>
      </c>
      <c r="E95" s="43" t="s">
        <v>38</v>
      </c>
      <c r="F95" s="43">
        <v>62389</v>
      </c>
      <c r="G95" s="43">
        <v>22359</v>
      </c>
      <c r="H95" s="43" t="s">
        <v>5</v>
      </c>
      <c r="I95" s="44" t="s">
        <v>41</v>
      </c>
      <c r="J95" s="43" t="s">
        <v>43</v>
      </c>
      <c r="K95" s="52">
        <v>36982</v>
      </c>
      <c r="L95" s="55">
        <v>37008</v>
      </c>
      <c r="M95" s="44" t="s">
        <v>4</v>
      </c>
      <c r="N95" s="47">
        <v>37012</v>
      </c>
      <c r="O95" s="81">
        <v>500000</v>
      </c>
      <c r="P95" s="5">
        <v>499999</v>
      </c>
    </row>
    <row r="96" spans="3:18" outlineLevel="2" x14ac:dyDescent="0.25">
      <c r="C96" s="43">
        <v>107894</v>
      </c>
      <c r="D96" s="43" t="s">
        <v>47</v>
      </c>
      <c r="E96" s="43" t="s">
        <v>38</v>
      </c>
      <c r="F96" s="43">
        <v>62389</v>
      </c>
      <c r="G96" s="43">
        <v>22359</v>
      </c>
      <c r="H96" s="43" t="s">
        <v>5</v>
      </c>
      <c r="I96" s="44" t="s">
        <v>41</v>
      </c>
      <c r="J96" s="43" t="s">
        <v>43</v>
      </c>
      <c r="K96" s="52">
        <v>36982</v>
      </c>
      <c r="L96" s="55">
        <v>37008</v>
      </c>
      <c r="M96" s="44" t="s">
        <v>3</v>
      </c>
      <c r="N96" s="47">
        <v>37135</v>
      </c>
      <c r="O96" s="81">
        <v>-499999</v>
      </c>
      <c r="P96" s="5">
        <v>-499999</v>
      </c>
    </row>
    <row r="97" spans="1:48" outlineLevel="1" x14ac:dyDescent="0.25">
      <c r="C97" s="72" t="s">
        <v>265</v>
      </c>
      <c r="D97" s="43"/>
      <c r="E97" s="43"/>
      <c r="F97" s="43"/>
      <c r="G97" s="43"/>
      <c r="H97" s="43"/>
      <c r="I97" s="44"/>
      <c r="J97" s="43"/>
      <c r="K97" s="52"/>
      <c r="L97" s="55"/>
      <c r="M97" s="44"/>
      <c r="N97" s="47"/>
      <c r="O97" s="81"/>
      <c r="P97" s="5">
        <f>SUBTOTAL(9,P95:P96)</f>
        <v>0</v>
      </c>
      <c r="R97" s="78" t="e">
        <f>-P97/$Q$2</f>
        <v>#DIV/0!</v>
      </c>
    </row>
    <row r="98" spans="1:48" s="43" customFormat="1" outlineLevel="2" x14ac:dyDescent="0.25">
      <c r="A98"/>
      <c r="B98"/>
      <c r="C98" s="43">
        <v>107990</v>
      </c>
      <c r="D98" s="43" t="s">
        <v>47</v>
      </c>
      <c r="E98" s="43" t="s">
        <v>38</v>
      </c>
      <c r="F98" s="43">
        <v>62389</v>
      </c>
      <c r="G98" s="43">
        <v>22359</v>
      </c>
      <c r="H98" s="43" t="s">
        <v>5</v>
      </c>
      <c r="I98" s="44" t="s">
        <v>41</v>
      </c>
      <c r="J98" s="43" t="s">
        <v>43</v>
      </c>
      <c r="K98" s="52">
        <v>37012</v>
      </c>
      <c r="L98" s="55">
        <v>37042</v>
      </c>
      <c r="M98" s="44" t="s">
        <v>4</v>
      </c>
      <c r="N98" s="47">
        <v>37043</v>
      </c>
      <c r="O98" s="81">
        <v>110000</v>
      </c>
      <c r="P98" s="5">
        <f>O98</f>
        <v>110000</v>
      </c>
      <c r="Q98"/>
      <c r="R98" s="4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</row>
    <row r="99" spans="1:48" outlineLevel="2" x14ac:dyDescent="0.25">
      <c r="C99" s="43">
        <v>107990</v>
      </c>
      <c r="D99" s="43" t="s">
        <v>47</v>
      </c>
      <c r="E99" s="43" t="s">
        <v>38</v>
      </c>
      <c r="F99" s="43">
        <v>62389</v>
      </c>
      <c r="G99" s="43">
        <v>22359</v>
      </c>
      <c r="H99" s="43" t="s">
        <v>5</v>
      </c>
      <c r="I99" s="44" t="s">
        <v>41</v>
      </c>
      <c r="J99" s="43" t="s">
        <v>43</v>
      </c>
      <c r="K99" s="52">
        <v>37012</v>
      </c>
      <c r="L99" s="55">
        <v>37042</v>
      </c>
      <c r="M99" s="44" t="s">
        <v>3</v>
      </c>
      <c r="N99" s="47">
        <v>37135</v>
      </c>
      <c r="O99" s="81">
        <v>-110000</v>
      </c>
      <c r="P99" s="5">
        <v>-110000</v>
      </c>
      <c r="R99" s="77" t="e">
        <f>-(P98+P99)/$Q$2</f>
        <v>#DIV/0!</v>
      </c>
    </row>
    <row r="100" spans="1:48" outlineLevel="2" x14ac:dyDescent="0.25">
      <c r="C100" s="43">
        <v>107990</v>
      </c>
      <c r="D100" s="43" t="s">
        <v>47</v>
      </c>
      <c r="E100" s="43" t="s">
        <v>38</v>
      </c>
      <c r="F100" s="43">
        <v>71322</v>
      </c>
      <c r="G100" s="43">
        <v>22359</v>
      </c>
      <c r="H100" s="43" t="s">
        <v>5</v>
      </c>
      <c r="I100" s="44" t="s">
        <v>41</v>
      </c>
      <c r="J100" s="43" t="s">
        <v>43</v>
      </c>
      <c r="K100" s="52">
        <v>37012</v>
      </c>
      <c r="L100" s="55">
        <v>37042</v>
      </c>
      <c r="M100" s="44" t="s">
        <v>4</v>
      </c>
      <c r="N100" s="47">
        <v>37043</v>
      </c>
      <c r="O100" s="81">
        <v>20000</v>
      </c>
      <c r="P100" s="5">
        <f>O100</f>
        <v>20000</v>
      </c>
    </row>
    <row r="101" spans="1:48" outlineLevel="2" x14ac:dyDescent="0.25">
      <c r="C101" s="43">
        <v>107990</v>
      </c>
      <c r="D101" s="43" t="s">
        <v>47</v>
      </c>
      <c r="E101" s="43" t="s">
        <v>38</v>
      </c>
      <c r="F101" s="43">
        <v>71322</v>
      </c>
      <c r="G101" s="43">
        <v>22359</v>
      </c>
      <c r="H101" s="43" t="s">
        <v>5</v>
      </c>
      <c r="I101" s="44" t="s">
        <v>41</v>
      </c>
      <c r="J101" s="43" t="s">
        <v>43</v>
      </c>
      <c r="K101" s="52">
        <v>37012</v>
      </c>
      <c r="L101" s="55">
        <v>37042</v>
      </c>
      <c r="M101" s="44" t="s">
        <v>3</v>
      </c>
      <c r="N101" s="47">
        <v>37135</v>
      </c>
      <c r="O101" s="81">
        <v>-20000</v>
      </c>
      <c r="P101" s="5">
        <v>-20000</v>
      </c>
      <c r="R101" s="77" t="e">
        <f>-(P100+P101)/$Q$2</f>
        <v>#DIV/0!</v>
      </c>
    </row>
    <row r="102" spans="1:48" outlineLevel="1" x14ac:dyDescent="0.25">
      <c r="C102" s="72" t="s">
        <v>274</v>
      </c>
      <c r="D102" s="43"/>
      <c r="E102" s="43"/>
      <c r="F102" s="43"/>
      <c r="G102" s="43"/>
      <c r="H102" s="43"/>
      <c r="I102" s="44"/>
      <c r="J102" s="43"/>
      <c r="K102" s="52"/>
      <c r="L102" s="55"/>
      <c r="M102" s="44"/>
      <c r="N102" s="47"/>
      <c r="O102" s="81"/>
      <c r="P102" s="5">
        <f>SUBTOTAL(9,P98:P101)</f>
        <v>0</v>
      </c>
    </row>
    <row r="103" spans="1:48" outlineLevel="2" x14ac:dyDescent="0.25">
      <c r="C103" s="43">
        <v>108230</v>
      </c>
      <c r="D103" s="43" t="s">
        <v>47</v>
      </c>
      <c r="E103" s="43" t="s">
        <v>38</v>
      </c>
      <c r="F103" s="44">
        <v>62389</v>
      </c>
      <c r="G103" s="43">
        <v>22359</v>
      </c>
      <c r="H103" s="43" t="s">
        <v>5</v>
      </c>
      <c r="I103" s="44" t="s">
        <v>41</v>
      </c>
      <c r="J103" s="43" t="s">
        <v>43</v>
      </c>
      <c r="K103" s="52">
        <v>37104</v>
      </c>
      <c r="L103" s="55">
        <v>37119</v>
      </c>
      <c r="M103" s="44" t="s">
        <v>4</v>
      </c>
      <c r="N103" s="47">
        <v>37104</v>
      </c>
      <c r="O103" s="81">
        <v>20000</v>
      </c>
      <c r="P103" s="5">
        <f>O103</f>
        <v>20000</v>
      </c>
    </row>
    <row r="104" spans="1:48" outlineLevel="2" x14ac:dyDescent="0.25">
      <c r="C104" s="43">
        <v>108230</v>
      </c>
      <c r="D104" s="43" t="s">
        <v>47</v>
      </c>
      <c r="E104" s="43" t="s">
        <v>38</v>
      </c>
      <c r="F104" s="44">
        <v>62389</v>
      </c>
      <c r="G104" s="43">
        <v>22359</v>
      </c>
      <c r="H104" s="43" t="s">
        <v>5</v>
      </c>
      <c r="I104" s="44" t="s">
        <v>41</v>
      </c>
      <c r="J104" s="43" t="s">
        <v>43</v>
      </c>
      <c r="K104" s="52">
        <v>37104</v>
      </c>
      <c r="L104" s="55">
        <v>37119</v>
      </c>
      <c r="M104" s="44" t="s">
        <v>3</v>
      </c>
      <c r="N104" s="47">
        <v>37135</v>
      </c>
      <c r="O104" s="81">
        <v>-20000</v>
      </c>
      <c r="P104" s="5">
        <v>-20000</v>
      </c>
    </row>
    <row r="105" spans="1:48" outlineLevel="1" x14ac:dyDescent="0.25">
      <c r="C105" s="72" t="s">
        <v>275</v>
      </c>
      <c r="D105" s="43"/>
      <c r="E105" s="43"/>
      <c r="F105" s="44"/>
      <c r="G105" s="43"/>
      <c r="H105" s="43"/>
      <c r="I105" s="44"/>
      <c r="J105" s="43"/>
      <c r="K105" s="52"/>
      <c r="L105" s="55"/>
      <c r="M105" s="44"/>
      <c r="N105" s="47"/>
      <c r="O105" s="81"/>
      <c r="P105" s="5">
        <f>SUBTOTAL(9,P103:P104)</f>
        <v>0</v>
      </c>
      <c r="R105" s="78" t="e">
        <f>-P105/$Q$2</f>
        <v>#DIV/0!</v>
      </c>
    </row>
    <row r="106" spans="1:48" outlineLevel="2" x14ac:dyDescent="0.25">
      <c r="C106" s="43">
        <v>107817</v>
      </c>
      <c r="D106" s="43" t="s">
        <v>48</v>
      </c>
      <c r="E106" s="43" t="s">
        <v>38</v>
      </c>
      <c r="F106" s="43">
        <v>71322</v>
      </c>
      <c r="G106" s="43">
        <v>21229</v>
      </c>
      <c r="H106" s="43" t="s">
        <v>5</v>
      </c>
      <c r="I106" s="44" t="s">
        <v>41</v>
      </c>
      <c r="J106" s="43" t="s">
        <v>43</v>
      </c>
      <c r="K106" s="52">
        <v>36982</v>
      </c>
      <c r="L106" s="55">
        <v>36997</v>
      </c>
      <c r="M106" s="44" t="s">
        <v>4</v>
      </c>
      <c r="N106" s="47">
        <v>36982</v>
      </c>
      <c r="O106" s="81">
        <v>47500</v>
      </c>
      <c r="P106" s="5">
        <f>O106</f>
        <v>47500</v>
      </c>
    </row>
    <row r="107" spans="1:48" outlineLevel="2" x14ac:dyDescent="0.25">
      <c r="C107" s="43">
        <v>107817</v>
      </c>
      <c r="D107" s="43" t="s">
        <v>48</v>
      </c>
      <c r="E107" s="43" t="s">
        <v>38</v>
      </c>
      <c r="F107" s="43">
        <v>71322</v>
      </c>
      <c r="G107" s="43">
        <v>21229</v>
      </c>
      <c r="H107" s="43" t="s">
        <v>5</v>
      </c>
      <c r="I107" s="44" t="s">
        <v>41</v>
      </c>
      <c r="J107" s="43" t="s">
        <v>43</v>
      </c>
      <c r="K107" s="52">
        <v>36982</v>
      </c>
      <c r="L107" s="55">
        <v>36997</v>
      </c>
      <c r="M107" s="44" t="s">
        <v>3</v>
      </c>
      <c r="N107" s="47">
        <v>37135</v>
      </c>
      <c r="O107" s="81">
        <v>-47500</v>
      </c>
      <c r="P107" s="5">
        <v>-47500</v>
      </c>
      <c r="R107" s="77" t="e">
        <f>-(P106+P107)/$Q$2</f>
        <v>#DIV/0!</v>
      </c>
    </row>
    <row r="108" spans="1:48" outlineLevel="2" x14ac:dyDescent="0.25">
      <c r="C108" s="43">
        <v>107817</v>
      </c>
      <c r="D108" s="43" t="s">
        <v>48</v>
      </c>
      <c r="E108" s="43" t="s">
        <v>38</v>
      </c>
      <c r="F108" s="43">
        <v>71323</v>
      </c>
      <c r="G108" s="43">
        <v>21229</v>
      </c>
      <c r="H108" s="43" t="s">
        <v>5</v>
      </c>
      <c r="I108" s="44" t="s">
        <v>41</v>
      </c>
      <c r="J108" s="43" t="s">
        <v>43</v>
      </c>
      <c r="K108" s="52">
        <v>36982</v>
      </c>
      <c r="L108" s="55">
        <v>36997</v>
      </c>
      <c r="M108" s="44" t="s">
        <v>4</v>
      </c>
      <c r="N108" s="47">
        <v>36982</v>
      </c>
      <c r="O108" s="81">
        <v>2500</v>
      </c>
      <c r="P108" s="5">
        <f>O108</f>
        <v>2500</v>
      </c>
      <c r="R108" s="77"/>
    </row>
    <row r="109" spans="1:48" outlineLevel="2" x14ac:dyDescent="0.25">
      <c r="C109" s="43">
        <v>107817</v>
      </c>
      <c r="D109" s="43" t="s">
        <v>48</v>
      </c>
      <c r="E109" s="43" t="s">
        <v>38</v>
      </c>
      <c r="F109" s="43">
        <v>71323</v>
      </c>
      <c r="G109" s="43">
        <v>21229</v>
      </c>
      <c r="H109" s="43" t="s">
        <v>5</v>
      </c>
      <c r="I109" s="44" t="s">
        <v>41</v>
      </c>
      <c r="J109" s="43" t="s">
        <v>43</v>
      </c>
      <c r="K109" s="52">
        <v>36982</v>
      </c>
      <c r="L109" s="55">
        <v>36997</v>
      </c>
      <c r="M109" s="44" t="s">
        <v>3</v>
      </c>
      <c r="N109" s="47">
        <v>37135</v>
      </c>
      <c r="O109" s="81">
        <v>-2500</v>
      </c>
      <c r="P109" s="5">
        <v>-2500</v>
      </c>
      <c r="R109" s="77" t="e">
        <f>-(P108+P109)/$Q$2</f>
        <v>#DIV/0!</v>
      </c>
    </row>
    <row r="110" spans="1:48" outlineLevel="1" x14ac:dyDescent="0.25">
      <c r="C110" s="72" t="s">
        <v>254</v>
      </c>
      <c r="D110" s="43"/>
      <c r="E110" s="43"/>
      <c r="F110" s="43"/>
      <c r="G110" s="43"/>
      <c r="H110" s="43"/>
      <c r="I110" s="44"/>
      <c r="J110" s="43"/>
      <c r="K110" s="52"/>
      <c r="L110" s="55"/>
      <c r="M110" s="44"/>
      <c r="N110" s="47"/>
      <c r="O110" s="81"/>
      <c r="P110" s="5">
        <f>SUBTOTAL(9,P106:P109)</f>
        <v>0</v>
      </c>
      <c r="R110" s="77"/>
    </row>
    <row r="111" spans="1:48" outlineLevel="2" x14ac:dyDescent="0.25">
      <c r="C111" s="43">
        <v>107885</v>
      </c>
      <c r="D111" s="43" t="s">
        <v>48</v>
      </c>
      <c r="E111" s="43" t="s">
        <v>38</v>
      </c>
      <c r="F111" s="43">
        <v>62389</v>
      </c>
      <c r="G111" s="43">
        <v>21229</v>
      </c>
      <c r="H111" s="43" t="s">
        <v>5</v>
      </c>
      <c r="I111" s="44" t="s">
        <v>41</v>
      </c>
      <c r="J111" s="43" t="s">
        <v>43</v>
      </c>
      <c r="K111" s="52">
        <v>36982</v>
      </c>
      <c r="L111" s="55">
        <v>37008</v>
      </c>
      <c r="M111" s="44" t="s">
        <v>4</v>
      </c>
      <c r="N111" s="47">
        <v>36982</v>
      </c>
      <c r="O111" s="81">
        <v>30000</v>
      </c>
      <c r="P111" s="5">
        <f>O111</f>
        <v>30000</v>
      </c>
      <c r="R111" s="77"/>
    </row>
    <row r="112" spans="1:48" outlineLevel="2" x14ac:dyDescent="0.25">
      <c r="C112" s="43">
        <v>107885</v>
      </c>
      <c r="D112" s="43" t="s">
        <v>48</v>
      </c>
      <c r="E112" s="43" t="s">
        <v>38</v>
      </c>
      <c r="F112" s="43">
        <v>62389</v>
      </c>
      <c r="G112" s="43">
        <v>21229</v>
      </c>
      <c r="H112" s="43" t="s">
        <v>5</v>
      </c>
      <c r="I112" s="44" t="s">
        <v>41</v>
      </c>
      <c r="J112" s="43" t="s">
        <v>43</v>
      </c>
      <c r="K112" s="52">
        <v>36982</v>
      </c>
      <c r="L112" s="55">
        <v>37008</v>
      </c>
      <c r="M112" s="44" t="s">
        <v>3</v>
      </c>
      <c r="N112" s="47">
        <v>37135</v>
      </c>
      <c r="O112" s="81">
        <v>-30000</v>
      </c>
      <c r="P112" s="5">
        <v>-30000</v>
      </c>
      <c r="R112" s="77"/>
    </row>
    <row r="113" spans="3:18" outlineLevel="1" x14ac:dyDescent="0.25">
      <c r="C113" s="72" t="s">
        <v>263</v>
      </c>
      <c r="D113" s="43"/>
      <c r="E113" s="43"/>
      <c r="F113" s="43"/>
      <c r="G113" s="43"/>
      <c r="H113" s="43"/>
      <c r="I113" s="44"/>
      <c r="J113" s="43"/>
      <c r="K113" s="52"/>
      <c r="L113" s="55"/>
      <c r="M113" s="44"/>
      <c r="N113" s="47"/>
      <c r="O113" s="81"/>
      <c r="P113" s="5">
        <f>SUBTOTAL(9,P111:P112)</f>
        <v>0</v>
      </c>
      <c r="R113" s="78" t="e">
        <f>-P113/$Q$2</f>
        <v>#DIV/0!</v>
      </c>
    </row>
    <row r="114" spans="3:18" outlineLevel="2" x14ac:dyDescent="0.25">
      <c r="C114" s="43">
        <v>107929</v>
      </c>
      <c r="D114" s="43" t="s">
        <v>48</v>
      </c>
      <c r="E114" s="43" t="s">
        <v>38</v>
      </c>
      <c r="F114" s="43">
        <v>71322</v>
      </c>
      <c r="G114" s="43">
        <v>21229</v>
      </c>
      <c r="H114" s="43" t="s">
        <v>5</v>
      </c>
      <c r="I114" s="44" t="s">
        <v>41</v>
      </c>
      <c r="J114" s="43" t="s">
        <v>9</v>
      </c>
      <c r="K114" s="52">
        <v>37012</v>
      </c>
      <c r="L114" s="55">
        <v>37018</v>
      </c>
      <c r="M114" s="44" t="s">
        <v>4</v>
      </c>
      <c r="N114" s="47">
        <v>37012</v>
      </c>
      <c r="O114" s="81">
        <v>52800</v>
      </c>
      <c r="P114" s="5">
        <v>30000</v>
      </c>
      <c r="R114" s="77"/>
    </row>
    <row r="115" spans="3:18" outlineLevel="2" x14ac:dyDescent="0.25">
      <c r="C115" s="43">
        <v>107929</v>
      </c>
      <c r="D115" s="43" t="s">
        <v>48</v>
      </c>
      <c r="E115" s="43" t="s">
        <v>38</v>
      </c>
      <c r="F115" s="43">
        <v>71322</v>
      </c>
      <c r="G115" s="43">
        <v>21229</v>
      </c>
      <c r="H115" s="43" t="s">
        <v>5</v>
      </c>
      <c r="I115" s="44" t="s">
        <v>41</v>
      </c>
      <c r="J115" s="43" t="s">
        <v>9</v>
      </c>
      <c r="K115" s="52">
        <v>37012</v>
      </c>
      <c r="L115" s="55">
        <v>37018</v>
      </c>
      <c r="M115" s="44" t="s">
        <v>3</v>
      </c>
      <c r="N115" s="47">
        <v>37135</v>
      </c>
      <c r="O115" s="81">
        <v>-30000</v>
      </c>
      <c r="P115" s="5">
        <v>-30000</v>
      </c>
      <c r="R115" s="77" t="e">
        <f>-(P114+P115)/$Q$2</f>
        <v>#DIV/0!</v>
      </c>
    </row>
    <row r="116" spans="3:18" outlineLevel="2" x14ac:dyDescent="0.25">
      <c r="C116" s="43">
        <v>107929</v>
      </c>
      <c r="D116" s="43" t="s">
        <v>48</v>
      </c>
      <c r="E116" s="43" t="s">
        <v>38</v>
      </c>
      <c r="F116" s="43">
        <v>71323</v>
      </c>
      <c r="G116" s="43">
        <v>21229</v>
      </c>
      <c r="H116" s="43" t="s">
        <v>5</v>
      </c>
      <c r="I116" s="44" t="s">
        <v>41</v>
      </c>
      <c r="J116" s="43" t="s">
        <v>9</v>
      </c>
      <c r="K116" s="52">
        <v>37012</v>
      </c>
      <c r="L116" s="55">
        <v>37018</v>
      </c>
      <c r="M116" s="44" t="s">
        <v>4</v>
      </c>
      <c r="N116" s="47">
        <v>37012</v>
      </c>
      <c r="O116" s="81">
        <v>20000</v>
      </c>
      <c r="P116" s="5">
        <v>42800</v>
      </c>
      <c r="R116" s="77"/>
    </row>
    <row r="117" spans="3:18" outlineLevel="2" x14ac:dyDescent="0.25">
      <c r="C117" s="43">
        <v>107929</v>
      </c>
      <c r="D117" s="43" t="s">
        <v>48</v>
      </c>
      <c r="E117" s="43" t="s">
        <v>38</v>
      </c>
      <c r="F117" s="43">
        <v>71323</v>
      </c>
      <c r="G117" s="43">
        <v>21229</v>
      </c>
      <c r="H117" s="43" t="s">
        <v>5</v>
      </c>
      <c r="I117" s="44" t="s">
        <v>41</v>
      </c>
      <c r="J117" s="43" t="s">
        <v>9</v>
      </c>
      <c r="K117" s="52">
        <v>37012</v>
      </c>
      <c r="L117" s="55">
        <v>37018</v>
      </c>
      <c r="M117" s="44" t="s">
        <v>3</v>
      </c>
      <c r="N117" s="47">
        <v>37135</v>
      </c>
      <c r="O117" s="81">
        <v>-42800</v>
      </c>
      <c r="P117" s="5">
        <v>-42800</v>
      </c>
      <c r="R117" s="77" t="e">
        <f>-(P116+P117)/$Q$2</f>
        <v>#DIV/0!</v>
      </c>
    </row>
    <row r="118" spans="3:18" outlineLevel="1" x14ac:dyDescent="0.25">
      <c r="C118" s="72" t="s">
        <v>267</v>
      </c>
      <c r="D118" s="43"/>
      <c r="E118" s="43"/>
      <c r="F118" s="43"/>
      <c r="G118" s="43"/>
      <c r="H118" s="43"/>
      <c r="I118" s="44"/>
      <c r="J118" s="43"/>
      <c r="K118" s="52"/>
      <c r="L118" s="55"/>
      <c r="M118" s="44"/>
      <c r="N118" s="47"/>
      <c r="O118" s="81"/>
      <c r="P118" s="5">
        <f>SUBTOTAL(9,P114:P117)</f>
        <v>0</v>
      </c>
      <c r="R118" s="77"/>
    </row>
    <row r="119" spans="3:18" outlineLevel="2" x14ac:dyDescent="0.25">
      <c r="C119" s="43">
        <v>108114</v>
      </c>
      <c r="D119" s="43" t="s">
        <v>48</v>
      </c>
      <c r="E119" s="43" t="s">
        <v>38</v>
      </c>
      <c r="F119" s="43">
        <v>71454</v>
      </c>
      <c r="G119" s="43">
        <v>21229</v>
      </c>
      <c r="H119" s="43" t="s">
        <v>2</v>
      </c>
      <c r="I119" s="44" t="s">
        <v>39</v>
      </c>
      <c r="J119" s="43" t="s">
        <v>43</v>
      </c>
      <c r="K119" s="52">
        <v>37073</v>
      </c>
      <c r="L119" s="55">
        <v>37081</v>
      </c>
      <c r="M119" s="44" t="s">
        <v>3</v>
      </c>
      <c r="N119" s="47">
        <v>37073</v>
      </c>
      <c r="O119" s="81">
        <v>-17100</v>
      </c>
      <c r="P119" s="5">
        <f>O119</f>
        <v>-17100</v>
      </c>
      <c r="R119" s="77"/>
    </row>
    <row r="120" spans="3:18" outlineLevel="2" x14ac:dyDescent="0.25">
      <c r="C120" s="43">
        <v>108114</v>
      </c>
      <c r="D120" s="43" t="s">
        <v>48</v>
      </c>
      <c r="E120" s="43" t="s">
        <v>38</v>
      </c>
      <c r="F120" s="43">
        <v>71454</v>
      </c>
      <c r="G120" s="43">
        <v>21229</v>
      </c>
      <c r="H120" s="43" t="s">
        <v>2</v>
      </c>
      <c r="I120" s="44" t="s">
        <v>39</v>
      </c>
      <c r="J120" s="43" t="s">
        <v>43</v>
      </c>
      <c r="K120" s="52">
        <v>37073</v>
      </c>
      <c r="L120" s="55">
        <v>37081</v>
      </c>
      <c r="M120" s="44" t="s">
        <v>4</v>
      </c>
      <c r="N120" s="47">
        <v>37135</v>
      </c>
      <c r="O120" s="81">
        <v>17100</v>
      </c>
      <c r="P120" s="5">
        <v>17100</v>
      </c>
      <c r="R120" s="77"/>
    </row>
    <row r="121" spans="3:18" outlineLevel="1" x14ac:dyDescent="0.25">
      <c r="C121" s="72" t="s">
        <v>276</v>
      </c>
      <c r="D121" s="43"/>
      <c r="E121" s="43"/>
      <c r="F121" s="43"/>
      <c r="G121" s="43"/>
      <c r="H121" s="43"/>
      <c r="I121" s="44"/>
      <c r="J121" s="43"/>
      <c r="K121" s="52"/>
      <c r="L121" s="55"/>
      <c r="M121" s="44"/>
      <c r="N121" s="47"/>
      <c r="O121" s="81"/>
      <c r="P121" s="5">
        <f>SUBTOTAL(9,P119:P120)</f>
        <v>0</v>
      </c>
      <c r="R121" s="78" t="e">
        <f>-P121/$Q$2</f>
        <v>#DIV/0!</v>
      </c>
    </row>
    <row r="122" spans="3:18" outlineLevel="2" x14ac:dyDescent="0.25">
      <c r="C122" s="43">
        <v>108228</v>
      </c>
      <c r="D122" s="43" t="s">
        <v>48</v>
      </c>
      <c r="E122" s="43" t="s">
        <v>38</v>
      </c>
      <c r="F122" s="44">
        <v>62389</v>
      </c>
      <c r="G122" s="43">
        <v>21229</v>
      </c>
      <c r="H122" s="43" t="s">
        <v>5</v>
      </c>
      <c r="I122" s="44" t="s">
        <v>41</v>
      </c>
      <c r="J122" s="43" t="s">
        <v>43</v>
      </c>
      <c r="K122" s="52">
        <v>37104</v>
      </c>
      <c r="L122" s="55">
        <v>37118</v>
      </c>
      <c r="M122" s="44" t="s">
        <v>4</v>
      </c>
      <c r="N122" s="47">
        <v>37104</v>
      </c>
      <c r="O122" s="81">
        <v>20000</v>
      </c>
      <c r="P122" s="5">
        <f>O122</f>
        <v>20000</v>
      </c>
      <c r="R122" s="77"/>
    </row>
    <row r="123" spans="3:18" outlineLevel="2" x14ac:dyDescent="0.25">
      <c r="C123" s="43">
        <v>108228</v>
      </c>
      <c r="D123" s="43" t="s">
        <v>48</v>
      </c>
      <c r="E123" s="43" t="s">
        <v>38</v>
      </c>
      <c r="F123" s="44">
        <v>62389</v>
      </c>
      <c r="G123" s="43">
        <v>21229</v>
      </c>
      <c r="H123" s="43" t="s">
        <v>5</v>
      </c>
      <c r="I123" s="44" t="s">
        <v>41</v>
      </c>
      <c r="J123" s="43" t="s">
        <v>43</v>
      </c>
      <c r="K123" s="52">
        <v>37104</v>
      </c>
      <c r="L123" s="55">
        <v>37118</v>
      </c>
      <c r="M123" s="44" t="s">
        <v>3</v>
      </c>
      <c r="N123" s="47">
        <v>37135</v>
      </c>
      <c r="O123" s="81">
        <v>-20000</v>
      </c>
      <c r="P123" s="5">
        <v>-20000</v>
      </c>
      <c r="R123" s="77" t="e">
        <f>-(P122+P123)/$Q$2</f>
        <v>#DIV/0!</v>
      </c>
    </row>
    <row r="124" spans="3:18" outlineLevel="2" x14ac:dyDescent="0.25">
      <c r="C124" s="43">
        <v>108228</v>
      </c>
      <c r="D124" s="43" t="s">
        <v>48</v>
      </c>
      <c r="E124" s="43" t="s">
        <v>38</v>
      </c>
      <c r="F124" s="44">
        <v>71460</v>
      </c>
      <c r="G124" s="43">
        <v>21229</v>
      </c>
      <c r="H124" s="43" t="s">
        <v>5</v>
      </c>
      <c r="I124" s="44" t="s">
        <v>41</v>
      </c>
      <c r="J124" s="43" t="s">
        <v>43</v>
      </c>
      <c r="K124" s="52">
        <v>37104</v>
      </c>
      <c r="L124" s="55">
        <v>37118</v>
      </c>
      <c r="M124" s="44" t="s">
        <v>4</v>
      </c>
      <c r="N124" s="47">
        <v>37104</v>
      </c>
      <c r="O124" s="81">
        <v>130000</v>
      </c>
      <c r="P124" s="5">
        <f>O124</f>
        <v>130000</v>
      </c>
      <c r="R124" s="77"/>
    </row>
    <row r="125" spans="3:18" outlineLevel="2" x14ac:dyDescent="0.25">
      <c r="C125" s="43">
        <v>108228</v>
      </c>
      <c r="D125" s="43" t="s">
        <v>48</v>
      </c>
      <c r="E125" s="43" t="s">
        <v>38</v>
      </c>
      <c r="F125" s="44">
        <v>71460</v>
      </c>
      <c r="G125" s="43">
        <v>21229</v>
      </c>
      <c r="H125" s="43" t="s">
        <v>5</v>
      </c>
      <c r="I125" s="44" t="s">
        <v>41</v>
      </c>
      <c r="J125" s="43" t="s">
        <v>43</v>
      </c>
      <c r="K125" s="52">
        <v>37104</v>
      </c>
      <c r="L125" s="55">
        <v>37118</v>
      </c>
      <c r="M125" s="44" t="s">
        <v>3</v>
      </c>
      <c r="N125" s="47">
        <v>37135</v>
      </c>
      <c r="O125" s="81">
        <v>-130000</v>
      </c>
      <c r="P125" s="5">
        <v>-130000</v>
      </c>
      <c r="R125" s="77" t="e">
        <f>-(P124+P125)/$Q$2</f>
        <v>#DIV/0!</v>
      </c>
    </row>
    <row r="126" spans="3:18" outlineLevel="1" x14ac:dyDescent="0.25">
      <c r="C126" s="72" t="s">
        <v>277</v>
      </c>
      <c r="D126" s="43"/>
      <c r="E126" s="43"/>
      <c r="F126" s="44"/>
      <c r="G126" s="43"/>
      <c r="H126" s="43"/>
      <c r="I126" s="44"/>
      <c r="J126" s="43"/>
      <c r="K126" s="52"/>
      <c r="L126" s="55"/>
      <c r="M126" s="44"/>
      <c r="N126" s="47"/>
      <c r="O126" s="81"/>
      <c r="P126" s="5">
        <f>SUBTOTAL(9,P122:P125)</f>
        <v>0</v>
      </c>
      <c r="R126" s="77"/>
    </row>
    <row r="127" spans="3:18" outlineLevel="2" x14ac:dyDescent="0.25">
      <c r="C127" s="43">
        <v>107867</v>
      </c>
      <c r="D127" s="43" t="s">
        <v>195</v>
      </c>
      <c r="E127" s="43" t="s">
        <v>38</v>
      </c>
      <c r="F127" s="43">
        <v>63001</v>
      </c>
      <c r="G127" s="43">
        <v>23536</v>
      </c>
      <c r="H127" s="43" t="s">
        <v>5</v>
      </c>
      <c r="I127" s="44" t="s">
        <v>41</v>
      </c>
      <c r="J127" s="43" t="s">
        <v>43</v>
      </c>
      <c r="K127" s="52">
        <v>36982</v>
      </c>
      <c r="L127" s="55">
        <v>37006</v>
      </c>
      <c r="M127" s="44" t="s">
        <v>4</v>
      </c>
      <c r="N127" s="47">
        <v>37012</v>
      </c>
      <c r="O127" s="81">
        <v>310000</v>
      </c>
      <c r="P127" s="5">
        <f>O127</f>
        <v>310000</v>
      </c>
      <c r="R127" s="77"/>
    </row>
    <row r="128" spans="3:18" outlineLevel="2" x14ac:dyDescent="0.25">
      <c r="C128" s="43">
        <v>107867</v>
      </c>
      <c r="D128" s="43" t="s">
        <v>195</v>
      </c>
      <c r="E128" s="43" t="s">
        <v>38</v>
      </c>
      <c r="F128" s="43">
        <v>63001</v>
      </c>
      <c r="G128" s="43">
        <v>23536</v>
      </c>
      <c r="H128" s="43" t="s">
        <v>5</v>
      </c>
      <c r="I128" s="44" t="s">
        <v>41</v>
      </c>
      <c r="J128" s="43" t="s">
        <v>43</v>
      </c>
      <c r="K128" s="52">
        <v>36982</v>
      </c>
      <c r="L128" s="55">
        <v>37006</v>
      </c>
      <c r="M128" s="44" t="s">
        <v>3</v>
      </c>
      <c r="N128" s="47">
        <v>37135</v>
      </c>
      <c r="O128" s="81">
        <v>-310000</v>
      </c>
      <c r="P128" s="5">
        <v>-277793</v>
      </c>
      <c r="R128" s="77"/>
    </row>
    <row r="129" spans="3:18" outlineLevel="1" x14ac:dyDescent="0.25">
      <c r="C129" s="72" t="s">
        <v>261</v>
      </c>
      <c r="D129" s="43"/>
      <c r="E129" s="43"/>
      <c r="F129" s="43"/>
      <c r="G129" s="43"/>
      <c r="H129" s="43"/>
      <c r="I129" s="44"/>
      <c r="J129" s="43"/>
      <c r="K129" s="52"/>
      <c r="L129" s="55"/>
      <c r="M129" s="44"/>
      <c r="N129" s="47"/>
      <c r="O129" s="81"/>
      <c r="P129" s="5">
        <f>SUBTOTAL(9,P127:P128)</f>
        <v>32207</v>
      </c>
      <c r="R129" s="78" t="e">
        <f>-P129/$Q$2</f>
        <v>#DIV/0!</v>
      </c>
    </row>
    <row r="130" spans="3:18" outlineLevel="2" x14ac:dyDescent="0.25">
      <c r="C130" s="43">
        <v>107940</v>
      </c>
      <c r="D130" s="43" t="s">
        <v>237</v>
      </c>
      <c r="E130" s="43" t="s">
        <v>38</v>
      </c>
      <c r="F130" s="43">
        <v>71320</v>
      </c>
      <c r="G130" s="43">
        <v>100157</v>
      </c>
      <c r="H130" s="43" t="s">
        <v>5</v>
      </c>
      <c r="I130" s="44" t="s">
        <v>41</v>
      </c>
      <c r="J130" s="43" t="s">
        <v>43</v>
      </c>
      <c r="K130" s="52">
        <v>37012</v>
      </c>
      <c r="L130" s="55">
        <v>37020</v>
      </c>
      <c r="M130" s="44" t="s">
        <v>4</v>
      </c>
      <c r="N130" s="47">
        <v>37012</v>
      </c>
      <c r="O130" s="81">
        <v>150000</v>
      </c>
      <c r="P130" s="5">
        <f>O130</f>
        <v>150000</v>
      </c>
      <c r="R130" s="77"/>
    </row>
    <row r="131" spans="3:18" outlineLevel="2" x14ac:dyDescent="0.25">
      <c r="C131" s="43">
        <v>107940</v>
      </c>
      <c r="D131" s="43" t="s">
        <v>237</v>
      </c>
      <c r="E131" s="43" t="s">
        <v>38</v>
      </c>
      <c r="F131" s="43">
        <v>71320</v>
      </c>
      <c r="G131" s="43">
        <v>100157</v>
      </c>
      <c r="H131" s="43" t="s">
        <v>5</v>
      </c>
      <c r="I131" s="44" t="s">
        <v>41</v>
      </c>
      <c r="J131" s="43" t="s">
        <v>43</v>
      </c>
      <c r="K131" s="52">
        <v>37012</v>
      </c>
      <c r="L131" s="55">
        <v>37020</v>
      </c>
      <c r="M131" s="44" t="s">
        <v>3</v>
      </c>
      <c r="N131" s="47">
        <v>37135</v>
      </c>
      <c r="O131" s="81">
        <v>-150000</v>
      </c>
      <c r="P131" s="5">
        <v>-150000</v>
      </c>
      <c r="R131" s="77"/>
    </row>
    <row r="132" spans="3:18" outlineLevel="1" x14ac:dyDescent="0.25">
      <c r="C132" s="72" t="s">
        <v>271</v>
      </c>
      <c r="D132" s="43"/>
      <c r="E132" s="43"/>
      <c r="F132" s="43"/>
      <c r="G132" s="43"/>
      <c r="H132" s="43"/>
      <c r="I132" s="44"/>
      <c r="J132" s="43"/>
      <c r="K132" s="52"/>
      <c r="L132" s="55"/>
      <c r="M132" s="44"/>
      <c r="N132" s="47"/>
      <c r="O132" s="81"/>
      <c r="P132" s="5">
        <f>SUBTOTAL(9,P130:P131)</f>
        <v>0</v>
      </c>
      <c r="R132" s="78" t="e">
        <f>-P132/$Q$2</f>
        <v>#DIV/0!</v>
      </c>
    </row>
    <row r="133" spans="3:18" x14ac:dyDescent="0.25">
      <c r="C133" s="72" t="s">
        <v>6</v>
      </c>
      <c r="D133" s="43"/>
      <c r="E133" s="43"/>
      <c r="F133" s="43"/>
      <c r="G133" s="43"/>
      <c r="H133" s="43"/>
      <c r="I133" s="44"/>
      <c r="J133" s="43"/>
      <c r="K133" s="52"/>
      <c r="L133" s="55"/>
      <c r="M133" s="44"/>
      <c r="N133" s="47"/>
      <c r="O133" s="81"/>
      <c r="P133" s="5">
        <f>SUBTOTAL(9,P2:P131)</f>
        <v>212689</v>
      </c>
    </row>
  </sheetData>
  <phoneticPr fontId="0" type="noConversion"/>
  <printOptions horizontalCentered="1" gridLines="1"/>
  <pageMargins left="0" right="0" top="0" bottom="0.5" header="0.5" footer="0.25"/>
  <pageSetup paperSize="5" scale="75" orientation="portrait" r:id="rId1"/>
  <headerFooter alignWithMargins="0">
    <oddFooter>&amp;L&amp;F&amp;R&amp;A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11</vt:i4>
      </vt:variant>
    </vt:vector>
  </HeadingPairs>
  <TitlesOfParts>
    <vt:vector size="24" baseType="lpstr">
      <vt:lpstr>Jan01</vt:lpstr>
      <vt:lpstr>Feb01</vt:lpstr>
      <vt:lpstr>Mar01</vt:lpstr>
      <vt:lpstr>Apr 01</vt:lpstr>
      <vt:lpstr>May 01</vt:lpstr>
      <vt:lpstr>Jun01</vt:lpstr>
      <vt:lpstr>Jul01</vt:lpstr>
      <vt:lpstr>Aug01</vt:lpstr>
      <vt:lpstr>Sept01</vt:lpstr>
      <vt:lpstr>Oct01</vt:lpstr>
      <vt:lpstr>Nov01</vt:lpstr>
      <vt:lpstr>Sheet2</vt:lpstr>
      <vt:lpstr>Sheet1</vt:lpstr>
      <vt:lpstr>'Apr 01'!Print_Area</vt:lpstr>
      <vt:lpstr>Aug01!Print_Area</vt:lpstr>
      <vt:lpstr>Feb01!Print_Area</vt:lpstr>
      <vt:lpstr>Jan01!Print_Area</vt:lpstr>
      <vt:lpstr>Jul01!Print_Area</vt:lpstr>
      <vt:lpstr>Jun01!Print_Area</vt:lpstr>
      <vt:lpstr>Mar01!Print_Area</vt:lpstr>
      <vt:lpstr>'May 01'!Print_Area</vt:lpstr>
      <vt:lpstr>Nov01!Print_Area</vt:lpstr>
      <vt:lpstr>Oct01!Print_Area</vt:lpstr>
      <vt:lpstr>Sept01!Print_Area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2001-11-19T15:52:25Z</cp:lastPrinted>
  <dcterms:created xsi:type="dcterms:W3CDTF">2000-08-24T17:45:55Z</dcterms:created>
  <dcterms:modified xsi:type="dcterms:W3CDTF">2023-09-10T11:05:34Z</dcterms:modified>
</cp:coreProperties>
</file>