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372" windowHeight="5436"/>
  </bookViews>
  <sheets>
    <sheet name="0109sysb" sheetId="1" r:id="rId1"/>
  </sheets>
  <calcPr calcId="92512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4" i="1"/>
  <c r="I17" i="1"/>
  <c r="I20" i="1"/>
  <c r="I21" i="1"/>
  <c r="I29" i="1"/>
  <c r="I32" i="1"/>
  <c r="I34" i="1"/>
  <c r="I39" i="1"/>
  <c r="C41" i="1"/>
  <c r="D41" i="1"/>
  <c r="I41" i="1"/>
  <c r="I45" i="1"/>
  <c r="I47" i="1"/>
  <c r="C49" i="1"/>
  <c r="D49" i="1"/>
  <c r="I49" i="1"/>
  <c r="I51" i="1"/>
  <c r="I52" i="1"/>
  <c r="I54" i="1"/>
  <c r="C55" i="1"/>
  <c r="D55" i="1"/>
  <c r="C56" i="1"/>
  <c r="D56" i="1"/>
  <c r="I56" i="1"/>
  <c r="C58" i="1"/>
  <c r="D58" i="1"/>
  <c r="I58" i="1"/>
</calcChain>
</file>

<file path=xl/sharedStrings.xml><?xml version="1.0" encoding="utf-8"?>
<sst xmlns="http://schemas.openxmlformats.org/spreadsheetml/2006/main" count="57" uniqueCount="55">
  <si>
    <t>Florida Gas Transmission</t>
  </si>
  <si>
    <t>System Balance Report - Allocation based</t>
  </si>
  <si>
    <t>MMBtu Dry</t>
  </si>
  <si>
    <t>Gas Accounting:</t>
  </si>
  <si>
    <t>Sources:</t>
  </si>
  <si>
    <t xml:space="preserve">          Purchase</t>
  </si>
  <si>
    <t xml:space="preserve">          Transport received</t>
  </si>
  <si>
    <t xml:space="preserve">          OBA In-kind Imbalance</t>
  </si>
  <si>
    <t xml:space="preserve">          OBA Cash-Out Imbalance</t>
  </si>
  <si>
    <t xml:space="preserve">          Unallocated receipts</t>
  </si>
  <si>
    <t xml:space="preserve">          Pooling Sched. Out-of-Balance</t>
  </si>
  <si>
    <t xml:space="preserve">          Transport Fuel Retained</t>
  </si>
  <si>
    <t xml:space="preserve">          Line Pack Decrease</t>
  </si>
  <si>
    <t xml:space="preserve">  Subtotal</t>
  </si>
  <si>
    <t>Uses:</t>
  </si>
  <si>
    <t xml:space="preserve">          Operational Sales</t>
  </si>
  <si>
    <t xml:space="preserve">          Transport delivered</t>
  </si>
  <si>
    <t xml:space="preserve">          Unallocated Deliveries</t>
  </si>
  <si>
    <t xml:space="preserve">          Company Use - Comp. Fuel</t>
  </si>
  <si>
    <t xml:space="preserve">          Company Use - Other</t>
  </si>
  <si>
    <t xml:space="preserve">          Capitalized Blowdowns/Purges</t>
  </si>
  <si>
    <t xml:space="preserve">          Line Pack</t>
  </si>
  <si>
    <t>Unaccounted For (G)L</t>
  </si>
  <si>
    <t>Unaccounted For %</t>
  </si>
  <si>
    <t xml:space="preserve">     (Based on Receipts)</t>
  </si>
  <si>
    <t>CALCULATION OF RETAINED FUEL</t>
  </si>
  <si>
    <t>**Scheduled Volumes**</t>
  </si>
  <si>
    <t>ACTUALS</t>
  </si>
  <si>
    <t>SCHEDULED</t>
  </si>
  <si>
    <t>Market Deliveries - FTS-1 &amp; others</t>
  </si>
  <si>
    <t>RECEIPTS</t>
  </si>
  <si>
    <t>POOLING PTS</t>
  </si>
  <si>
    <t>PURCHASE</t>
  </si>
  <si>
    <t>Market Deliveries - FTS-2</t>
  </si>
  <si>
    <t>OBA In-kind Payable</t>
  </si>
  <si>
    <t>OBA In-kind Receivable</t>
  </si>
  <si>
    <t>OBA Cash Payable</t>
  </si>
  <si>
    <t>OBA Cash Receivable</t>
  </si>
  <si>
    <t>Fuel - Market Area</t>
  </si>
  <si>
    <t>TOTAL RECEIPTS</t>
  </si>
  <si>
    <t>Western Deliveries</t>
  </si>
  <si>
    <t>Less:  WD Fwd Hauls disc.</t>
  </si>
  <si>
    <t>Less:  Backhauls</t>
  </si>
  <si>
    <t>OPERATIONAL SALES</t>
  </si>
  <si>
    <t>WD subject to max. fuel rate</t>
  </si>
  <si>
    <t>MARKET DELIVERIES</t>
  </si>
  <si>
    <t>POOLING POINTS</t>
  </si>
  <si>
    <t>Fuel - Western Area</t>
  </si>
  <si>
    <t>WESTERN DELIVERIES</t>
  </si>
  <si>
    <t>TOTAL DELIVERIES</t>
  </si>
  <si>
    <t>Fuel - Market + Western</t>
  </si>
  <si>
    <t>WD Fwd Hauls disc. fuel</t>
  </si>
  <si>
    <t>VARIANCE</t>
  </si>
  <si>
    <t>Total Retained Fuel</t>
  </si>
  <si>
    <t>October,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</si>
</sst>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6" formatCode="dd\-mmm\-yy_)"/>
    <numFmt numFmtId="167" formatCode="hh:mm\ AM/PM_)"/>
    <numFmt numFmtId="169" formatCode="0.0000_)"/>
  </numFmts>
  <fonts count="8" x14ac:knownFonts="1">
    <font>
      <sz val="10"/>
      <name val="Arial"/>
    </font>
    <font>
      <sz val="12"/>
      <name val="Helv"/>
    </font>
    <font>
      <b/>
      <sz val="12"/>
      <name val="Helv"/>
    </font>
    <font>
      <b/>
      <u/>
      <sz val="12"/>
      <name val="Helv"/>
    </font>
    <font>
      <i/>
      <sz val="12"/>
      <name val="Helv"/>
    </font>
    <font>
      <sz val="8"/>
      <name val="Arial"/>
    </font>
    <font>
      <sz val="8"/>
      <name val="Helv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1" fillId="0" borderId="0" xfId="0" applyNumberFormat="1" applyFont="1" applyProtection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Protection="1"/>
    <xf numFmtId="164" fontId="0" fillId="0" borderId="0" xfId="0" applyNumberFormat="1" applyProtection="1"/>
    <xf numFmtId="164" fontId="3" fillId="0" borderId="0" xfId="0" applyNumberFormat="1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37" fontId="0" fillId="0" borderId="0" xfId="0" applyNumberFormat="1" applyProtection="1"/>
    <xf numFmtId="169" fontId="4" fillId="0" borderId="0" xfId="0" applyNumberFormat="1" applyFont="1" applyProtection="1"/>
    <xf numFmtId="0" fontId="5" fillId="0" borderId="0" xfId="0" applyFont="1"/>
    <xf numFmtId="164" fontId="5" fillId="0" borderId="1" xfId="0" applyNumberFormat="1" applyFont="1" applyBorder="1" applyProtection="1"/>
    <xf numFmtId="164" fontId="5" fillId="0" borderId="2" xfId="0" applyNumberFormat="1" applyFont="1" applyBorder="1" applyProtection="1"/>
    <xf numFmtId="164" fontId="5" fillId="0" borderId="3" xfId="0" applyNumberFormat="1" applyFont="1" applyBorder="1" applyProtection="1"/>
    <xf numFmtId="164" fontId="5" fillId="0" borderId="4" xfId="0" applyNumberFormat="1" applyFont="1" applyBorder="1" applyProtection="1"/>
    <xf numFmtId="164" fontId="5" fillId="0" borderId="0" xfId="0" applyNumberFormat="1" applyFont="1" applyProtection="1"/>
    <xf numFmtId="164" fontId="5" fillId="0" borderId="5" xfId="0" applyNumberFormat="1" applyFont="1" applyBorder="1" applyProtection="1"/>
    <xf numFmtId="164" fontId="5" fillId="0" borderId="6" xfId="0" applyNumberFormat="1" applyFont="1" applyBorder="1" applyAlignment="1" applyProtection="1">
      <alignment horizontal="center"/>
    </xf>
    <xf numFmtId="37" fontId="5" fillId="0" borderId="0" xfId="0" applyNumberFormat="1" applyFont="1" applyProtection="1"/>
    <xf numFmtId="164" fontId="5" fillId="0" borderId="0" xfId="0" applyNumberFormat="1" applyFont="1" applyAlignment="1" applyProtection="1">
      <alignment horizontal="left"/>
    </xf>
    <xf numFmtId="37" fontId="5" fillId="0" borderId="6" xfId="0" applyNumberFormat="1" applyFont="1" applyBorder="1" applyProtection="1"/>
    <xf numFmtId="164" fontId="6" fillId="0" borderId="0" xfId="0" applyNumberFormat="1" applyFont="1" applyAlignment="1" applyProtection="1">
      <alignment horizontal="left"/>
    </xf>
    <xf numFmtId="164" fontId="5" fillId="0" borderId="0" xfId="0" applyNumberFormat="1" applyFont="1" applyAlignment="1" applyProtection="1">
      <alignment horizontal="center"/>
    </xf>
    <xf numFmtId="37" fontId="5" fillId="0" borderId="2" xfId="0" applyNumberFormat="1" applyFont="1" applyBorder="1" applyAlignment="1" applyProtection="1">
      <alignment horizontal="centerContinuous"/>
    </xf>
    <xf numFmtId="164" fontId="5" fillId="0" borderId="2" xfId="0" applyNumberFormat="1" applyFont="1" applyBorder="1" applyAlignment="1" applyProtection="1">
      <alignment horizontal="centerContinuous"/>
    </xf>
    <xf numFmtId="164" fontId="5" fillId="0" borderId="0" xfId="0" applyNumberFormat="1" applyFont="1" applyBorder="1" applyProtection="1"/>
    <xf numFmtId="164" fontId="5" fillId="0" borderId="7" xfId="0" applyNumberFormat="1" applyFont="1" applyBorder="1" applyProtection="1"/>
    <xf numFmtId="164" fontId="5" fillId="0" borderId="8" xfId="0" applyNumberFormat="1" applyFont="1" applyBorder="1" applyProtection="1"/>
    <xf numFmtId="164" fontId="5" fillId="0" borderId="8" xfId="0" applyNumberFormat="1" applyFont="1" applyBorder="1" applyAlignment="1" applyProtection="1">
      <alignment horizontal="left"/>
    </xf>
    <xf numFmtId="164" fontId="5" fillId="0" borderId="9" xfId="0" applyNumberFormat="1" applyFont="1" applyBorder="1" applyProtection="1"/>
    <xf numFmtId="164" fontId="5" fillId="0" borderId="10" xfId="0" applyNumberFormat="1" applyFont="1" applyBorder="1" applyProtection="1"/>
    <xf numFmtId="0" fontId="0" fillId="0" borderId="10" xfId="0" applyBorder="1"/>
    <xf numFmtId="37" fontId="5" fillId="0" borderId="11" xfId="0" applyNumberFormat="1" applyFont="1" applyBorder="1" applyProtection="1"/>
    <xf numFmtId="164" fontId="2" fillId="0" borderId="0" xfId="0" applyNumberFormat="1" applyFont="1" applyAlignment="1" applyProtection="1">
      <alignment horizontal="centerContinuous"/>
    </xf>
    <xf numFmtId="164" fontId="1" fillId="0" borderId="0" xfId="0" applyNumberFormat="1" applyFont="1" applyAlignment="1" applyProtection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166" fontId="1" fillId="0" borderId="0" xfId="0" applyNumberFormat="1" applyFont="1" applyAlignment="1" applyProtection="1">
      <alignment horizontal="centerContinuous"/>
    </xf>
    <xf numFmtId="167" fontId="1" fillId="0" borderId="0" xfId="0" applyNumberFormat="1" applyFont="1" applyAlignment="1" applyProtection="1">
      <alignment horizontal="centerContinuous"/>
    </xf>
    <xf numFmtId="164" fontId="2" fillId="0" borderId="0" xfId="0" quotePrefix="1" applyNumberFormat="1" applyFont="1" applyFill="1" applyBorder="1" applyAlignment="1" applyProtection="1">
      <alignment horizontal="center"/>
    </xf>
    <xf numFmtId="0" fontId="0" fillId="0" borderId="8" xfId="0" applyBorder="1"/>
    <xf numFmtId="37" fontId="5" fillId="0" borderId="12" xfId="0" applyNumberFormat="1" applyFont="1" applyBorder="1" applyProtection="1"/>
    <xf numFmtId="164" fontId="5" fillId="0" borderId="13" xfId="0" applyNumberFormat="1" applyFont="1" applyBorder="1" applyAlignment="1" applyProtection="1">
      <alignment horizontal="left"/>
    </xf>
    <xf numFmtId="37" fontId="5" fillId="0" borderId="0" xfId="0" applyNumberFormat="1" applyFont="1" applyBorder="1" applyProtection="1"/>
    <xf numFmtId="0" fontId="0" fillId="0" borderId="10" xfId="0" applyBorder="1" applyAlignment="1">
      <alignment horizontal="right"/>
    </xf>
    <xf numFmtId="10" fontId="5" fillId="0" borderId="6" xfId="0" applyNumberFormat="1" applyFont="1" applyBorder="1" applyAlignment="1" applyProtection="1">
      <alignment horizontal="right"/>
    </xf>
    <xf numFmtId="37" fontId="7" fillId="0" borderId="0" xfId="0" applyNumberFormat="1" applyFont="1"/>
    <xf numFmtId="0" fontId="7" fillId="0" borderId="8" xfId="0" applyFont="1" applyBorder="1"/>
    <xf numFmtId="0" fontId="5" fillId="0" borderId="0" xfId="0" applyFont="1" applyBorder="1"/>
    <xf numFmtId="164" fontId="5" fillId="0" borderId="14" xfId="0" applyNumberFormat="1" applyFont="1" applyBorder="1" applyProtection="1"/>
    <xf numFmtId="164" fontId="5" fillId="0" borderId="12" xfId="0" applyNumberFormat="1" applyFont="1" applyBorder="1" applyProtection="1"/>
    <xf numFmtId="164" fontId="5" fillId="0" borderId="12" xfId="0" applyNumberFormat="1" applyFont="1" applyBorder="1" applyAlignment="1" applyProtection="1">
      <alignment horizontal="left"/>
    </xf>
    <xf numFmtId="164" fontId="5" fillId="0" borderId="15" xfId="0" applyNumberFormat="1" applyFont="1" applyBorder="1" applyProtection="1"/>
    <xf numFmtId="37" fontId="5" fillId="0" borderId="16" xfId="0" applyNumberFormat="1" applyFont="1" applyBorder="1" applyProtection="1"/>
    <xf numFmtId="37" fontId="4" fillId="0" borderId="0" xfId="0" applyNumberFormat="1" applyFont="1" applyAlignment="1" applyProtection="1">
      <alignment horizontal="right"/>
    </xf>
    <xf numFmtId="37" fontId="4" fillId="0" borderId="6" xfId="0" applyNumberFormat="1" applyFont="1" applyBorder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37" fontId="4" fillId="0" borderId="17" xfId="0" applyNumberFormat="1" applyFont="1" applyBorder="1" applyAlignment="1" applyProtection="1">
      <alignment horizontal="right"/>
    </xf>
    <xf numFmtId="169" fontId="4" fillId="0" borderId="0" xfId="0" applyNumberFormat="1" applyFont="1" applyAlignment="1" applyProtection="1">
      <alignment horizontal="right"/>
    </xf>
    <xf numFmtId="37" fontId="7" fillId="0" borderId="0" xfId="0" applyNumberFormat="1" applyFont="1" applyProtection="1"/>
    <xf numFmtId="37" fontId="7" fillId="0" borderId="0" xfId="0" applyNumberFormat="1" applyFont="1" applyBorder="1" applyProtection="1"/>
    <xf numFmtId="37" fontId="4" fillId="0" borderId="0" xfId="0" applyNumberFormat="1" applyFont="1" applyFill="1" applyAlignment="1" applyProtection="1">
      <alignment horizontal="right"/>
    </xf>
    <xf numFmtId="37" fontId="5" fillId="0" borderId="0" xfId="0" applyNumberFormat="1" applyFont="1" applyFill="1" applyBorder="1" applyProtection="1"/>
    <xf numFmtId="37" fontId="4" fillId="2" borderId="0" xfId="0" applyNumberFormat="1" applyFont="1" applyFill="1" applyAlignment="1" applyProtection="1">
      <alignment horizontal="right"/>
    </xf>
    <xf numFmtId="37" fontId="7" fillId="0" borderId="0" xfId="0" applyNumberFormat="1" applyFont="1" applyFill="1" applyBorder="1" applyProtection="1"/>
    <xf numFmtId="37" fontId="5" fillId="0" borderId="6" xfId="0" applyNumberFormat="1" applyFont="1" applyFill="1" applyBorder="1" applyProtection="1"/>
    <xf numFmtId="37" fontId="5" fillId="0" borderId="0" xfId="0" applyNumberFormat="1" applyFont="1" applyFill="1" applyProtection="1"/>
    <xf numFmtId="37" fontId="4" fillId="0" borderId="6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topLeftCell="A20" workbookViewId="0">
      <selection activeCell="I22" sqref="I22"/>
    </sheetView>
  </sheetViews>
  <sheetFormatPr defaultRowHeight="13.2" x14ac:dyDescent="0.25"/>
  <cols>
    <col min="1" max="1" width="1.5546875" customWidth="1"/>
    <col min="2" max="2" width="7.6640625" customWidth="1"/>
    <col min="3" max="3" width="10.6640625" customWidth="1"/>
    <col min="4" max="4" width="11" customWidth="1"/>
    <col min="5" max="5" width="22.44140625" customWidth="1"/>
    <col min="6" max="6" width="5.5546875" customWidth="1"/>
    <col min="7" max="7" width="1.44140625" style="9" customWidth="1"/>
    <col min="8" max="8" width="6.109375" style="9" customWidth="1"/>
    <col min="9" max="9" width="20.109375" style="9" customWidth="1"/>
    <col min="10" max="10" width="1.44140625" style="9" customWidth="1"/>
    <col min="11" max="11" width="24" style="9" customWidth="1"/>
    <col min="12" max="12" width="2.109375" style="9" customWidth="1"/>
  </cols>
  <sheetData>
    <row r="1" spans="1:12" ht="15.6" x14ac:dyDescent="0.3">
      <c r="A1" s="1"/>
      <c r="B1" s="32" t="s">
        <v>0</v>
      </c>
      <c r="C1" s="32"/>
      <c r="D1" s="32"/>
      <c r="E1" s="33"/>
      <c r="F1" s="34"/>
      <c r="G1" s="35"/>
      <c r="H1" s="35"/>
      <c r="I1" s="35"/>
      <c r="J1" s="35"/>
      <c r="K1" s="35"/>
      <c r="L1" s="35"/>
    </row>
    <row r="2" spans="1:12" ht="15.6" x14ac:dyDescent="0.3">
      <c r="A2" s="1"/>
      <c r="B2" s="32" t="s">
        <v>1</v>
      </c>
      <c r="C2" s="32"/>
      <c r="D2" s="32"/>
      <c r="E2" s="36"/>
      <c r="F2" s="34"/>
      <c r="G2" s="35"/>
      <c r="H2" s="35"/>
      <c r="I2" s="35"/>
      <c r="J2" s="35"/>
      <c r="K2" s="35"/>
      <c r="L2" s="35"/>
    </row>
    <row r="3" spans="1:12" ht="15.6" x14ac:dyDescent="0.3">
      <c r="A3" s="1"/>
      <c r="B3" s="32" t="s">
        <v>54</v>
      </c>
      <c r="C3" s="32"/>
      <c r="D3" s="32"/>
      <c r="E3" s="37"/>
      <c r="F3" s="34"/>
      <c r="G3" s="35"/>
      <c r="H3" s="35"/>
      <c r="I3" s="35"/>
      <c r="J3" s="35"/>
      <c r="K3" s="35"/>
      <c r="L3" s="35"/>
    </row>
    <row r="4" spans="1:12" ht="15.6" x14ac:dyDescent="0.3">
      <c r="A4" s="1"/>
      <c r="B4" s="32" t="s">
        <v>2</v>
      </c>
      <c r="C4" s="33"/>
      <c r="D4" s="33"/>
      <c r="E4" s="33"/>
      <c r="F4" s="34"/>
      <c r="G4" s="35"/>
      <c r="H4" s="35"/>
      <c r="I4" s="35"/>
      <c r="J4" s="35"/>
      <c r="K4" s="35"/>
      <c r="L4" s="35"/>
    </row>
    <row r="5" spans="1:12" ht="15.6" x14ac:dyDescent="0.3">
      <c r="A5" s="1"/>
      <c r="B5" s="1"/>
      <c r="C5" s="1"/>
      <c r="D5" s="1"/>
      <c r="G5"/>
      <c r="H5"/>
      <c r="I5" s="38"/>
      <c r="J5"/>
      <c r="K5"/>
      <c r="L5"/>
    </row>
    <row r="6" spans="1:12" ht="15.6" x14ac:dyDescent="0.3">
      <c r="A6" s="1"/>
      <c r="C6" s="1"/>
      <c r="D6" s="2" t="s">
        <v>3</v>
      </c>
      <c r="G6"/>
      <c r="H6"/>
      <c r="I6" s="1"/>
      <c r="J6"/>
      <c r="K6"/>
      <c r="L6"/>
    </row>
    <row r="7" spans="1:12" ht="15.6" x14ac:dyDescent="0.3">
      <c r="A7" s="1"/>
      <c r="C7" s="1"/>
      <c r="D7" s="5" t="s">
        <v>4</v>
      </c>
      <c r="G7"/>
      <c r="H7"/>
      <c r="I7" s="1"/>
      <c r="J7"/>
      <c r="K7"/>
      <c r="L7"/>
    </row>
    <row r="8" spans="1:12" ht="15.6" x14ac:dyDescent="0.3">
      <c r="A8" s="1"/>
      <c r="B8" s="1"/>
      <c r="D8" s="6" t="s">
        <v>5</v>
      </c>
      <c r="G8"/>
      <c r="H8"/>
      <c r="I8" s="53">
        <f>+C43</f>
        <v>0</v>
      </c>
      <c r="J8"/>
      <c r="K8"/>
      <c r="L8"/>
    </row>
    <row r="9" spans="1:12" ht="15.6" x14ac:dyDescent="0.3">
      <c r="A9" s="1"/>
      <c r="B9" s="1"/>
      <c r="D9" s="6" t="s">
        <v>6</v>
      </c>
      <c r="F9" s="4"/>
      <c r="G9"/>
      <c r="H9"/>
      <c r="I9" s="53">
        <f>+C49-I58-C43-C44-C45-C46-C47</f>
        <v>117914574.81370001</v>
      </c>
      <c r="J9"/>
      <c r="K9"/>
      <c r="L9"/>
    </row>
    <row r="10" spans="1:12" ht="15.6" x14ac:dyDescent="0.3">
      <c r="A10" s="1"/>
      <c r="D10" s="6" t="s">
        <v>7</v>
      </c>
      <c r="G10"/>
      <c r="H10"/>
      <c r="I10" s="60">
        <f>+C44+C45</f>
        <v>416284</v>
      </c>
      <c r="J10"/>
      <c r="K10"/>
      <c r="L10"/>
    </row>
    <row r="11" spans="1:12" ht="15.6" x14ac:dyDescent="0.3">
      <c r="A11" s="1"/>
      <c r="D11" s="6" t="s">
        <v>8</v>
      </c>
      <c r="G11"/>
      <c r="H11"/>
      <c r="I11" s="60">
        <f>+C46+C47</f>
        <v>180186</v>
      </c>
      <c r="J11"/>
      <c r="K11"/>
      <c r="L11"/>
    </row>
    <row r="12" spans="1:12" ht="15.6" x14ac:dyDescent="0.3">
      <c r="A12" s="1"/>
      <c r="D12" s="6" t="s">
        <v>9</v>
      </c>
      <c r="G12"/>
      <c r="H12"/>
      <c r="I12" s="62">
        <f>499</f>
        <v>499</v>
      </c>
      <c r="J12"/>
      <c r="K12"/>
      <c r="L12"/>
    </row>
    <row r="13" spans="1:12" ht="15.6" x14ac:dyDescent="0.3">
      <c r="A13" s="1"/>
      <c r="D13" s="6" t="s">
        <v>10</v>
      </c>
      <c r="G13"/>
      <c r="H13"/>
      <c r="I13" s="53">
        <v>0</v>
      </c>
      <c r="J13"/>
      <c r="K13"/>
      <c r="L13"/>
    </row>
    <row r="14" spans="1:12" ht="15.6" x14ac:dyDescent="0.3">
      <c r="A14" s="1"/>
      <c r="B14" s="1"/>
      <c r="D14" s="6" t="s">
        <v>11</v>
      </c>
      <c r="G14"/>
      <c r="H14"/>
      <c r="I14" s="53">
        <f>+I58</f>
        <v>1262395.1862999999</v>
      </c>
      <c r="J14"/>
      <c r="K14"/>
      <c r="L14"/>
    </row>
    <row r="15" spans="1:12" ht="15.6" x14ac:dyDescent="0.3">
      <c r="A15" s="1"/>
      <c r="B15" s="1"/>
      <c r="D15" s="6" t="s">
        <v>12</v>
      </c>
      <c r="G15"/>
      <c r="H15"/>
      <c r="I15" s="66">
        <v>117280</v>
      </c>
      <c r="J15"/>
      <c r="K15"/>
      <c r="L15"/>
    </row>
    <row r="16" spans="1:12" ht="15.6" x14ac:dyDescent="0.3">
      <c r="A16" s="1"/>
      <c r="B16" s="1"/>
      <c r="D16" s="1"/>
      <c r="E16" s="1"/>
      <c r="G16"/>
      <c r="H16"/>
      <c r="I16" s="55"/>
      <c r="J16"/>
      <c r="K16"/>
      <c r="L16"/>
    </row>
    <row r="17" spans="1:12" ht="15.6" x14ac:dyDescent="0.3">
      <c r="A17" s="1"/>
      <c r="B17" s="1"/>
      <c r="D17" s="1"/>
      <c r="E17" s="6" t="s">
        <v>13</v>
      </c>
      <c r="G17"/>
      <c r="H17"/>
      <c r="I17" s="53">
        <f>SUM(I7:I16)</f>
        <v>119891219</v>
      </c>
      <c r="J17"/>
      <c r="K17"/>
      <c r="L17"/>
    </row>
    <row r="18" spans="1:12" ht="15.6" x14ac:dyDescent="0.3">
      <c r="A18" s="1"/>
      <c r="B18" s="1"/>
      <c r="D18" s="1"/>
      <c r="E18" s="1"/>
      <c r="G18"/>
      <c r="H18"/>
      <c r="I18" s="55"/>
      <c r="J18"/>
      <c r="K18"/>
      <c r="L18"/>
    </row>
    <row r="19" spans="1:12" ht="15.6" x14ac:dyDescent="0.3">
      <c r="A19" s="1"/>
      <c r="D19" s="5" t="s">
        <v>14</v>
      </c>
      <c r="E19" s="1"/>
      <c r="F19" s="4"/>
      <c r="G19"/>
      <c r="H19"/>
      <c r="I19" s="55"/>
      <c r="J19"/>
      <c r="K19"/>
      <c r="L19"/>
    </row>
    <row r="20" spans="1:12" ht="15.6" x14ac:dyDescent="0.3">
      <c r="A20" s="1"/>
      <c r="B20" s="1"/>
      <c r="D20" s="6" t="s">
        <v>15</v>
      </c>
      <c r="I20" s="53">
        <f>+C52</f>
        <v>0</v>
      </c>
      <c r="J20"/>
      <c r="K20"/>
      <c r="L20"/>
    </row>
    <row r="21" spans="1:12" ht="15.6" x14ac:dyDescent="0.3">
      <c r="A21" s="1"/>
      <c r="D21" s="6" t="s">
        <v>16</v>
      </c>
      <c r="G21"/>
      <c r="H21"/>
      <c r="I21" s="53">
        <f>+C56-C52</f>
        <v>118085065</v>
      </c>
      <c r="J21"/>
      <c r="K21"/>
      <c r="L21"/>
    </row>
    <row r="22" spans="1:12" ht="15.6" x14ac:dyDescent="0.3">
      <c r="A22" s="1"/>
      <c r="D22" s="6" t="s">
        <v>17</v>
      </c>
      <c r="G22"/>
      <c r="H22"/>
      <c r="I22" s="60">
        <v>136</v>
      </c>
      <c r="J22"/>
      <c r="K22"/>
      <c r="L22"/>
    </row>
    <row r="23" spans="1:12" ht="15.6" x14ac:dyDescent="0.3">
      <c r="A23" s="1"/>
      <c r="B23" s="1"/>
      <c r="D23" s="6" t="s">
        <v>10</v>
      </c>
      <c r="G23"/>
      <c r="H23"/>
      <c r="I23" s="53">
        <v>0</v>
      </c>
      <c r="J23"/>
      <c r="K23"/>
      <c r="L23"/>
    </row>
    <row r="24" spans="1:12" ht="15.6" x14ac:dyDescent="0.3">
      <c r="A24" s="1"/>
      <c r="B24" s="1"/>
      <c r="D24" s="6" t="s">
        <v>18</v>
      </c>
      <c r="G24"/>
      <c r="H24"/>
      <c r="I24" s="60">
        <v>1557598</v>
      </c>
      <c r="J24"/>
      <c r="K24"/>
      <c r="L24"/>
    </row>
    <row r="25" spans="1:12" ht="15.6" x14ac:dyDescent="0.3">
      <c r="A25" s="1"/>
      <c r="D25" s="6" t="s">
        <v>19</v>
      </c>
      <c r="G25"/>
      <c r="H25"/>
      <c r="I25" s="60">
        <v>43303</v>
      </c>
      <c r="J25"/>
      <c r="K25"/>
      <c r="L25"/>
    </row>
    <row r="26" spans="1:12" ht="15.6" x14ac:dyDescent="0.3">
      <c r="A26" s="1"/>
      <c r="B26" s="1"/>
      <c r="D26" s="6" t="s">
        <v>20</v>
      </c>
      <c r="G26"/>
      <c r="H26"/>
      <c r="I26" s="53">
        <v>0</v>
      </c>
      <c r="J26"/>
      <c r="K26"/>
      <c r="L26"/>
    </row>
    <row r="27" spans="1:12" ht="15.6" x14ac:dyDescent="0.3">
      <c r="A27" s="1"/>
      <c r="B27" s="1"/>
      <c r="D27" s="6" t="s">
        <v>21</v>
      </c>
      <c r="G27"/>
      <c r="H27"/>
      <c r="I27" s="54">
        <v>0</v>
      </c>
      <c r="J27"/>
      <c r="K27"/>
      <c r="L27"/>
    </row>
    <row r="28" spans="1:12" ht="15.6" x14ac:dyDescent="0.3">
      <c r="A28" s="1"/>
      <c r="B28" s="1"/>
      <c r="D28" s="1"/>
      <c r="E28" s="1"/>
      <c r="G28"/>
      <c r="H28"/>
      <c r="I28" s="55"/>
      <c r="J28"/>
      <c r="K28"/>
      <c r="L28"/>
    </row>
    <row r="29" spans="1:12" ht="15.6" x14ac:dyDescent="0.3">
      <c r="A29" s="1"/>
      <c r="B29" s="1"/>
      <c r="C29" s="1"/>
      <c r="D29" s="1"/>
      <c r="E29" s="6" t="s">
        <v>13</v>
      </c>
      <c r="G29"/>
      <c r="H29"/>
      <c r="I29" s="54">
        <f>SUM(I19:I28)</f>
        <v>119686102</v>
      </c>
      <c r="J29" s="14"/>
      <c r="K29" s="14"/>
      <c r="L29" s="14"/>
    </row>
    <row r="30" spans="1:12" ht="15.6" x14ac:dyDescent="0.3">
      <c r="A30" s="1"/>
      <c r="B30" s="1"/>
      <c r="C30" s="1"/>
      <c r="D30" s="1"/>
      <c r="H30" s="17"/>
      <c r="I30" s="55"/>
      <c r="J30"/>
      <c r="K30"/>
      <c r="L30"/>
    </row>
    <row r="31" spans="1:12" ht="15.6" x14ac:dyDescent="0.3">
      <c r="A31" s="1"/>
      <c r="C31" s="1"/>
      <c r="D31" s="1"/>
      <c r="G31"/>
      <c r="H31"/>
      <c r="I31" s="55"/>
      <c r="J31"/>
      <c r="K31"/>
      <c r="L31"/>
    </row>
    <row r="32" spans="1:12" ht="16.2" thickBot="1" x14ac:dyDescent="0.35">
      <c r="A32" s="1"/>
      <c r="C32" s="1"/>
      <c r="D32" s="2" t="s">
        <v>22</v>
      </c>
      <c r="G32"/>
      <c r="H32"/>
      <c r="I32" s="56">
        <f>I17-I29</f>
        <v>205117</v>
      </c>
      <c r="J32"/>
      <c r="K32"/>
      <c r="L32"/>
    </row>
    <row r="33" spans="1:12" ht="16.2" thickTop="1" x14ac:dyDescent="0.3">
      <c r="C33" s="1"/>
      <c r="D33" s="3"/>
      <c r="G33"/>
      <c r="H33"/>
      <c r="I33" s="55"/>
      <c r="J33"/>
      <c r="K33"/>
      <c r="L33"/>
    </row>
    <row r="34" spans="1:12" ht="15.6" x14ac:dyDescent="0.3">
      <c r="C34" s="1"/>
      <c r="D34" s="2" t="s">
        <v>23</v>
      </c>
      <c r="G34"/>
      <c r="H34"/>
      <c r="I34" s="57">
        <f>ROUND((I32/I17)*100,6)</f>
        <v>0.17108599999999999</v>
      </c>
      <c r="J34"/>
      <c r="K34"/>
      <c r="L34"/>
    </row>
    <row r="35" spans="1:12" ht="15.6" x14ac:dyDescent="0.3">
      <c r="C35" s="1"/>
      <c r="D35" s="3" t="s">
        <v>24</v>
      </c>
      <c r="E35" s="8"/>
      <c r="G35"/>
      <c r="H35"/>
      <c r="I35"/>
      <c r="J35"/>
      <c r="K35"/>
      <c r="L35"/>
    </row>
    <row r="36" spans="1:12" ht="15.6" x14ac:dyDescent="0.3">
      <c r="B36" s="3"/>
      <c r="C36" s="1"/>
      <c r="D36" s="1"/>
      <c r="E36" s="8"/>
      <c r="G36"/>
      <c r="H36"/>
      <c r="I36"/>
      <c r="J36"/>
      <c r="K36"/>
      <c r="L36"/>
    </row>
    <row r="37" spans="1:12" x14ac:dyDescent="0.25">
      <c r="A37" s="24"/>
      <c r="B37" s="28"/>
      <c r="C37" s="11"/>
      <c r="D37" s="11"/>
      <c r="E37" s="25"/>
      <c r="F37" s="24"/>
      <c r="G37" s="10"/>
      <c r="H37" s="22" t="s">
        <v>25</v>
      </c>
      <c r="I37" s="22"/>
      <c r="J37" s="23"/>
      <c r="K37" s="23"/>
      <c r="L37" s="12"/>
    </row>
    <row r="38" spans="1:12" x14ac:dyDescent="0.25">
      <c r="A38" s="24"/>
      <c r="B38" s="29"/>
      <c r="C38" s="14"/>
      <c r="D38" s="14"/>
      <c r="E38" s="26"/>
      <c r="F38" s="24"/>
      <c r="G38" s="13"/>
      <c r="H38" s="17"/>
      <c r="I38" s="17"/>
      <c r="J38" s="14"/>
      <c r="K38" s="21" t="s">
        <v>26</v>
      </c>
      <c r="L38" s="15"/>
    </row>
    <row r="39" spans="1:12" x14ac:dyDescent="0.25">
      <c r="A39" s="24"/>
      <c r="B39" s="30"/>
      <c r="C39" s="16" t="s">
        <v>27</v>
      </c>
      <c r="D39" s="16" t="s">
        <v>28</v>
      </c>
      <c r="E39" s="26"/>
      <c r="F39" s="24"/>
      <c r="G39" s="13"/>
      <c r="H39" s="17"/>
      <c r="I39" s="17">
        <f>24619742+2320+3071218</f>
        <v>27693280</v>
      </c>
      <c r="J39" s="14"/>
      <c r="K39" s="20" t="s">
        <v>29</v>
      </c>
      <c r="L39" s="15"/>
    </row>
    <row r="40" spans="1:12" x14ac:dyDescent="0.25">
      <c r="A40" s="24"/>
      <c r="B40" s="30"/>
      <c r="E40" s="26"/>
      <c r="F40" s="24"/>
      <c r="G40" s="13"/>
      <c r="H40" s="17"/>
      <c r="I40" s="44">
        <v>2.47E-2</v>
      </c>
      <c r="J40" s="14"/>
      <c r="K40" s="14"/>
      <c r="L40" s="15"/>
    </row>
    <row r="41" spans="1:12" x14ac:dyDescent="0.25">
      <c r="A41" s="24"/>
      <c r="B41" s="43"/>
      <c r="C41" s="45">
        <f>119176970-59451108</f>
        <v>59725862</v>
      </c>
      <c r="D41" s="17">
        <f>119405242-59451108</f>
        <v>59954134</v>
      </c>
      <c r="E41" s="27" t="s">
        <v>30</v>
      </c>
      <c r="F41" s="24"/>
      <c r="G41" s="13"/>
      <c r="H41" s="17"/>
      <c r="I41" s="17">
        <f>SUM(I39)*I40</f>
        <v>684024.01599999995</v>
      </c>
      <c r="J41" s="14"/>
      <c r="K41" s="14"/>
      <c r="L41" s="15"/>
    </row>
    <row r="42" spans="1:12" x14ac:dyDescent="0.25">
      <c r="A42" s="24"/>
      <c r="B42" s="43"/>
      <c r="C42" s="58">
        <v>59451108</v>
      </c>
      <c r="D42" s="58">
        <v>59451108</v>
      </c>
      <c r="E42" s="27" t="s">
        <v>31</v>
      </c>
      <c r="F42" s="24"/>
      <c r="G42" s="13"/>
      <c r="H42" s="17"/>
      <c r="I42" s="17"/>
      <c r="J42" s="14"/>
      <c r="K42" s="14"/>
      <c r="L42" s="15"/>
    </row>
    <row r="43" spans="1:12" x14ac:dyDescent="0.25">
      <c r="A43" s="24"/>
      <c r="B43" s="43"/>
      <c r="C43" s="58">
        <v>0</v>
      </c>
      <c r="D43" s="58">
        <v>0</v>
      </c>
      <c r="E43" s="27" t="s">
        <v>32</v>
      </c>
      <c r="F43" s="24"/>
      <c r="G43" s="13"/>
      <c r="H43" s="17"/>
      <c r="I43" s="17">
        <v>22706849</v>
      </c>
      <c r="J43" s="14"/>
      <c r="K43" s="18" t="s">
        <v>33</v>
      </c>
      <c r="L43" s="15"/>
    </row>
    <row r="44" spans="1:12" x14ac:dyDescent="0.25">
      <c r="A44" s="24"/>
      <c r="B44" s="43"/>
      <c r="C44" s="63">
        <v>1397188</v>
      </c>
      <c r="D44" s="59">
        <v>424323</v>
      </c>
      <c r="E44" s="27" t="s">
        <v>34</v>
      </c>
      <c r="F44" s="24"/>
      <c r="G44" s="13"/>
      <c r="H44" s="14"/>
      <c r="I44" s="44">
        <v>2.47E-2</v>
      </c>
      <c r="J44" s="14"/>
      <c r="K44" s="14"/>
      <c r="L44" s="15"/>
    </row>
    <row r="45" spans="1:12" x14ac:dyDescent="0.25">
      <c r="A45" s="24"/>
      <c r="B45" s="43"/>
      <c r="C45" s="61">
        <v>-980904</v>
      </c>
      <c r="D45" s="42"/>
      <c r="E45" s="27" t="s">
        <v>35</v>
      </c>
      <c r="F45" s="24"/>
      <c r="G45" s="13"/>
      <c r="H45" s="14"/>
      <c r="I45" s="17">
        <f>SUM(I43)*I44</f>
        <v>560859.1703</v>
      </c>
      <c r="J45" s="14"/>
      <c r="K45" s="14"/>
      <c r="L45" s="15"/>
    </row>
    <row r="46" spans="1:12" x14ac:dyDescent="0.25">
      <c r="A46" s="24"/>
      <c r="B46" s="43"/>
      <c r="C46" s="61">
        <v>181775</v>
      </c>
      <c r="D46" s="42"/>
      <c r="E46" s="27" t="s">
        <v>36</v>
      </c>
      <c r="F46" s="24"/>
      <c r="G46" s="13"/>
      <c r="H46" s="14"/>
      <c r="I46" s="17"/>
      <c r="J46" s="14"/>
      <c r="K46" s="14"/>
      <c r="L46" s="15"/>
    </row>
    <row r="47" spans="1:12" x14ac:dyDescent="0.25">
      <c r="A47" s="24"/>
      <c r="B47" s="43"/>
      <c r="C47" s="64">
        <v>-1589</v>
      </c>
      <c r="D47" s="19"/>
      <c r="E47" s="27" t="s">
        <v>37</v>
      </c>
      <c r="F47" s="24"/>
      <c r="G47" s="13"/>
      <c r="H47" s="14"/>
      <c r="I47" s="17">
        <f>+I41+I45</f>
        <v>1244883.1862999999</v>
      </c>
      <c r="J47" s="14"/>
      <c r="K47" s="18" t="s">
        <v>38</v>
      </c>
      <c r="L47" s="15"/>
    </row>
    <row r="48" spans="1:12" x14ac:dyDescent="0.25">
      <c r="A48" s="24"/>
      <c r="B48" s="43"/>
      <c r="C48" s="17"/>
      <c r="D48" s="17"/>
      <c r="E48" s="26"/>
      <c r="F48" s="24"/>
      <c r="G48" s="13"/>
      <c r="H48" s="14"/>
      <c r="I48" s="17"/>
      <c r="J48" s="14"/>
      <c r="K48" s="14"/>
      <c r="L48" s="15"/>
    </row>
    <row r="49" spans="1:12" x14ac:dyDescent="0.25">
      <c r="A49" s="24"/>
      <c r="B49" s="43"/>
      <c r="C49" s="17">
        <f>SUM(C41:C48)</f>
        <v>119773440</v>
      </c>
      <c r="D49" s="17">
        <f>SUM(D41:D48)</f>
        <v>119829565</v>
      </c>
      <c r="E49" s="27" t="s">
        <v>39</v>
      </c>
      <c r="F49" s="24"/>
      <c r="G49" s="13"/>
      <c r="H49" s="14"/>
      <c r="I49" s="17">
        <f>+D55</f>
        <v>8234569</v>
      </c>
      <c r="J49" s="14"/>
      <c r="K49" s="18" t="s">
        <v>40</v>
      </c>
      <c r="L49" s="15"/>
    </row>
    <row r="50" spans="1:12" x14ac:dyDescent="0.25">
      <c r="A50" s="24"/>
      <c r="B50" s="43"/>
      <c r="C50" s="17"/>
      <c r="D50" s="17"/>
      <c r="E50" s="26"/>
      <c r="F50" s="24"/>
      <c r="G50" s="13"/>
      <c r="H50" s="14"/>
      <c r="I50" s="42">
        <v>-997334</v>
      </c>
      <c r="J50" s="14"/>
      <c r="K50" s="18" t="s">
        <v>41</v>
      </c>
      <c r="L50" s="15"/>
    </row>
    <row r="51" spans="1:12" x14ac:dyDescent="0.25">
      <c r="A51" s="24"/>
      <c r="B51" s="43"/>
      <c r="E51" s="39"/>
      <c r="F51" s="24"/>
      <c r="G51" s="13"/>
      <c r="H51" s="14"/>
      <c r="I51" s="42">
        <f>-7272688+35453</f>
        <v>-7237235</v>
      </c>
      <c r="J51" s="14"/>
      <c r="K51" s="18" t="s">
        <v>42</v>
      </c>
      <c r="L51" s="15"/>
    </row>
    <row r="52" spans="1:12" x14ac:dyDescent="0.25">
      <c r="A52" s="24"/>
      <c r="B52" s="43"/>
      <c r="C52" s="45">
        <v>0</v>
      </c>
      <c r="D52" s="45">
        <v>0</v>
      </c>
      <c r="E52" s="46" t="s">
        <v>43</v>
      </c>
      <c r="F52" s="24"/>
      <c r="G52" s="13"/>
      <c r="H52" s="14"/>
      <c r="I52" s="17">
        <f>+I49+I51+I50</f>
        <v>0</v>
      </c>
      <c r="J52" s="14"/>
      <c r="K52" s="18" t="s">
        <v>44</v>
      </c>
      <c r="L52" s="15"/>
    </row>
    <row r="53" spans="1:12" x14ac:dyDescent="0.25">
      <c r="A53" s="24"/>
      <c r="B53" s="43"/>
      <c r="C53" s="65">
        <v>50333118</v>
      </c>
      <c r="D53" s="17">
        <v>50400129</v>
      </c>
      <c r="E53" s="27" t="s">
        <v>45</v>
      </c>
      <c r="F53" s="24"/>
      <c r="G53" s="13"/>
      <c r="H53" s="14"/>
      <c r="I53" s="44">
        <v>2.47E-2</v>
      </c>
      <c r="J53" s="14"/>
      <c r="K53" s="14"/>
      <c r="L53" s="15"/>
    </row>
    <row r="54" spans="1:12" x14ac:dyDescent="0.25">
      <c r="A54" s="24"/>
      <c r="B54" s="43"/>
      <c r="C54" s="17">
        <v>59451108</v>
      </c>
      <c r="D54" s="17">
        <v>59451108</v>
      </c>
      <c r="E54" s="27" t="s">
        <v>46</v>
      </c>
      <c r="F54" s="24"/>
      <c r="G54" s="13"/>
      <c r="H54" s="14"/>
      <c r="I54" s="17">
        <f>SUM(I52)*I53</f>
        <v>0</v>
      </c>
      <c r="J54" s="14"/>
      <c r="K54" s="18" t="s">
        <v>47</v>
      </c>
      <c r="L54" s="15"/>
    </row>
    <row r="55" spans="1:12" x14ac:dyDescent="0.25">
      <c r="A55" s="24"/>
      <c r="B55" s="43"/>
      <c r="C55" s="64">
        <f>67751947-59451108</f>
        <v>8300839</v>
      </c>
      <c r="D55" s="19">
        <f>67685677-59451108</f>
        <v>8234569</v>
      </c>
      <c r="E55" s="27" t="s">
        <v>48</v>
      </c>
      <c r="F55" s="24"/>
      <c r="G55" s="13"/>
      <c r="H55" s="14"/>
      <c r="I55" s="17"/>
      <c r="J55" s="14"/>
      <c r="K55" s="14"/>
      <c r="L55" s="15"/>
    </row>
    <row r="56" spans="1:12" x14ac:dyDescent="0.25">
      <c r="A56" s="24"/>
      <c r="B56" s="43"/>
      <c r="C56" s="17">
        <f>SUM(C52:C55)</f>
        <v>118085065</v>
      </c>
      <c r="D56" s="17">
        <f>SUM(D52:D55)</f>
        <v>118085806</v>
      </c>
      <c r="E56" s="27" t="s">
        <v>49</v>
      </c>
      <c r="F56" s="24"/>
      <c r="G56" s="13"/>
      <c r="H56" s="14"/>
      <c r="I56" s="17">
        <f>+I47+I54</f>
        <v>1244883.1862999999</v>
      </c>
      <c r="J56" s="14"/>
      <c r="K56" s="18" t="s">
        <v>50</v>
      </c>
      <c r="L56" s="15"/>
    </row>
    <row r="57" spans="1:12" x14ac:dyDescent="0.25">
      <c r="B57" s="43"/>
      <c r="E57" s="39"/>
      <c r="G57" s="13"/>
      <c r="H57" s="14"/>
      <c r="I57" s="19">
        <v>17512</v>
      </c>
      <c r="J57" s="14"/>
      <c r="K57" s="18" t="s">
        <v>51</v>
      </c>
      <c r="L57" s="15"/>
    </row>
    <row r="58" spans="1:12" ht="13.8" thickBot="1" x14ac:dyDescent="0.3">
      <c r="B58" s="31"/>
      <c r="C58" s="40">
        <f>+C49-C56</f>
        <v>1688375</v>
      </c>
      <c r="D58" s="40">
        <f>+D49-D56</f>
        <v>1743759</v>
      </c>
      <c r="E58" s="41" t="s">
        <v>52</v>
      </c>
      <c r="G58" s="48"/>
      <c r="H58" s="49"/>
      <c r="I58" s="52">
        <f>+I56+I57</f>
        <v>1262395.1862999999</v>
      </c>
      <c r="J58" s="49"/>
      <c r="K58" s="50" t="s">
        <v>53</v>
      </c>
      <c r="L58" s="51"/>
    </row>
    <row r="59" spans="1:12" ht="13.8" thickTop="1" x14ac:dyDescent="0.25">
      <c r="D59" s="7"/>
      <c r="G59" s="24"/>
      <c r="H59" s="24"/>
      <c r="I59" s="42"/>
      <c r="J59" s="24"/>
      <c r="K59" s="24"/>
      <c r="L59" s="24"/>
    </row>
    <row r="60" spans="1:12" x14ac:dyDescent="0.25">
      <c r="G60" s="47"/>
      <c r="H60" s="47"/>
      <c r="I60" s="47"/>
      <c r="J60" s="47"/>
      <c r="K60" s="47"/>
      <c r="L60" s="47"/>
    </row>
  </sheetData>
  <phoneticPr fontId="5" type="noConversion"/>
  <pageMargins left="0.25" right="0.25" top="0.5" bottom="0.25" header="0" footer="0"/>
  <pageSetup scale="90" orientation="portrait" horizontalDpi="4294967292" r:id="rId1"/>
  <headerFooter alignWithMargins="0">
    <oddFooter>&amp;LPrepared by: Theresa Porter&amp;CPage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0109sysb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Sharon D</dc:creator>
  <cp:lastModifiedBy>Havlíček Jan</cp:lastModifiedBy>
  <cp:lastPrinted>2001-11-26T22:13:37Z</cp:lastPrinted>
  <dcterms:created xsi:type="dcterms:W3CDTF">1997-11-13T13:27:42Z</dcterms:created>
  <dcterms:modified xsi:type="dcterms:W3CDTF">2023-09-10T11:05:41Z</dcterms:modified>
</cp:coreProperties>
</file>