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8328" tabRatio="681" firstSheet="2" activeTab="8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  <sheet name="SEP-2000" sheetId="34" r:id="rId9"/>
  </sheets>
  <externalReferences>
    <externalReference r:id="rId10"/>
    <externalReference r:id="rId11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fullCalcOnLoad="1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  <c r="K3" i="34"/>
  <c r="L3" i="34"/>
  <c r="M3" i="34"/>
  <c r="N3" i="34"/>
  <c r="O3" i="34"/>
  <c r="P3" i="34"/>
  <c r="K4" i="34"/>
  <c r="L4" i="34"/>
  <c r="M4" i="34"/>
  <c r="N4" i="34"/>
  <c r="O4" i="34"/>
  <c r="P4" i="34"/>
  <c r="K5" i="34"/>
  <c r="L5" i="34"/>
  <c r="M5" i="34"/>
  <c r="N5" i="34"/>
  <c r="O5" i="34"/>
  <c r="P5" i="34"/>
  <c r="K6" i="34"/>
  <c r="L6" i="34"/>
  <c r="M6" i="34"/>
  <c r="N6" i="34"/>
  <c r="O6" i="34"/>
  <c r="P6" i="34"/>
  <c r="K7" i="34"/>
  <c r="L7" i="34"/>
  <c r="M7" i="34"/>
  <c r="N7" i="34"/>
  <c r="O7" i="34"/>
  <c r="P7" i="34"/>
  <c r="K8" i="34"/>
  <c r="L8" i="34"/>
  <c r="M8" i="34"/>
  <c r="N8" i="34"/>
  <c r="O8" i="34"/>
  <c r="P8" i="34"/>
  <c r="K9" i="34"/>
  <c r="L9" i="34"/>
  <c r="M9" i="34"/>
  <c r="N9" i="34"/>
  <c r="O9" i="34"/>
  <c r="P9" i="34"/>
  <c r="K10" i="34"/>
  <c r="L10" i="34"/>
  <c r="M10" i="34"/>
  <c r="N10" i="34"/>
  <c r="O10" i="34"/>
  <c r="P10" i="34"/>
  <c r="K11" i="34"/>
  <c r="L11" i="34"/>
  <c r="M11" i="34"/>
  <c r="N11" i="34"/>
  <c r="O11" i="34"/>
  <c r="P11" i="34"/>
  <c r="K12" i="34"/>
  <c r="L12" i="34"/>
  <c r="M12" i="34"/>
  <c r="N12" i="34"/>
  <c r="O12" i="34"/>
  <c r="P12" i="34"/>
  <c r="K13" i="34"/>
  <c r="L13" i="34"/>
  <c r="M13" i="34"/>
  <c r="N13" i="34"/>
  <c r="O13" i="34"/>
  <c r="P13" i="34"/>
  <c r="K14" i="34"/>
  <c r="L14" i="34"/>
  <c r="M14" i="34"/>
  <c r="N14" i="34"/>
  <c r="O14" i="34"/>
  <c r="P14" i="34"/>
  <c r="K15" i="34"/>
  <c r="L15" i="34"/>
  <c r="M15" i="34"/>
  <c r="N15" i="34"/>
  <c r="O15" i="34"/>
  <c r="P15" i="34"/>
  <c r="K16" i="34"/>
  <c r="L16" i="34"/>
  <c r="M16" i="34"/>
  <c r="N16" i="34"/>
  <c r="O16" i="34"/>
  <c r="P16" i="34"/>
  <c r="K17" i="34"/>
  <c r="L17" i="34"/>
  <c r="M17" i="34"/>
  <c r="N17" i="34"/>
  <c r="O17" i="34"/>
  <c r="P17" i="34"/>
  <c r="K18" i="34"/>
  <c r="L18" i="34"/>
  <c r="M18" i="34"/>
  <c r="N18" i="34"/>
  <c r="O18" i="34"/>
  <c r="P18" i="34"/>
  <c r="K19" i="34"/>
  <c r="L19" i="34"/>
  <c r="M19" i="34"/>
  <c r="N19" i="34"/>
  <c r="O19" i="34"/>
  <c r="P19" i="34"/>
  <c r="K20" i="34"/>
  <c r="L20" i="34"/>
  <c r="M20" i="34"/>
  <c r="N20" i="34"/>
  <c r="O20" i="34"/>
  <c r="P20" i="34"/>
  <c r="K21" i="34"/>
  <c r="L21" i="34"/>
  <c r="M21" i="34"/>
  <c r="N21" i="34"/>
  <c r="O21" i="34"/>
  <c r="P21" i="34"/>
  <c r="K22" i="34"/>
  <c r="L22" i="34"/>
  <c r="M22" i="34"/>
  <c r="N22" i="34"/>
  <c r="O22" i="34"/>
  <c r="P22" i="34"/>
  <c r="K23" i="34"/>
  <c r="L23" i="34"/>
  <c r="M23" i="34"/>
  <c r="N23" i="34"/>
  <c r="O23" i="34"/>
  <c r="P23" i="34"/>
  <c r="K24" i="34"/>
  <c r="L24" i="34"/>
  <c r="M24" i="34"/>
  <c r="N24" i="34"/>
  <c r="O24" i="34"/>
  <c r="P24" i="34"/>
  <c r="K25" i="34"/>
  <c r="L25" i="34"/>
  <c r="M25" i="34"/>
  <c r="N25" i="34"/>
  <c r="O25" i="34"/>
  <c r="P25" i="34"/>
  <c r="K26" i="34"/>
  <c r="L26" i="34"/>
  <c r="M26" i="34"/>
  <c r="N26" i="34"/>
  <c r="O26" i="34"/>
  <c r="P26" i="34"/>
  <c r="K27" i="34"/>
  <c r="L27" i="34"/>
  <c r="M27" i="34"/>
  <c r="N27" i="34"/>
  <c r="O27" i="34"/>
  <c r="P27" i="34"/>
  <c r="K28" i="34"/>
  <c r="L28" i="34"/>
  <c r="M28" i="34"/>
  <c r="N28" i="34"/>
  <c r="O28" i="34"/>
  <c r="P28" i="34"/>
  <c r="K29" i="34"/>
  <c r="L29" i="34"/>
  <c r="M29" i="34"/>
  <c r="N29" i="34"/>
  <c r="O29" i="34"/>
  <c r="P29" i="34"/>
  <c r="K30" i="34"/>
  <c r="L30" i="34"/>
  <c r="M30" i="34"/>
  <c r="N30" i="34"/>
  <c r="O30" i="34"/>
  <c r="P30" i="34"/>
  <c r="K31" i="34"/>
  <c r="L31" i="34"/>
  <c r="M31" i="34"/>
  <c r="N31" i="34"/>
  <c r="O31" i="34"/>
  <c r="P31" i="34"/>
  <c r="K32" i="34"/>
  <c r="L32" i="34"/>
  <c r="M32" i="34"/>
  <c r="N32" i="34"/>
  <c r="O32" i="34"/>
  <c r="P32" i="34"/>
  <c r="K33" i="34"/>
  <c r="L33" i="34"/>
  <c r="M33" i="34"/>
  <c r="N33" i="34"/>
  <c r="O33" i="34"/>
  <c r="P33" i="34"/>
  <c r="K34" i="34"/>
  <c r="L34" i="34"/>
  <c r="M34" i="34"/>
  <c r="N34" i="34"/>
  <c r="O34" i="34"/>
  <c r="P34" i="34"/>
  <c r="K35" i="34"/>
  <c r="L35" i="34"/>
  <c r="M35" i="34"/>
  <c r="N35" i="34"/>
  <c r="O35" i="34"/>
  <c r="P35" i="34"/>
  <c r="K36" i="34"/>
  <c r="L36" i="34"/>
  <c r="M36" i="34"/>
  <c r="N36" i="34"/>
  <c r="O36" i="34"/>
  <c r="P36" i="34"/>
  <c r="K37" i="34"/>
  <c r="L37" i="34"/>
  <c r="M37" i="34"/>
  <c r="N37" i="34"/>
  <c r="O37" i="34"/>
  <c r="P37" i="34"/>
  <c r="K38" i="34"/>
  <c r="L38" i="34"/>
  <c r="M38" i="34"/>
  <c r="N38" i="34"/>
  <c r="O38" i="34"/>
  <c r="P38" i="34"/>
  <c r="K39" i="34"/>
  <c r="L39" i="34"/>
  <c r="M39" i="34"/>
  <c r="N39" i="34"/>
  <c r="O39" i="34"/>
  <c r="P39" i="34"/>
  <c r="K40" i="34"/>
  <c r="L40" i="34"/>
  <c r="M40" i="34"/>
  <c r="N40" i="34"/>
  <c r="O40" i="34"/>
  <c r="P40" i="34"/>
  <c r="K41" i="34"/>
  <c r="L41" i="34"/>
  <c r="M41" i="34"/>
  <c r="N41" i="34"/>
  <c r="O41" i="34"/>
  <c r="P41" i="34"/>
  <c r="K42" i="34"/>
  <c r="L42" i="34"/>
  <c r="M42" i="34"/>
  <c r="N42" i="34"/>
  <c r="O42" i="34"/>
  <c r="P42" i="34"/>
  <c r="K43" i="34"/>
  <c r="L43" i="34"/>
  <c r="M43" i="34"/>
  <c r="N43" i="34"/>
  <c r="O43" i="34"/>
  <c r="P43" i="34"/>
  <c r="K44" i="34"/>
  <c r="L44" i="34"/>
  <c r="M44" i="34"/>
  <c r="N44" i="34"/>
  <c r="O44" i="34"/>
  <c r="P44" i="34"/>
  <c r="K45" i="34"/>
  <c r="L45" i="34"/>
  <c r="M45" i="34"/>
  <c r="N45" i="34"/>
  <c r="O45" i="34"/>
  <c r="P45" i="34"/>
  <c r="K46" i="34"/>
  <c r="L46" i="34"/>
  <c r="M46" i="34"/>
  <c r="N46" i="34"/>
  <c r="O46" i="34"/>
  <c r="P46" i="34"/>
  <c r="K47" i="34"/>
  <c r="L47" i="34"/>
  <c r="M47" i="34"/>
  <c r="N47" i="34"/>
  <c r="O47" i="34"/>
  <c r="P47" i="34"/>
  <c r="K48" i="34"/>
  <c r="L48" i="34"/>
  <c r="M48" i="34"/>
  <c r="N48" i="34"/>
  <c r="O48" i="34"/>
  <c r="P48" i="34"/>
  <c r="K49" i="34"/>
  <c r="L49" i="34"/>
  <c r="M49" i="34"/>
  <c r="N49" i="34"/>
  <c r="O49" i="34"/>
  <c r="P49" i="34"/>
  <c r="K50" i="34"/>
  <c r="L50" i="34"/>
  <c r="M50" i="34"/>
  <c r="N50" i="34"/>
  <c r="O50" i="34"/>
  <c r="P50" i="34"/>
  <c r="K51" i="34"/>
  <c r="L51" i="34"/>
  <c r="M51" i="34"/>
  <c r="N51" i="34"/>
  <c r="O51" i="34"/>
  <c r="P51" i="34"/>
  <c r="K52" i="34"/>
  <c r="L52" i="34"/>
  <c r="M52" i="34"/>
  <c r="N52" i="34"/>
  <c r="O52" i="34"/>
  <c r="P52" i="34"/>
  <c r="K53" i="34"/>
  <c r="L53" i="34"/>
  <c r="M53" i="34"/>
  <c r="N53" i="34"/>
  <c r="O53" i="34"/>
  <c r="P53" i="34"/>
  <c r="K54" i="34"/>
  <c r="L54" i="34"/>
  <c r="M54" i="34"/>
  <c r="N54" i="34"/>
  <c r="O54" i="34"/>
  <c r="P54" i="34"/>
  <c r="K55" i="34"/>
  <c r="L55" i="34"/>
  <c r="M55" i="34"/>
  <c r="N55" i="34"/>
  <c r="O55" i="34"/>
  <c r="P55" i="34"/>
  <c r="K56" i="34"/>
  <c r="L56" i="34"/>
  <c r="M56" i="34"/>
  <c r="N56" i="34"/>
  <c r="O56" i="34"/>
  <c r="P56" i="34"/>
  <c r="K57" i="34"/>
  <c r="L57" i="34"/>
  <c r="M57" i="34"/>
  <c r="N57" i="34"/>
  <c r="O57" i="34"/>
  <c r="P57" i="34"/>
  <c r="K58" i="34"/>
  <c r="L58" i="34"/>
  <c r="M58" i="34"/>
  <c r="N58" i="34"/>
  <c r="O58" i="34"/>
  <c r="P58" i="34"/>
  <c r="K59" i="34"/>
  <c r="L59" i="34"/>
  <c r="M59" i="34"/>
  <c r="N59" i="34"/>
  <c r="O59" i="34"/>
  <c r="P59" i="34"/>
  <c r="K60" i="34"/>
  <c r="L60" i="34"/>
  <c r="M60" i="34"/>
  <c r="N60" i="34"/>
  <c r="O60" i="34"/>
  <c r="P60" i="34"/>
  <c r="K61" i="34"/>
  <c r="L61" i="34"/>
  <c r="M61" i="34"/>
  <c r="N61" i="34"/>
  <c r="O61" i="34"/>
  <c r="P61" i="34"/>
  <c r="K62" i="34"/>
  <c r="L62" i="34"/>
  <c r="M62" i="34"/>
  <c r="N62" i="34"/>
  <c r="O62" i="34"/>
  <c r="P62" i="34"/>
  <c r="K63" i="34"/>
  <c r="L63" i="34"/>
  <c r="M63" i="34"/>
  <c r="N63" i="34"/>
  <c r="O63" i="34"/>
  <c r="P63" i="34"/>
  <c r="K64" i="34"/>
  <c r="L64" i="34"/>
  <c r="M64" i="34"/>
  <c r="N64" i="34"/>
  <c r="O64" i="34"/>
  <c r="P64" i="34"/>
  <c r="K65" i="34"/>
  <c r="L65" i="34"/>
  <c r="M65" i="34"/>
  <c r="N65" i="34"/>
  <c r="O65" i="34"/>
  <c r="P65" i="34"/>
  <c r="K66" i="34"/>
  <c r="L66" i="34"/>
  <c r="M66" i="34"/>
  <c r="N66" i="34"/>
  <c r="O66" i="34"/>
  <c r="P66" i="34"/>
  <c r="K67" i="34"/>
  <c r="L67" i="34"/>
  <c r="M67" i="34"/>
  <c r="N67" i="34"/>
  <c r="O67" i="34"/>
  <c r="P67" i="34"/>
  <c r="K68" i="34"/>
  <c r="L68" i="34"/>
  <c r="M68" i="34"/>
  <c r="N68" i="34"/>
  <c r="O68" i="34"/>
  <c r="P68" i="34"/>
  <c r="K69" i="34"/>
  <c r="L69" i="34"/>
  <c r="M69" i="34"/>
  <c r="N69" i="34"/>
  <c r="O69" i="34"/>
  <c r="P69" i="34"/>
  <c r="K70" i="34"/>
  <c r="L70" i="34"/>
  <c r="M70" i="34"/>
  <c r="N70" i="34"/>
  <c r="O70" i="34"/>
  <c r="P70" i="34"/>
  <c r="K71" i="34"/>
  <c r="L71" i="34"/>
  <c r="M71" i="34"/>
  <c r="N71" i="34"/>
  <c r="O71" i="34"/>
  <c r="P71" i="34"/>
  <c r="K72" i="34"/>
  <c r="L72" i="34"/>
  <c r="M72" i="34"/>
  <c r="N72" i="34"/>
  <c r="O72" i="34"/>
  <c r="P72" i="34"/>
  <c r="K73" i="34"/>
  <c r="L73" i="34"/>
  <c r="M73" i="34"/>
  <c r="N73" i="34"/>
  <c r="O73" i="34"/>
  <c r="P73" i="34"/>
  <c r="K74" i="34"/>
  <c r="L74" i="34"/>
  <c r="M74" i="34"/>
  <c r="N74" i="34"/>
  <c r="O74" i="34"/>
  <c r="P74" i="34"/>
  <c r="K75" i="34"/>
  <c r="L75" i="34"/>
  <c r="M75" i="34"/>
  <c r="N75" i="34"/>
  <c r="O75" i="34"/>
  <c r="P75" i="34"/>
  <c r="K76" i="34"/>
  <c r="L76" i="34"/>
  <c r="M76" i="34"/>
  <c r="N76" i="34"/>
  <c r="O76" i="34"/>
  <c r="P76" i="34"/>
  <c r="K77" i="34"/>
  <c r="L77" i="34"/>
  <c r="M77" i="34"/>
  <c r="N77" i="34"/>
  <c r="O77" i="34"/>
  <c r="P77" i="34"/>
  <c r="K78" i="34"/>
  <c r="L78" i="34"/>
  <c r="M78" i="34"/>
  <c r="N78" i="34"/>
  <c r="O78" i="34"/>
  <c r="P78" i="34"/>
  <c r="K79" i="34"/>
  <c r="L79" i="34"/>
  <c r="M79" i="34"/>
  <c r="N79" i="34"/>
  <c r="O79" i="34"/>
  <c r="P79" i="34"/>
  <c r="K80" i="34"/>
  <c r="L80" i="34"/>
  <c r="M80" i="34"/>
  <c r="N80" i="34"/>
  <c r="O80" i="34"/>
  <c r="P80" i="34"/>
  <c r="K81" i="34"/>
  <c r="L81" i="34"/>
  <c r="M81" i="34"/>
  <c r="N81" i="34"/>
  <c r="O81" i="34"/>
  <c r="P81" i="34"/>
  <c r="K82" i="34"/>
  <c r="L82" i="34"/>
  <c r="M82" i="34"/>
  <c r="N82" i="34"/>
  <c r="O82" i="34"/>
  <c r="P82" i="34"/>
  <c r="K83" i="34"/>
  <c r="L83" i="34"/>
  <c r="M83" i="34"/>
  <c r="N83" i="34"/>
  <c r="O83" i="34"/>
  <c r="P83" i="34"/>
  <c r="K84" i="34"/>
  <c r="L84" i="34"/>
  <c r="M84" i="34"/>
  <c r="N84" i="34"/>
  <c r="O84" i="34"/>
  <c r="P84" i="34"/>
  <c r="K85" i="34"/>
  <c r="L85" i="34"/>
  <c r="M85" i="34"/>
  <c r="N85" i="34"/>
  <c r="O85" i="34"/>
  <c r="P85" i="34"/>
  <c r="K86" i="34"/>
  <c r="L86" i="34"/>
  <c r="M86" i="34"/>
  <c r="N86" i="34"/>
  <c r="O86" i="34"/>
  <c r="P86" i="34"/>
  <c r="K87" i="34"/>
  <c r="L87" i="34"/>
  <c r="M87" i="34"/>
  <c r="N87" i="34"/>
  <c r="O87" i="34"/>
  <c r="P87" i="34"/>
  <c r="K88" i="34"/>
  <c r="L88" i="34"/>
  <c r="M88" i="34"/>
  <c r="N88" i="34"/>
  <c r="O88" i="34"/>
  <c r="P88" i="34"/>
  <c r="K89" i="34"/>
  <c r="L89" i="34"/>
  <c r="M89" i="34"/>
  <c r="N89" i="34"/>
  <c r="O89" i="34"/>
  <c r="P89" i="34"/>
  <c r="K90" i="34"/>
  <c r="L90" i="34"/>
  <c r="M90" i="34"/>
  <c r="N90" i="34"/>
  <c r="O90" i="34"/>
  <c r="P90" i="34"/>
  <c r="K91" i="34"/>
  <c r="L91" i="34"/>
  <c r="M91" i="34"/>
  <c r="N91" i="34"/>
  <c r="O91" i="34"/>
  <c r="P91" i="34"/>
  <c r="K92" i="34"/>
  <c r="L92" i="34"/>
  <c r="M92" i="34"/>
  <c r="N92" i="34"/>
  <c r="O92" i="34"/>
  <c r="P92" i="34"/>
  <c r="K93" i="34"/>
  <c r="L93" i="34"/>
  <c r="M93" i="34"/>
  <c r="N93" i="34"/>
  <c r="O93" i="34"/>
  <c r="P93" i="34"/>
  <c r="K94" i="34"/>
  <c r="L94" i="34"/>
  <c r="M94" i="34"/>
  <c r="N94" i="34"/>
  <c r="O94" i="34"/>
  <c r="P94" i="34"/>
  <c r="K95" i="34"/>
  <c r="L95" i="34"/>
  <c r="M95" i="34"/>
  <c r="N95" i="34"/>
  <c r="O95" i="34"/>
  <c r="P95" i="34"/>
  <c r="K96" i="34"/>
  <c r="L96" i="34"/>
  <c r="M96" i="34"/>
  <c r="N96" i="34"/>
  <c r="O96" i="34"/>
  <c r="P96" i="34"/>
  <c r="K97" i="34"/>
  <c r="L97" i="34"/>
  <c r="M97" i="34"/>
  <c r="N97" i="34"/>
  <c r="O97" i="34"/>
  <c r="P97" i="34"/>
  <c r="K98" i="34"/>
  <c r="L98" i="34"/>
  <c r="M98" i="34"/>
  <c r="N98" i="34"/>
  <c r="O98" i="34"/>
  <c r="P98" i="34"/>
  <c r="K99" i="34"/>
  <c r="L99" i="34"/>
  <c r="M99" i="34"/>
  <c r="N99" i="34"/>
  <c r="O99" i="34"/>
  <c r="P99" i="34"/>
  <c r="K100" i="34"/>
  <c r="L100" i="34"/>
  <c r="M100" i="34"/>
  <c r="N100" i="34"/>
  <c r="O100" i="34"/>
  <c r="P100" i="34"/>
  <c r="K101" i="34"/>
  <c r="L101" i="34"/>
  <c r="M101" i="34"/>
  <c r="N101" i="34"/>
  <c r="O101" i="34"/>
  <c r="P101" i="34"/>
  <c r="K102" i="34"/>
  <c r="L102" i="34"/>
  <c r="M102" i="34"/>
  <c r="N102" i="34"/>
  <c r="O102" i="34"/>
  <c r="P102" i="34"/>
  <c r="K103" i="34"/>
  <c r="L103" i="34"/>
  <c r="M103" i="34"/>
  <c r="N103" i="34"/>
  <c r="O103" i="34"/>
  <c r="P103" i="34"/>
  <c r="K104" i="34"/>
  <c r="L104" i="34"/>
  <c r="M104" i="34"/>
  <c r="N104" i="34"/>
  <c r="O104" i="34"/>
  <c r="P104" i="34"/>
  <c r="K105" i="34"/>
  <c r="L105" i="34"/>
  <c r="M105" i="34"/>
  <c r="N105" i="34"/>
  <c r="O105" i="34"/>
  <c r="P105" i="34"/>
  <c r="P106" i="34"/>
</calcChain>
</file>

<file path=xl/sharedStrings.xml><?xml version="1.0" encoding="utf-8"?>
<sst xmlns="http://schemas.openxmlformats.org/spreadsheetml/2006/main" count="4811" uniqueCount="329">
  <si>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</si>
  <si>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</si>
  <si>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</si>
  <si>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</si>
  <si>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</si>
  <si>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</si>
  <si>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</si>
  <si>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</si>
  <si>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</si>
  <si>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</si>
  <si>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</si>
  <si>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</si>
  <si>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</si>
  <si>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</si>
  <si>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</si>
  <si>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</si>
  <si>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</si>
  <si>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</si>
  <si>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</si>
  <si>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</si>
  <si>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</si>
  <si>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</si>
  <si>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</si>
  <si>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</si>
  <si>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</si>
  <si>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</si>
  <si>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</si>
  <si>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</si>
  <si>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</si>
  <si>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</si>
  <si>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</si>
  <si>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</si>
  <si>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</si>
  <si>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</si>
  <si>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</si>
  <si>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</si>
  <si>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</si>
  <si>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</si>
  <si>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</si>
  <si>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</si>
  <si>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</si>
  <si>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</si>
  <si>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</si>
  <si>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</si>
  <si>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</si>
  <si>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</si>
  <si>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</si>
  <si>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</si>
  <si>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</si>
  <si>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</si>
  <si>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</si>
  <si>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</si>
  <si>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</si>
  <si>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</si>
  <si>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</si>
  <si>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</si>
  <si>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</si>
  <si>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</si>
  <si>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</si>
  <si>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</si>
  <si>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</si>
  <si>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</si>
  <si>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</si>
  <si>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</si>
  <si>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</si>
  <si>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</si>
  <si>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</si>
  <si>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</si>
  <si>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</si>
  <si>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</si>
  <si>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</si>
  <si>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</si>
  <si>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</si>
  <si>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</si>
  <si>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</si>
  <si>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</si>
  <si>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</si>
  <si>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</si>
  <si>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</si>
  <si>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</si>
  <si>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</si>
  <si>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</si>
  <si>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</si>
  <si>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</si>
  <si>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</si>
  <si>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</si>
  <si>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</si>
  <si>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</si>
  <si>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</si>
  <si>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</si>
  <si>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</si>
  <si>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</si>
  <si>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</si>
  <si>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</si>
  <si>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</si>
  <si>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</si>
  <si>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</si>
  <si>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</si>
  <si>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</si>
  <si>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</si>
  <si>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</si>
  <si>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</si>
  <si>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</si>
  <si>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</si>
  <si>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</si>
  <si>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</si>
  <si>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</si>
  <si>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</si>
  <si>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</si>
  <si>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</si>
  <si>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</si>
  <si>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</si>
  <si>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</si>
  <si>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</si>
  <si>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</si>
  <si>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</si>
  <si>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</si>
  <si>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</si>
  <si>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</si>
  <si>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</si>
  <si>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</si>
  <si>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</si>
  <si>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</si>
  <si>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</si>
  <si>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</si>
  <si>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</si>
  <si>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</si>
  <si>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</si>
  <si>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</si>
  <si>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</si>
  <si>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</si>
  <si>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</si>
  <si>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</si>
  <si>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</si>
  <si>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</si>
  <si>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</si>
  <si>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</si>
  <si>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</si>
  <si>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</si>
  <si>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</si>
  <si>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</si>
  <si>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</si>
  <si>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</si>
  <si>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</si>
  <si>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</si>
  <si>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</si>
  <si>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</si>
  <si>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</si>
  <si>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</si>
  <si>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</si>
  <si>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</si>
  <si>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</si>
  <si>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</si>
  <si>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</si>
  <si>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</si>
  <si>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</si>
  <si>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</si>
  <si>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</si>
  <si>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</si>
  <si>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</si>
  <si>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</si>
  <si>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</si>
  <si>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</si>
  <si>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</si>
  <si>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</si>
  <si>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</si>
  <si>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</si>
  <si>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</si>
  <si>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</si>
  <si>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</si>
  <si>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</si>
  <si>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</si>
  <si>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</si>
  <si>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</si>
  <si>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</si>
  <si>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</si>
  <si>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</si>
  <si>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</si>
  <si>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</si>
  <si>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</si>
  <si>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</si>
  <si>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</si>
  <si>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</si>
  <si>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</si>
  <si>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</si>
  <si>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</si>
  <si>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</si>
  <si>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</si>
  <si>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</si>
  <si>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</si>
  <si>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</si>
  <si>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</si>
  <si>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</si>
  <si>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</si>
  <si>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</si>
  <si>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</si>
  <si>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</si>
  <si>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</si>
  <si>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</si>
  <si>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</si>
  <si>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</si>
  <si>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</si>
  <si>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</si>
  <si>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</si>
  <si>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</si>
  <si>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</si>
  <si>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</si>
  <si>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</si>
  <si>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</si>
  <si>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</si>
  <si>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</si>
  <si>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</si>
  <si>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</si>
  <si>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</si>
  <si>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</si>
  <si>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</si>
  <si>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</si>
  <si>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</si>
  <si>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</si>
  <si>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</si>
  <si>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</si>
  <si>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</si>
  <si>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</si>
  <si>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</si>
  <si>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</si>
  <si>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</si>
  <si>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</si>
  <si>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</si>
  <si>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</si>
  <si>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</si>
  <si>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</si>
  <si>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</si>
  <si>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</si>
  <si>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</si>
  <si>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</si>
  <si>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</si>
  <si>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</si>
  <si>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</si>
  <si>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</si>
  <si>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</si>
  <si>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</si>
  <si>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</si>
  <si>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</si>
  <si>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</si>
  <si>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</si>
  <si>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</si>
  <si>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</si>
  <si>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</si>
  <si>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</si>
  <si>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</si>
  <si>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</si>
  <si>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</si>
  <si>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</si>
  <si>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</si>
  <si>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</si>
  <si>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</si>
  <si>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</si>
  <si>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</si>
  <si>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</si>
  <si>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</si>
  <si>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</si>
  <si>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</si>
  <si>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</si>
  <si>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</si>
  <si>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</si>
  <si>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</si>
  <si>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</si>
  <si>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</si>
  <si>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</si>
  <si>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</si>
  <si>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</si>
  <si>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</si>
  <si>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</si>
  <si>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</si>
  <si>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</si>
  <si>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</si>
  <si>
    <t>UTILICORP</t>
  </si>
  <si>
    <t>CONAGRAENESER</t>
  </si>
  <si>
    <t>OCCIDENTENEMAR</t>
  </si>
  <si>
    <t>NGTSLLC</t>
  </si>
  <si>
    <t>BPAMOCOR</t>
  </si>
  <si>
    <t>NL8413.1</t>
  </si>
  <si>
    <t>NL8413.2</t>
  </si>
  <si>
    <t>NL8413.3</t>
  </si>
  <si>
    <t>NM2077.1</t>
  </si>
  <si>
    <t>NM2077.2</t>
  </si>
  <si>
    <t>NM2100</t>
  </si>
  <si>
    <t>NM2238</t>
  </si>
  <si>
    <t>NM7673.1</t>
  </si>
  <si>
    <t>NM7673.2</t>
  </si>
  <si>
    <t>NN0150.1</t>
  </si>
  <si>
    <t>NN2173</t>
  </si>
  <si>
    <t>NO1679.1</t>
  </si>
  <si>
    <t>NO1679.2</t>
  </si>
  <si>
    <t>NO2888</t>
  </si>
  <si>
    <t>NR5974</t>
  </si>
  <si>
    <t>NR5978</t>
  </si>
  <si>
    <t>NR5983</t>
  </si>
  <si>
    <t>NR7762</t>
  </si>
  <si>
    <t>NS0945</t>
  </si>
  <si>
    <t>NU0077</t>
  </si>
  <si>
    <t>NU9019</t>
  </si>
  <si>
    <t>NV5364.1</t>
  </si>
  <si>
    <t>NV5364.2</t>
  </si>
  <si>
    <t>NV5394.1</t>
  </si>
  <si>
    <t>NV5394.2</t>
  </si>
  <si>
    <t>NV5416.1</t>
  </si>
  <si>
    <t>NV5416.2</t>
  </si>
  <si>
    <t>NW0648</t>
  </si>
  <si>
    <t>NX3968</t>
  </si>
  <si>
    <t>NX3992</t>
  </si>
  <si>
    <t>NX4000.1</t>
  </si>
  <si>
    <t>NX4000.2</t>
  </si>
  <si>
    <t>NX4000.3</t>
  </si>
  <si>
    <t>NX6347.1</t>
  </si>
  <si>
    <t>NX6347.2</t>
  </si>
  <si>
    <t>NX6367</t>
  </si>
  <si>
    <t>NY3177</t>
  </si>
  <si>
    <t>NY3236</t>
  </si>
  <si>
    <t>IF-CNG/APPALACH</t>
  </si>
  <si>
    <t>NY3240</t>
  </si>
  <si>
    <t>NY7510</t>
  </si>
  <si>
    <t>NY9119.1</t>
  </si>
  <si>
    <t>NY9119.2</t>
  </si>
  <si>
    <t>NZ1292</t>
  </si>
  <si>
    <t>NZ5031</t>
  </si>
  <si>
    <t>NZ5036</t>
  </si>
  <si>
    <t>NZ9292</t>
  </si>
  <si>
    <t>Q13038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</si>
</sst>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Digital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6.18</v>
          </cell>
          <cell r="D16">
            <v>3.625</v>
          </cell>
          <cell r="G16">
            <v>4.96</v>
          </cell>
        </row>
        <row r="17">
          <cell r="C17">
            <v>5.875</v>
          </cell>
          <cell r="D17">
            <v>3.62</v>
          </cell>
          <cell r="G17">
            <v>5.0549999999999997</v>
          </cell>
        </row>
        <row r="18">
          <cell r="C18">
            <v>5.875</v>
          </cell>
          <cell r="D18">
            <v>3.62</v>
          </cell>
          <cell r="G18">
            <v>5.0549999999999997</v>
          </cell>
        </row>
        <row r="19">
          <cell r="C19">
            <v>5.875</v>
          </cell>
          <cell r="D19">
            <v>3.62</v>
          </cell>
          <cell r="G19">
            <v>5.0549999999999997</v>
          </cell>
        </row>
        <row r="20">
          <cell r="C20">
            <v>5.875</v>
          </cell>
          <cell r="D20">
            <v>3.62</v>
          </cell>
          <cell r="G20">
            <v>5.0549999999999997</v>
          </cell>
        </row>
        <row r="21">
          <cell r="C21">
            <v>6.2050000000000001</v>
          </cell>
          <cell r="D21">
            <v>4.1500000000000004</v>
          </cell>
          <cell r="G21">
            <v>5.12</v>
          </cell>
        </row>
        <row r="22">
          <cell r="C22">
            <v>6.34</v>
          </cell>
          <cell r="D22">
            <v>4.58</v>
          </cell>
          <cell r="G22">
            <v>5.29</v>
          </cell>
        </row>
        <row r="23">
          <cell r="C23">
            <v>6.2249999999999996</v>
          </cell>
          <cell r="D23">
            <v>4.53</v>
          </cell>
          <cell r="G23">
            <v>5.21</v>
          </cell>
        </row>
        <row r="24">
          <cell r="C24">
            <v>6.15</v>
          </cell>
          <cell r="D24">
            <v>4.3150000000000004</v>
          </cell>
          <cell r="G24">
            <v>5.13</v>
          </cell>
        </row>
        <row r="25">
          <cell r="C25">
            <v>6.15</v>
          </cell>
          <cell r="D25">
            <v>4.3150000000000004</v>
          </cell>
          <cell r="G25">
            <v>5.13</v>
          </cell>
        </row>
        <row r="26">
          <cell r="C26">
            <v>6.15</v>
          </cell>
          <cell r="D26">
            <v>4.3150000000000004</v>
          </cell>
          <cell r="G26">
            <v>5.13</v>
          </cell>
        </row>
        <row r="27">
          <cell r="C27">
            <v>6.3250000000000002</v>
          </cell>
          <cell r="D27">
            <v>4.5199999999999996</v>
          </cell>
          <cell r="G27">
            <v>5.335</v>
          </cell>
        </row>
        <row r="28">
          <cell r="C28">
            <v>6.36</v>
          </cell>
          <cell r="D28">
            <v>4.55</v>
          </cell>
          <cell r="G28">
            <v>5.5350000000000001</v>
          </cell>
        </row>
        <row r="29">
          <cell r="C29">
            <v>6.39</v>
          </cell>
          <cell r="D29">
            <v>4.6449999999999996</v>
          </cell>
          <cell r="G29">
            <v>5.5650000000000004</v>
          </cell>
        </row>
        <row r="30">
          <cell r="C30">
            <v>6.37</v>
          </cell>
          <cell r="D30">
            <v>4.68</v>
          </cell>
          <cell r="G30">
            <v>5.5049999999999999</v>
          </cell>
        </row>
        <row r="31">
          <cell r="C31">
            <v>6.3949999999999996</v>
          </cell>
          <cell r="D31">
            <v>4.59</v>
          </cell>
          <cell r="G31">
            <v>5.665</v>
          </cell>
        </row>
        <row r="32">
          <cell r="C32">
            <v>6.3949999999999996</v>
          </cell>
          <cell r="D32">
            <v>4.59</v>
          </cell>
          <cell r="G32">
            <v>5.665</v>
          </cell>
        </row>
        <row r="33">
          <cell r="C33">
            <v>6.3949999999999996</v>
          </cell>
          <cell r="D33">
            <v>4.59</v>
          </cell>
          <cell r="G33">
            <v>5.665</v>
          </cell>
        </row>
        <row r="34">
          <cell r="C34">
            <v>6.31</v>
          </cell>
          <cell r="D34">
            <v>4.32</v>
          </cell>
          <cell r="G34">
            <v>5.45</v>
          </cell>
        </row>
        <row r="35">
          <cell r="C35">
            <v>6.25</v>
          </cell>
          <cell r="D35">
            <v>4.08</v>
          </cell>
          <cell r="G35">
            <v>5.69</v>
          </cell>
        </row>
        <row r="36">
          <cell r="C36">
            <v>6.0750000000000002</v>
          </cell>
          <cell r="D36">
            <v>4.0149999999999997</v>
          </cell>
          <cell r="G36">
            <v>5.68</v>
          </cell>
        </row>
        <row r="37">
          <cell r="C37">
            <v>5.7</v>
          </cell>
          <cell r="D37">
            <v>3.95</v>
          </cell>
          <cell r="G37">
            <v>5.58</v>
          </cell>
        </row>
        <row r="38">
          <cell r="C38">
            <v>5.34</v>
          </cell>
          <cell r="D38">
            <v>3.79</v>
          </cell>
          <cell r="G38">
            <v>5.5549999999999997</v>
          </cell>
        </row>
        <row r="39">
          <cell r="C39">
            <v>5.34</v>
          </cell>
          <cell r="D39">
            <v>3.79</v>
          </cell>
          <cell r="G39">
            <v>5.5549999999999997</v>
          </cell>
        </row>
        <row r="40">
          <cell r="C40">
            <v>5.34</v>
          </cell>
          <cell r="D40">
            <v>3.79</v>
          </cell>
          <cell r="G40">
            <v>5.5549999999999997</v>
          </cell>
        </row>
        <row r="41">
          <cell r="C41">
            <v>5.415</v>
          </cell>
          <cell r="D41">
            <v>3.9049999999999998</v>
          </cell>
          <cell r="G41">
            <v>5.4850000000000003</v>
          </cell>
        </row>
        <row r="42">
          <cell r="C42">
            <v>5.64</v>
          </cell>
          <cell r="D42">
            <v>4.1749999999999998</v>
          </cell>
          <cell r="G42">
            <v>5.69</v>
          </cell>
        </row>
        <row r="43">
          <cell r="C43">
            <v>5.75</v>
          </cell>
          <cell r="D43">
            <v>4.28</v>
          </cell>
          <cell r="G43">
            <v>5.7649999999999997</v>
          </cell>
        </row>
        <row r="44">
          <cell r="C44">
            <v>5.8449999999999998</v>
          </cell>
          <cell r="D44">
            <v>4.33</v>
          </cell>
          <cell r="G44">
            <v>5.64</v>
          </cell>
        </row>
        <row r="45">
          <cell r="C45">
            <v>5.69</v>
          </cell>
          <cell r="D45">
            <v>4.8</v>
          </cell>
          <cell r="G45">
            <v>5.54</v>
          </cell>
        </row>
        <row r="46">
          <cell r="C46">
            <v>5.7</v>
          </cell>
          <cell r="D46">
            <v>4.5</v>
          </cell>
          <cell r="G46">
            <v>5.71</v>
          </cell>
        </row>
        <row r="47">
          <cell r="C47">
            <v>5.69</v>
          </cell>
          <cell r="D47">
            <v>4.8</v>
          </cell>
          <cell r="G47">
            <v>5.58</v>
          </cell>
        </row>
        <row r="48">
          <cell r="C48">
            <v>5.79</v>
          </cell>
          <cell r="D48">
            <v>4.6500000000000004</v>
          </cell>
          <cell r="G48">
            <v>5.6449999999999996</v>
          </cell>
        </row>
        <row r="49">
          <cell r="C49">
            <v>5.79</v>
          </cell>
          <cell r="D49">
            <v>4.6500000000000004</v>
          </cell>
          <cell r="G49">
            <v>5.6449999999999996</v>
          </cell>
        </row>
        <row r="50">
          <cell r="C50">
            <v>5.79</v>
          </cell>
          <cell r="D50">
            <v>4.6500000000000004</v>
          </cell>
          <cell r="G50">
            <v>5.6449999999999996</v>
          </cell>
        </row>
        <row r="51">
          <cell r="C51">
            <v>5.79</v>
          </cell>
          <cell r="D51">
            <v>4.6500000000000004</v>
          </cell>
          <cell r="G51">
            <v>5.6449999999999996</v>
          </cell>
        </row>
        <row r="52">
          <cell r="C52">
            <v>5.79</v>
          </cell>
          <cell r="D52">
            <v>4.6500000000000004</v>
          </cell>
          <cell r="G52">
            <v>5.6449999999999996</v>
          </cell>
        </row>
        <row r="53">
          <cell r="C53">
            <v>5.79</v>
          </cell>
          <cell r="D53">
            <v>4.6500000000000004</v>
          </cell>
          <cell r="G53">
            <v>5.6449999999999996</v>
          </cell>
        </row>
        <row r="54">
          <cell r="C54">
            <v>5.79</v>
          </cell>
          <cell r="D54">
            <v>4.6500000000000004</v>
          </cell>
          <cell r="G54">
            <v>5.6449999999999996</v>
          </cell>
        </row>
        <row r="55">
          <cell r="C55">
            <v>5.79</v>
          </cell>
          <cell r="D55">
            <v>4.6500000000000004</v>
          </cell>
          <cell r="G55">
            <v>5.6449999999999996</v>
          </cell>
        </row>
        <row r="56">
          <cell r="C56">
            <v>5.79</v>
          </cell>
          <cell r="D56">
            <v>4.6500000000000004</v>
          </cell>
          <cell r="G56">
            <v>5.6449999999999996</v>
          </cell>
        </row>
        <row r="57">
          <cell r="C57">
            <v>5.79</v>
          </cell>
          <cell r="D57">
            <v>4.6500000000000004</v>
          </cell>
          <cell r="G57">
            <v>5.6449999999999996</v>
          </cell>
        </row>
        <row r="58">
          <cell r="C58">
            <v>5.79</v>
          </cell>
          <cell r="D58">
            <v>4.6500000000000004</v>
          </cell>
          <cell r="G58">
            <v>5.6449999999999996</v>
          </cell>
        </row>
        <row r="59">
          <cell r="C59">
            <v>5.79</v>
          </cell>
          <cell r="D59">
            <v>4.6500000000000004</v>
          </cell>
          <cell r="G59">
            <v>5.6449999999999996</v>
          </cell>
        </row>
        <row r="60">
          <cell r="C60">
            <v>5.79</v>
          </cell>
          <cell r="D60">
            <v>4.6500000000000004</v>
          </cell>
          <cell r="G60">
            <v>5.6449999999999996</v>
          </cell>
        </row>
        <row r="61">
          <cell r="C61">
            <v>5.79</v>
          </cell>
          <cell r="D61">
            <v>4.6500000000000004</v>
          </cell>
          <cell r="G61">
            <v>5.6449999999999996</v>
          </cell>
        </row>
        <row r="62">
          <cell r="C62">
            <v>5.79</v>
          </cell>
          <cell r="D62">
            <v>4.6500000000000004</v>
          </cell>
          <cell r="G62">
            <v>5.6449999999999996</v>
          </cell>
        </row>
        <row r="63">
          <cell r="C63">
            <v>5.79</v>
          </cell>
          <cell r="D63">
            <v>4.6500000000000004</v>
          </cell>
          <cell r="G63">
            <v>5.6449999999999996</v>
          </cell>
        </row>
        <row r="64">
          <cell r="C64">
            <v>5.79</v>
          </cell>
          <cell r="D64">
            <v>4.6500000000000004</v>
          </cell>
          <cell r="G64">
            <v>5.6449999999999996</v>
          </cell>
        </row>
        <row r="65">
          <cell r="C65">
            <v>5.79</v>
          </cell>
          <cell r="D65">
            <v>4.6500000000000004</v>
          </cell>
          <cell r="G65">
            <v>5.6449999999999996</v>
          </cell>
        </row>
        <row r="66">
          <cell r="C66">
            <v>5.79</v>
          </cell>
          <cell r="D66">
            <v>4.6500000000000004</v>
          </cell>
          <cell r="G66">
            <v>5.6449999999999996</v>
          </cell>
        </row>
        <row r="67">
          <cell r="C67">
            <v>5.79</v>
          </cell>
          <cell r="D67">
            <v>4.6500000000000004</v>
          </cell>
          <cell r="G67">
            <v>5.6449999999999996</v>
          </cell>
        </row>
        <row r="68">
          <cell r="C68">
            <v>5.79</v>
          </cell>
          <cell r="D68">
            <v>4.6500000000000004</v>
          </cell>
          <cell r="G68">
            <v>5.6449999999999996</v>
          </cell>
        </row>
        <row r="69">
          <cell r="C69">
            <v>5.79</v>
          </cell>
          <cell r="D69">
            <v>4.6500000000000004</v>
          </cell>
          <cell r="G69">
            <v>5.6449999999999996</v>
          </cell>
        </row>
        <row r="70">
          <cell r="C70">
            <v>5.79</v>
          </cell>
          <cell r="D70">
            <v>4.6500000000000004</v>
          </cell>
          <cell r="G70">
            <v>5.6449999999999996</v>
          </cell>
        </row>
        <row r="71">
          <cell r="C71">
            <v>5.79</v>
          </cell>
          <cell r="D71">
            <v>4.6500000000000004</v>
          </cell>
          <cell r="G71">
            <v>5.6449999999999996</v>
          </cell>
        </row>
        <row r="72">
          <cell r="C72">
            <v>5.79</v>
          </cell>
          <cell r="D72">
            <v>4.6500000000000004</v>
          </cell>
          <cell r="G72">
            <v>5.6449999999999996</v>
          </cell>
        </row>
        <row r="73">
          <cell r="C73">
            <v>5.79</v>
          </cell>
          <cell r="D73">
            <v>4.6500000000000004</v>
          </cell>
          <cell r="G73">
            <v>5.6449999999999996</v>
          </cell>
        </row>
        <row r="74">
          <cell r="C74">
            <v>5.79</v>
          </cell>
          <cell r="D74">
            <v>4.6500000000000004</v>
          </cell>
          <cell r="G74">
            <v>5.6449999999999996</v>
          </cell>
        </row>
        <row r="75">
          <cell r="C75">
            <v>5.79</v>
          </cell>
          <cell r="D75">
            <v>4.6500000000000004</v>
          </cell>
          <cell r="G75">
            <v>5.6449999999999996</v>
          </cell>
        </row>
        <row r="76">
          <cell r="C76">
            <v>5.79</v>
          </cell>
          <cell r="D76">
            <v>4.6500000000000004</v>
          </cell>
          <cell r="G76">
            <v>5.6449999999999996</v>
          </cell>
        </row>
        <row r="77">
          <cell r="C77">
            <v>0.06</v>
          </cell>
          <cell r="D77">
            <v>5.0000000000000001E-3</v>
          </cell>
          <cell r="G77">
            <v>0.2</v>
          </cell>
        </row>
        <row r="78">
          <cell r="C78">
            <v>0.06</v>
          </cell>
          <cell r="D78">
            <v>5.0000000000000001E-3</v>
          </cell>
          <cell r="G78">
            <v>0.5</v>
          </cell>
        </row>
        <row r="79">
          <cell r="C79">
            <v>0.06</v>
          </cell>
          <cell r="D79">
            <v>5.0000000000000001E-3</v>
          </cell>
          <cell r="G79">
            <v>0.5</v>
          </cell>
        </row>
        <row r="80">
          <cell r="C80">
            <v>0.06</v>
          </cell>
          <cell r="D80">
            <v>5.0000000000000001E-3</v>
          </cell>
          <cell r="G80">
            <v>0.26</v>
          </cell>
        </row>
        <row r="81">
          <cell r="C81">
            <v>0.06</v>
          </cell>
          <cell r="D81">
            <v>5.0000000000000001E-3</v>
          </cell>
          <cell r="G81">
            <v>0.14000000000000001</v>
          </cell>
        </row>
        <row r="82">
          <cell r="C82">
            <v>5.5E-2</v>
          </cell>
          <cell r="D82">
            <v>-1E-3</v>
          </cell>
        </row>
        <row r="83">
          <cell r="C83">
            <v>5.5E-2</v>
          </cell>
          <cell r="D83">
            <v>-1E-3</v>
          </cell>
        </row>
        <row r="84">
          <cell r="C84">
            <v>5.5E-2</v>
          </cell>
          <cell r="D84">
            <v>-1E-3</v>
          </cell>
        </row>
        <row r="85">
          <cell r="C85">
            <v>5.5E-2</v>
          </cell>
          <cell r="D85">
            <v>-1E-3</v>
          </cell>
        </row>
        <row r="86">
          <cell r="C86">
            <v>5.5E-2</v>
          </cell>
          <cell r="D86">
            <v>-1E-3</v>
          </cell>
        </row>
        <row r="87">
          <cell r="C87">
            <v>5.5E-2</v>
          </cell>
          <cell r="D87">
            <v>-1E-3</v>
          </cell>
        </row>
        <row r="88">
          <cell r="C88">
            <v>5.5E-2</v>
          </cell>
          <cell r="D88">
            <v>-1E-3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E73" sqref="E73"/>
    </sheetView>
  </sheetViews>
  <sheetFormatPr defaultRowHeight="13.2" x14ac:dyDescent="0.25"/>
  <cols>
    <col min="1" max="1" width="16" customWidth="1"/>
    <col min="5" max="5" width="16.109375" customWidth="1"/>
    <col min="6" max="6" width="7.6640625" customWidth="1"/>
    <col min="9" max="9" width="14.109375" customWidth="1"/>
    <col min="13" max="13" width="12.5546875" customWidth="1"/>
    <col min="16" max="16" width="13.109375" customWidth="1"/>
    <col min="18" max="18" width="13.88671875" hidden="1" customWidth="1"/>
    <col min="19" max="20" width="0" hidden="1" customWidth="1"/>
    <col min="21" max="21" width="12.33203125" hidden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5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5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5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5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5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5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5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5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5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5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5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5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5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5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5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5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5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5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5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5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5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5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5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5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5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5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5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5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5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5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5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5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5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5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5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5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5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5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5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5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5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5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5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5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5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5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5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5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5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5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5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5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5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5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5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5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5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5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5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5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5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5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5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5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5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5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5">
      <c r="H70" s="5"/>
      <c r="I70" s="7"/>
      <c r="P70" s="14"/>
    </row>
    <row r="71" spans="1:21" x14ac:dyDescent="0.25">
      <c r="H71" s="5"/>
      <c r="I71" s="7"/>
    </row>
    <row r="72" spans="1:21" x14ac:dyDescent="0.25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8" thickBot="1" x14ac:dyDescent="0.3">
      <c r="A76" s="1" t="s">
        <v>75</v>
      </c>
    </row>
    <row r="77" spans="1:21" ht="13.8" thickBot="1" x14ac:dyDescent="0.3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5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5">
      <c r="P80" s="10"/>
    </row>
    <row r="81" spans="1:16" x14ac:dyDescent="0.25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8" thickBot="1" x14ac:dyDescent="0.3">
      <c r="A84" s="1" t="s">
        <v>85</v>
      </c>
    </row>
    <row r="85" spans="1:16" ht="13.8" thickBot="1" x14ac:dyDescent="0.3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5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5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workbookViewId="0">
      <selection activeCell="A8" sqref="A8"/>
    </sheetView>
  </sheetViews>
  <sheetFormatPr defaultRowHeight="13.2" x14ac:dyDescent="0.25"/>
  <cols>
    <col min="5" max="5" width="16.33203125" customWidth="1"/>
    <col min="9" max="9" width="14.33203125" customWidth="1"/>
    <col min="16" max="16" width="12.33203125" customWidth="1"/>
    <col min="18" max="18" width="14.44140625" customWidth="1"/>
    <col min="21" max="21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5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5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5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5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5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5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5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5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5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5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5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5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5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5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5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5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5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5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5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5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5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5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5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5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5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5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5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5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5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5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5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5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5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5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5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5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5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5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5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5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5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5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5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5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5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5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5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5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5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5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5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5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5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5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5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5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5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5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5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5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5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5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5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5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5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5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5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5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5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5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5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5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5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5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5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5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5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5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5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5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5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5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5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5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5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5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5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5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5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5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5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5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5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5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5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5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5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5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5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5">
      <c r="P102" s="56">
        <f>SUM(P3:P101)</f>
        <v>-1589190.0000000023</v>
      </c>
      <c r="R102" s="38">
        <f>SUM(R3:R101)</f>
        <v>-1519500</v>
      </c>
    </row>
    <row r="106" spans="1:21" ht="13.8" thickBot="1" x14ac:dyDescent="0.3">
      <c r="A106" s="1" t="s">
        <v>75</v>
      </c>
    </row>
    <row r="107" spans="1:21" ht="13.8" thickBot="1" x14ac:dyDescent="0.3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5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5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5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5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8" thickBot="1" x14ac:dyDescent="0.3">
      <c r="A114" s="1" t="s">
        <v>85</v>
      </c>
    </row>
    <row r="115" spans="1:16" ht="13.8" thickBot="1" x14ac:dyDescent="0.3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5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5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topLeftCell="E1" workbookViewId="0">
      <selection activeCell="Q4" sqref="Q4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9" max="19" width="12.33203125" customWidth="1"/>
    <col min="21" max="21" width="14.44140625" customWidth="1"/>
    <col min="24" max="24" width="14.44140625" bestFit="1" customWidth="1"/>
  </cols>
  <sheetData>
    <row r="1" spans="1:20" ht="13.8" thickBot="1" x14ac:dyDescent="0.3">
      <c r="A1" s="1" t="s">
        <v>0</v>
      </c>
    </row>
    <row r="2" spans="1:20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5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5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5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8" thickBot="1" x14ac:dyDescent="0.3">
      <c r="A10" s="1" t="s">
        <v>75</v>
      </c>
    </row>
    <row r="11" spans="1:20" ht="13.8" thickBot="1" x14ac:dyDescent="0.3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5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5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5">
      <c r="Q14" s="18"/>
      <c r="R14" s="18"/>
      <c r="S14" s="18"/>
      <c r="T14" s="18"/>
    </row>
    <row r="15" spans="1:20" x14ac:dyDescent="0.25">
      <c r="Q15" s="18"/>
      <c r="R15" s="18"/>
      <c r="S15" s="18"/>
      <c r="T15" s="18"/>
    </row>
    <row r="16" spans="1:20" ht="13.8" thickBot="1" x14ac:dyDescent="0.3">
      <c r="A16" s="1" t="s">
        <v>85</v>
      </c>
      <c r="Q16" s="18"/>
      <c r="R16" s="18"/>
      <c r="S16" s="18"/>
      <c r="T16" s="18"/>
    </row>
    <row r="17" spans="1:20" ht="13.8" thickBot="1" x14ac:dyDescent="0.3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5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5">
      <c r="Q19" s="18"/>
      <c r="R19" s="18"/>
      <c r="S19" s="18"/>
      <c r="T19" s="18"/>
    </row>
    <row r="20" spans="1:20" x14ac:dyDescent="0.25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H1" workbookViewId="0">
      <selection activeCell="P6" sqref="P6"/>
    </sheetView>
  </sheetViews>
  <sheetFormatPr defaultRowHeight="13.2" x14ac:dyDescent="0.25"/>
  <cols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5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5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5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5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5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5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5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5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5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5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5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5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5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5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5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8" thickBot="1" x14ac:dyDescent="0.3">
      <c r="A36" s="1" t="s">
        <v>75</v>
      </c>
      <c r="Q36" s="18"/>
      <c r="R36" s="59"/>
      <c r="S36" s="18"/>
      <c r="T36" s="60"/>
    </row>
    <row r="37" spans="1:256" s="53" customFormat="1" ht="13.8" thickBot="1" x14ac:dyDescent="0.3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5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5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5">
      <c r="Q41" s="18"/>
      <c r="R41" s="18"/>
      <c r="S41" s="18"/>
      <c r="T41" s="18"/>
    </row>
    <row r="42" spans="1:256" ht="13.8" thickBot="1" x14ac:dyDescent="0.3">
      <c r="A42" s="1" t="s">
        <v>85</v>
      </c>
      <c r="Q42" s="18"/>
      <c r="R42" s="18"/>
      <c r="S42" s="18"/>
      <c r="T42" s="18"/>
    </row>
    <row r="43" spans="1:256" ht="13.8" thickBot="1" x14ac:dyDescent="0.3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5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5">
      <c r="Q45" s="18"/>
      <c r="R45" s="18"/>
      <c r="S45" s="18"/>
      <c r="T45" s="18"/>
    </row>
    <row r="46" spans="1:256" x14ac:dyDescent="0.25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5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topLeftCell="D1" workbookViewId="0">
      <selection activeCell="P6" sqref="P6"/>
    </sheetView>
  </sheetViews>
  <sheetFormatPr defaultRowHeight="13.2" x14ac:dyDescent="0.25"/>
  <cols>
    <col min="1" max="1" width="18.109375" bestFit="1" customWidth="1"/>
    <col min="3" max="3" width="16.33203125" customWidth="1"/>
    <col min="5" max="5" width="16.33203125" customWidth="1"/>
    <col min="7" max="7" width="11.88671875" customWidth="1"/>
    <col min="9" max="10" width="14.33203125" customWidth="1"/>
    <col min="16" max="16" width="9.88671875" bestFit="1" customWidth="1"/>
    <col min="19" max="19" width="12.33203125" customWidth="1"/>
    <col min="21" max="21" width="14.44140625" customWidth="1"/>
    <col min="24" max="24" width="14.44140625" bestFit="1" customWidth="1"/>
  </cols>
  <sheetData>
    <row r="1" spans="1:18" ht="13.8" thickBot="1" x14ac:dyDescent="0.3">
      <c r="A1" s="1" t="s">
        <v>0</v>
      </c>
    </row>
    <row r="2" spans="1:18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5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5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5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5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5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5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5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5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5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5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5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5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5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5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5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5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5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5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5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5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5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5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5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5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5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5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5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5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5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5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5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5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5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5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5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5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5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5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5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5">
      <c r="Q45" s="53"/>
      <c r="R45" s="59"/>
      <c r="S45" s="18"/>
      <c r="T45" s="60"/>
    </row>
    <row r="46" spans="1:256" s="53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8" thickBot="1" x14ac:dyDescent="0.3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8" thickBot="1" x14ac:dyDescent="0.3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5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5">
      <c r="Q50" s="18"/>
      <c r="R50" s="18"/>
      <c r="S50" s="18"/>
      <c r="T50" s="18"/>
    </row>
    <row r="51" spans="1:20" x14ac:dyDescent="0.25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5">
      <c r="Q52" s="18"/>
      <c r="R52" s="18"/>
      <c r="S52" s="18"/>
      <c r="T52" s="18"/>
    </row>
    <row r="53" spans="1:20" x14ac:dyDescent="0.25">
      <c r="R53" s="18"/>
      <c r="S53" s="18"/>
      <c r="T53" s="18"/>
    </row>
    <row r="54" spans="1:20" x14ac:dyDescent="0.25">
      <c r="R54" s="18"/>
      <c r="S54" s="18"/>
      <c r="T54" s="18"/>
    </row>
    <row r="55" spans="1:20" x14ac:dyDescent="0.25">
      <c r="R55" s="18"/>
      <c r="S55" s="18"/>
      <c r="T55" s="18"/>
    </row>
    <row r="56" spans="1:20" x14ac:dyDescent="0.25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I1" workbookViewId="0">
      <selection activeCell="U1" sqref="U1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bestFit="1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5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5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5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5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5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5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5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5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5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5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5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5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5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5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5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5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5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5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5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5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5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5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5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5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5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5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5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5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5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5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5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5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5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5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5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5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5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5">
      <c r="P53" s="56"/>
      <c r="Q53" s="18"/>
      <c r="R53" s="18"/>
    </row>
    <row r="54" spans="1:247" x14ac:dyDescent="0.25">
      <c r="P54" s="56"/>
      <c r="Q54" s="18"/>
      <c r="R54" s="18"/>
    </row>
    <row r="55" spans="1:247" x14ac:dyDescent="0.25">
      <c r="P55" s="56"/>
      <c r="Q55" s="18"/>
      <c r="R55" s="18"/>
    </row>
    <row r="56" spans="1:247" ht="13.8" thickBot="1" x14ac:dyDescent="0.3">
      <c r="A56" s="1" t="s">
        <v>230</v>
      </c>
      <c r="R56" s="18"/>
    </row>
    <row r="57" spans="1:247" s="73" customFormat="1" ht="26.25" customHeight="1" thickBot="1" x14ac:dyDescent="0.3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5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5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5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5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5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5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5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5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5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5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5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5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5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5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5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5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5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5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5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5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5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5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5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5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5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5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5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5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5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5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5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5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5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5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5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5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5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5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5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5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5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5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5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5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5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5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5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5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5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5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5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5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5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5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5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5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5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5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5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5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5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5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5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5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5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5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5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5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5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5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5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5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5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5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5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5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5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5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5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5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5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5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5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5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5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5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5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5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5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5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5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5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5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5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5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5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5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5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5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5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5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5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5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5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5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5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5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5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5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5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5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5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5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5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5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5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5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5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5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5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5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5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5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5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5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5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5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5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5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5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5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5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5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5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5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5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5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5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5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5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5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5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5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5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5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5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5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5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5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5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5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5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5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5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5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5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5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5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5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5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5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5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5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5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5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5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5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5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5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5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5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5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5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5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5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5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5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5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5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5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5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5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5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5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5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5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5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5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5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5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5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5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5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5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5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5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5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5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5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5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5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5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5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5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5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5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5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5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5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5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5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A3" sqref="A3"/>
    </sheetView>
  </sheetViews>
  <sheetFormatPr defaultRowHeight="13.2" x14ac:dyDescent="0.25"/>
  <cols>
    <col min="1" max="1" width="18.109375" customWidth="1"/>
    <col min="3" max="3" width="13.88671875" customWidth="1"/>
    <col min="4" max="4" width="11.6640625" customWidth="1"/>
    <col min="5" max="5" width="6.33203125" customWidth="1"/>
    <col min="6" max="6" width="7.88671875" customWidth="1"/>
    <col min="7" max="7" width="11.88671875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5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5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5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5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5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5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5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5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5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5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5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5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5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5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5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5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5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5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5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5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5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5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5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5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5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5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5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5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5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5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5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5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5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5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5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5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5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5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5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5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5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5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5">
      <c r="A50" s="18"/>
      <c r="C50" s="19"/>
      <c r="F50" s="24"/>
      <c r="G50" s="25"/>
      <c r="J50" s="63"/>
      <c r="P50" s="6"/>
      <c r="Q50" s="18"/>
      <c r="R50" s="18"/>
    </row>
    <row r="51" spans="1:18" x14ac:dyDescent="0.25">
      <c r="A51" s="42"/>
      <c r="C51" s="19"/>
      <c r="F51" s="24"/>
      <c r="G51" s="25"/>
      <c r="J51" s="63"/>
      <c r="P51" s="6"/>
      <c r="Q51" s="18"/>
      <c r="R51" s="18"/>
    </row>
    <row r="52" spans="1:18" x14ac:dyDescent="0.25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5">
      <c r="P53" s="56"/>
      <c r="Q53" s="18"/>
      <c r="R53" s="18"/>
    </row>
    <row r="54" spans="1:18" x14ac:dyDescent="0.25">
      <c r="P54" s="56"/>
      <c r="Q54" s="18"/>
      <c r="R54" s="18"/>
    </row>
    <row r="55" spans="1:18" x14ac:dyDescent="0.25">
      <c r="P55" s="56"/>
      <c r="Q55" s="18"/>
      <c r="R55" s="18"/>
    </row>
  </sheetData>
  <pageMargins left="0.75" right="0.75" top="1" bottom="1" header="0.5" footer="0.5"/>
  <pageSetup scale="6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workbookViewId="0">
      <selection activeCell="H3" sqref="H3"/>
    </sheetView>
  </sheetViews>
  <sheetFormatPr defaultRowHeight="13.2" x14ac:dyDescent="0.25"/>
  <cols>
    <col min="1" max="1" width="18.109375" customWidth="1"/>
    <col min="2" max="2" width="12.33203125" customWidth="1"/>
    <col min="3" max="3" width="18.6640625" bestFit="1" customWidth="1"/>
    <col min="4" max="4" width="11.6640625" customWidth="1"/>
    <col min="5" max="5" width="6.33203125" customWidth="1"/>
    <col min="6" max="6" width="8.33203125" bestFit="1" customWidth="1"/>
    <col min="7" max="7" width="12.44140625" bestFit="1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1500000</v>
      </c>
      <c r="H3" s="19">
        <v>4.8099999999999996</v>
      </c>
      <c r="I3">
        <v>0.16</v>
      </c>
      <c r="J3" s="63">
        <v>4.6180000000000003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47999.999999998712</v>
      </c>
    </row>
    <row r="4" spans="1:16" x14ac:dyDescent="0.25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0</v>
      </c>
      <c r="H4" s="19">
        <v>4.8099999999999996</v>
      </c>
      <c r="I4">
        <v>0.16</v>
      </c>
      <c r="J4" s="63">
        <v>4.6180000000000003</v>
      </c>
      <c r="K4">
        <f t="shared" ref="K4:K46" si="0">ABS(G4)</f>
        <v>0</v>
      </c>
      <c r="L4" t="str">
        <f t="shared" ref="L4:L46" si="1">IF(G4&gt;0,"BUY","SELL")</f>
        <v>SELL</v>
      </c>
      <c r="M4" t="str">
        <f t="shared" ref="M4:M46" si="2">IF(E4="C","CALL","PUT")</f>
        <v>CALL</v>
      </c>
      <c r="N4" t="str">
        <f t="shared" ref="N4:N46" si="3">CONCATENATE(L4," - ",M4)</f>
        <v>SELL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4.8099999999999996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5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5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5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5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5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5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5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5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5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5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5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5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5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5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5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5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5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5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5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5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5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5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5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5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4.93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2849.9999999997526</v>
      </c>
    </row>
    <row r="30" spans="1:16" x14ac:dyDescent="0.25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20999.999999999909</v>
      </c>
    </row>
    <row r="31" spans="1:16" x14ac:dyDescent="0.25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27599.999999999891</v>
      </c>
    </row>
    <row r="32" spans="1:16" x14ac:dyDescent="0.25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-10499.999999999955</v>
      </c>
    </row>
    <row r="33" spans="1:254" x14ac:dyDescent="0.25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5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-10499.999999999955</v>
      </c>
      <c r="Q34" s="18"/>
      <c r="R34" s="18"/>
    </row>
    <row r="35" spans="1:254" x14ac:dyDescent="0.25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-20999.999999999909</v>
      </c>
      <c r="Q35" s="18"/>
      <c r="R35" s="18"/>
    </row>
    <row r="36" spans="1:254" x14ac:dyDescent="0.25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5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5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-10999.999999999676</v>
      </c>
      <c r="Q38" s="18"/>
      <c r="R38" s="18"/>
    </row>
    <row r="39" spans="1:254" x14ac:dyDescent="0.25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5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-10999.999999999676</v>
      </c>
      <c r="Q40" s="18"/>
      <c r="R40" s="18"/>
    </row>
    <row r="41" spans="1:254" x14ac:dyDescent="0.25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5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5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5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-21999.999999999352</v>
      </c>
      <c r="Q44" s="18"/>
      <c r="R44" s="18"/>
    </row>
    <row r="45" spans="1:254" x14ac:dyDescent="0.25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5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1349.9999999997847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599.99999999993395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-158000.00000000035</v>
      </c>
      <c r="Q49" s="18"/>
    </row>
    <row r="50" spans="1:18" x14ac:dyDescent="0.25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5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5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5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5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5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5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5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5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5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5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5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5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5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5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8" thickBot="1" x14ac:dyDescent="0.3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3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1687099.9999999974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6"/>
  <sheetViews>
    <sheetView tabSelected="1" workbookViewId="0">
      <selection activeCell="A2" sqref="A2"/>
    </sheetView>
  </sheetViews>
  <sheetFormatPr defaultRowHeight="13.2" x14ac:dyDescent="0.25"/>
  <cols>
    <col min="1" max="1" width="18.109375" customWidth="1"/>
    <col min="2" max="2" width="12.33203125" customWidth="1"/>
    <col min="3" max="3" width="18.6640625" style="19" customWidth="1"/>
    <col min="4" max="4" width="11.6640625" customWidth="1"/>
    <col min="5" max="5" width="8.109375" bestFit="1" customWidth="1"/>
    <col min="6" max="6" width="8.33203125" style="24" customWidth="1"/>
    <col min="7" max="7" width="12.44140625" customWidth="1"/>
    <col min="8" max="8" width="12.109375" customWidth="1"/>
    <col min="9" max="10" width="10.6640625" customWidth="1"/>
    <col min="11" max="11" width="11.44140625" customWidth="1"/>
    <col min="16" max="16" width="11.33203125" customWidth="1"/>
    <col min="18" max="18" width="16.109375" customWidth="1"/>
    <col min="19" max="19" width="12.88671875" customWidth="1"/>
    <col min="22" max="22" width="14.44140625" customWidth="1"/>
  </cols>
  <sheetData>
    <row r="1" spans="1:16" ht="13.8" thickBot="1" x14ac:dyDescent="0.3">
      <c r="A1" s="1" t="s">
        <v>0</v>
      </c>
    </row>
    <row r="2" spans="1:16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5">
      <c r="A3" s="17" t="s">
        <v>116</v>
      </c>
      <c r="B3" t="s">
        <v>170</v>
      </c>
      <c r="C3" s="19" t="s">
        <v>18</v>
      </c>
      <c r="D3" t="s">
        <v>19</v>
      </c>
      <c r="E3" t="s">
        <v>20</v>
      </c>
      <c r="F3" s="24">
        <v>36800</v>
      </c>
      <c r="G3" s="25">
        <v>1500000</v>
      </c>
      <c r="H3" s="19">
        <v>5.55</v>
      </c>
      <c r="I3">
        <v>0.16</v>
      </c>
      <c r="J3" s="19">
        <v>5.3120000000000003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5.4720000000000004</v>
      </c>
      <c r="P3" s="6">
        <f>IF(N3="SELL - PUT",IF(H3-O3&gt;0,0,(H3-O3)*K3),IF(N3="BUY - CALL",IF(O3-H3&gt;0,0,(H3-O3)*K3),IF(N3="SELL - CALL",IF(O3-H3&gt;0,0,(O3-H3)*K3),IF(N3="BUY - PUT",IF(H3-O3&gt;0,0,(O3-H3)*K3)))))</f>
        <v>116999.9999999991</v>
      </c>
    </row>
    <row r="4" spans="1:16" x14ac:dyDescent="0.25">
      <c r="A4" s="17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36800</v>
      </c>
      <c r="G4" s="25">
        <v>0</v>
      </c>
      <c r="H4" s="19">
        <v>5.55</v>
      </c>
      <c r="I4">
        <v>0.16</v>
      </c>
      <c r="J4" s="19">
        <v>5.3120000000000003</v>
      </c>
      <c r="K4">
        <f t="shared" ref="K4:K65" si="0">ABS(G4)</f>
        <v>0</v>
      </c>
      <c r="L4" t="str">
        <f t="shared" ref="L4:L65" si="1">IF(G4&gt;0,"BUY","SELL")</f>
        <v>SELL</v>
      </c>
      <c r="M4" t="str">
        <f t="shared" ref="M4:M65" si="2">IF(E4="C","CALL","PUT")</f>
        <v>CALL</v>
      </c>
      <c r="N4" t="str">
        <f t="shared" ref="N4:N65" si="3">CONCATENATE(L4," - ",M4)</f>
        <v>SELL - CALL</v>
      </c>
      <c r="O4">
        <f t="shared" ref="O4:O65" si="4">I4+J4</f>
        <v>5.4720000000000004</v>
      </c>
      <c r="P4" s="6">
        <f t="shared" ref="P4:P65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5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36800</v>
      </c>
      <c r="G5" s="25">
        <v>310000</v>
      </c>
      <c r="H5" s="19">
        <v>5.55</v>
      </c>
      <c r="I5">
        <v>0.16750000000000001</v>
      </c>
      <c r="J5" s="19">
        <v>5.3120000000000003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5.4795000000000007</v>
      </c>
      <c r="P5" s="6">
        <f t="shared" si="5"/>
        <v>0</v>
      </c>
    </row>
    <row r="6" spans="1:16" x14ac:dyDescent="0.25">
      <c r="A6" t="s">
        <v>118</v>
      </c>
      <c r="B6" t="s">
        <v>318</v>
      </c>
      <c r="C6" s="19" t="s">
        <v>319</v>
      </c>
      <c r="D6" t="s">
        <v>19</v>
      </c>
      <c r="E6" t="s">
        <v>20</v>
      </c>
      <c r="F6" s="24">
        <v>36800</v>
      </c>
      <c r="G6">
        <v>2000000</v>
      </c>
      <c r="H6" s="19">
        <v>5.63</v>
      </c>
      <c r="I6">
        <v>0.4</v>
      </c>
      <c r="J6" s="19">
        <v>5.3120000000000003</v>
      </c>
      <c r="K6">
        <f t="shared" si="0"/>
        <v>2000000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5.7120000000000006</v>
      </c>
      <c r="P6" s="6">
        <f t="shared" si="5"/>
        <v>0</v>
      </c>
    </row>
    <row r="7" spans="1:16" x14ac:dyDescent="0.25">
      <c r="A7" t="s">
        <v>172</v>
      </c>
      <c r="B7" t="s">
        <v>320</v>
      </c>
      <c r="C7" s="19" t="s">
        <v>319</v>
      </c>
      <c r="D7" t="s">
        <v>19</v>
      </c>
      <c r="E7" t="s">
        <v>20</v>
      </c>
      <c r="F7" s="24">
        <v>36800</v>
      </c>
      <c r="G7">
        <v>-4000000</v>
      </c>
      <c r="H7" s="19">
        <v>5.63</v>
      </c>
      <c r="I7">
        <v>0.4</v>
      </c>
      <c r="J7" s="19">
        <v>5.3120000000000003</v>
      </c>
      <c r="K7">
        <f t="shared" si="0"/>
        <v>4000000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5.7120000000000006</v>
      </c>
      <c r="P7" s="6">
        <f t="shared" si="5"/>
        <v>0</v>
      </c>
    </row>
    <row r="8" spans="1:16" x14ac:dyDescent="0.25">
      <c r="A8" t="s">
        <v>172</v>
      </c>
      <c r="B8" t="s">
        <v>324</v>
      </c>
      <c r="C8" s="19" t="s">
        <v>319</v>
      </c>
      <c r="D8" t="s">
        <v>19</v>
      </c>
      <c r="E8" t="s">
        <v>20</v>
      </c>
      <c r="F8" s="24">
        <v>36800</v>
      </c>
      <c r="G8">
        <v>-1000000</v>
      </c>
      <c r="H8" s="19">
        <v>5.63</v>
      </c>
      <c r="I8">
        <v>0.4</v>
      </c>
      <c r="J8" s="19">
        <v>5.3120000000000003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5.7120000000000006</v>
      </c>
      <c r="P8" s="6">
        <f t="shared" si="5"/>
        <v>0</v>
      </c>
    </row>
    <row r="9" spans="1:16" x14ac:dyDescent="0.25">
      <c r="A9" t="s">
        <v>172</v>
      </c>
      <c r="B9" t="s">
        <v>328</v>
      </c>
      <c r="C9" s="19" t="s">
        <v>319</v>
      </c>
      <c r="D9" t="s">
        <v>19</v>
      </c>
      <c r="E9" t="s">
        <v>24</v>
      </c>
      <c r="F9" s="24">
        <v>36800</v>
      </c>
      <c r="G9">
        <v>500000</v>
      </c>
      <c r="H9" s="19">
        <v>5.63</v>
      </c>
      <c r="I9">
        <v>0.3</v>
      </c>
      <c r="J9" s="19">
        <v>5.3120000000000003</v>
      </c>
      <c r="K9">
        <f t="shared" si="0"/>
        <v>500000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5.6120000000000001</v>
      </c>
      <c r="P9" s="6">
        <f t="shared" si="5"/>
        <v>0</v>
      </c>
    </row>
    <row r="10" spans="1:16" x14ac:dyDescent="0.25">
      <c r="A10" s="17" t="s">
        <v>172</v>
      </c>
      <c r="B10" s="20" t="s">
        <v>254</v>
      </c>
      <c r="C10" s="19" t="s">
        <v>255</v>
      </c>
      <c r="D10" s="19" t="s">
        <v>19</v>
      </c>
      <c r="E10" s="24" t="s">
        <v>20</v>
      </c>
      <c r="F10" s="24">
        <v>36800</v>
      </c>
      <c r="G10" s="25">
        <v>-1000000</v>
      </c>
      <c r="H10" s="19">
        <v>5.27</v>
      </c>
      <c r="I10">
        <v>0</v>
      </c>
      <c r="J10" s="19">
        <v>5.3120000000000003</v>
      </c>
      <c r="K10">
        <f t="shared" si="0"/>
        <v>1000000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5.3120000000000003</v>
      </c>
      <c r="P10" s="6">
        <f t="shared" si="5"/>
        <v>0</v>
      </c>
    </row>
    <row r="11" spans="1:16" x14ac:dyDescent="0.25">
      <c r="A11" s="18" t="s">
        <v>172</v>
      </c>
      <c r="B11" t="s">
        <v>256</v>
      </c>
      <c r="C11" s="19" t="s">
        <v>255</v>
      </c>
      <c r="D11" t="s">
        <v>19</v>
      </c>
      <c r="E11" t="s">
        <v>24</v>
      </c>
      <c r="F11" s="24">
        <v>36800</v>
      </c>
      <c r="G11" s="25">
        <v>-1000000</v>
      </c>
      <c r="H11" s="19">
        <v>5.27</v>
      </c>
      <c r="I11">
        <v>0</v>
      </c>
      <c r="J11" s="19">
        <v>5.3120000000000003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5.3120000000000003</v>
      </c>
      <c r="P11" s="6">
        <f t="shared" si="5"/>
        <v>-42000.000000000706</v>
      </c>
    </row>
    <row r="12" spans="1:16" x14ac:dyDescent="0.25">
      <c r="A12" s="17" t="s">
        <v>172</v>
      </c>
      <c r="B12" t="s">
        <v>257</v>
      </c>
      <c r="C12" s="19" t="s">
        <v>255</v>
      </c>
      <c r="D12" t="s">
        <v>19</v>
      </c>
      <c r="E12" t="s">
        <v>20</v>
      </c>
      <c r="F12" s="24">
        <v>36800</v>
      </c>
      <c r="G12" s="25">
        <v>-1000000</v>
      </c>
      <c r="H12" s="19">
        <v>5.27</v>
      </c>
      <c r="I12">
        <v>0</v>
      </c>
      <c r="J12" s="19">
        <v>5.3120000000000003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5.3120000000000003</v>
      </c>
      <c r="P12" s="6">
        <f t="shared" si="5"/>
        <v>0</v>
      </c>
    </row>
    <row r="13" spans="1:16" x14ac:dyDescent="0.25">
      <c r="A13" s="17" t="s">
        <v>172</v>
      </c>
      <c r="B13" t="s">
        <v>258</v>
      </c>
      <c r="C13" s="19" t="s">
        <v>255</v>
      </c>
      <c r="D13" t="s">
        <v>19</v>
      </c>
      <c r="E13" t="s">
        <v>24</v>
      </c>
      <c r="F13" s="24">
        <v>36800</v>
      </c>
      <c r="G13" s="25">
        <v>-1000000</v>
      </c>
      <c r="H13" s="19">
        <v>5.27</v>
      </c>
      <c r="I13">
        <v>0</v>
      </c>
      <c r="J13" s="19">
        <v>5.3120000000000003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5.3120000000000003</v>
      </c>
      <c r="P13" s="6">
        <f t="shared" si="5"/>
        <v>-42000.000000000706</v>
      </c>
    </row>
    <row r="14" spans="1:16" x14ac:dyDescent="0.25">
      <c r="A14" s="18" t="s">
        <v>115</v>
      </c>
      <c r="B14" t="s">
        <v>203</v>
      </c>
      <c r="C14" s="19" t="s">
        <v>23</v>
      </c>
      <c r="D14" t="s">
        <v>19</v>
      </c>
      <c r="E14" t="s">
        <v>24</v>
      </c>
      <c r="F14" s="24">
        <v>36800</v>
      </c>
      <c r="G14" s="25">
        <v>310000</v>
      </c>
      <c r="H14" s="19">
        <v>4.29</v>
      </c>
      <c r="I14">
        <v>-0.4</v>
      </c>
      <c r="J14" s="19">
        <v>5.3120000000000003</v>
      </c>
      <c r="K14">
        <f t="shared" si="0"/>
        <v>310000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4.9119999999999999</v>
      </c>
      <c r="P14" s="6">
        <f t="shared" si="5"/>
        <v>192819.99999999997</v>
      </c>
    </row>
    <row r="15" spans="1:16" x14ac:dyDescent="0.25">
      <c r="A15" s="17" t="s">
        <v>174</v>
      </c>
      <c r="B15" t="s">
        <v>175</v>
      </c>
      <c r="C15" s="19" t="s">
        <v>23</v>
      </c>
      <c r="D15" t="s">
        <v>19</v>
      </c>
      <c r="E15" t="s">
        <v>20</v>
      </c>
      <c r="F15" s="24">
        <v>36800</v>
      </c>
      <c r="G15" s="25">
        <v>310000</v>
      </c>
      <c r="H15" s="19">
        <v>4.29</v>
      </c>
      <c r="I15">
        <v>-0.32</v>
      </c>
      <c r="J15" s="19">
        <v>5.3120000000000003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4.992</v>
      </c>
      <c r="P15" s="6">
        <f t="shared" si="5"/>
        <v>0</v>
      </c>
    </row>
    <row r="16" spans="1:16" x14ac:dyDescent="0.25">
      <c r="A16" s="17" t="s">
        <v>174</v>
      </c>
      <c r="B16" t="s">
        <v>176</v>
      </c>
      <c r="C16" s="19" t="s">
        <v>23</v>
      </c>
      <c r="D16" t="s">
        <v>19</v>
      </c>
      <c r="E16" t="s">
        <v>24</v>
      </c>
      <c r="F16" s="24">
        <v>36800</v>
      </c>
      <c r="G16" s="25">
        <v>310000</v>
      </c>
      <c r="H16" s="19">
        <v>4.29</v>
      </c>
      <c r="I16">
        <v>-0.32</v>
      </c>
      <c r="J16" s="19">
        <v>5.3120000000000003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4.992</v>
      </c>
      <c r="P16" s="6">
        <f t="shared" si="5"/>
        <v>217620</v>
      </c>
    </row>
    <row r="17" spans="1:16" x14ac:dyDescent="0.25">
      <c r="A17" s="18" t="s">
        <v>174</v>
      </c>
      <c r="B17" t="s">
        <v>177</v>
      </c>
      <c r="C17" s="19" t="s">
        <v>23</v>
      </c>
      <c r="D17" s="19" t="s">
        <v>19</v>
      </c>
      <c r="E17" s="24" t="s">
        <v>24</v>
      </c>
      <c r="F17" s="24">
        <v>36800</v>
      </c>
      <c r="G17" s="25">
        <v>620000</v>
      </c>
      <c r="H17" s="19">
        <v>4.29</v>
      </c>
      <c r="I17">
        <v>-0.4</v>
      </c>
      <c r="J17" s="19">
        <v>5.3120000000000003</v>
      </c>
      <c r="K17">
        <f t="shared" si="0"/>
        <v>620000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4.9119999999999999</v>
      </c>
      <c r="P17" s="6">
        <f t="shared" si="5"/>
        <v>385639.99999999994</v>
      </c>
    </row>
    <row r="18" spans="1:16" x14ac:dyDescent="0.25">
      <c r="A18" s="18" t="s">
        <v>115</v>
      </c>
      <c r="B18" t="s">
        <v>178</v>
      </c>
      <c r="C18" s="19" t="s">
        <v>23</v>
      </c>
      <c r="D18" t="s">
        <v>19</v>
      </c>
      <c r="E18" t="s">
        <v>20</v>
      </c>
      <c r="F18" s="24">
        <v>36800</v>
      </c>
      <c r="G18" s="25">
        <v>310000</v>
      </c>
      <c r="H18" s="19">
        <v>4.29</v>
      </c>
      <c r="I18">
        <v>-0.25</v>
      </c>
      <c r="J18" s="19">
        <v>5.3120000000000003</v>
      </c>
      <c r="K18">
        <f t="shared" si="0"/>
        <v>310000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5.0620000000000003</v>
      </c>
      <c r="P18" s="6">
        <f t="shared" si="5"/>
        <v>0</v>
      </c>
    </row>
    <row r="19" spans="1:16" x14ac:dyDescent="0.25">
      <c r="A19" s="18" t="s">
        <v>173</v>
      </c>
      <c r="B19" t="s">
        <v>179</v>
      </c>
      <c r="C19" s="19" t="s">
        <v>23</v>
      </c>
      <c r="D19" t="s">
        <v>19</v>
      </c>
      <c r="E19" t="s">
        <v>20</v>
      </c>
      <c r="F19" s="24">
        <v>36800</v>
      </c>
      <c r="G19" s="25">
        <v>310000</v>
      </c>
      <c r="H19" s="19">
        <v>4.29</v>
      </c>
      <c r="I19">
        <v>-0.3</v>
      </c>
      <c r="J19" s="19">
        <v>5.3120000000000003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5.0120000000000005</v>
      </c>
      <c r="P19" s="6">
        <f t="shared" si="5"/>
        <v>0</v>
      </c>
    </row>
    <row r="20" spans="1:16" x14ac:dyDescent="0.25">
      <c r="A20" s="18" t="s">
        <v>173</v>
      </c>
      <c r="B20" t="s">
        <v>179</v>
      </c>
      <c r="C20" s="19" t="s">
        <v>23</v>
      </c>
      <c r="D20" t="s">
        <v>19</v>
      </c>
      <c r="E20" t="s">
        <v>24</v>
      </c>
      <c r="F20" s="24">
        <v>36800</v>
      </c>
      <c r="G20" s="25">
        <v>310000</v>
      </c>
      <c r="H20" s="19">
        <v>4.29</v>
      </c>
      <c r="I20">
        <v>-0.3</v>
      </c>
      <c r="J20" s="19">
        <v>5.3120000000000003</v>
      </c>
      <c r="K20">
        <f t="shared" si="0"/>
        <v>310000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5.0120000000000005</v>
      </c>
      <c r="P20" s="6">
        <f t="shared" si="5"/>
        <v>223820.00000000012</v>
      </c>
    </row>
    <row r="21" spans="1:16" x14ac:dyDescent="0.25">
      <c r="A21" s="18" t="s">
        <v>172</v>
      </c>
      <c r="B21" t="s">
        <v>184</v>
      </c>
      <c r="C21" s="19" t="s">
        <v>23</v>
      </c>
      <c r="D21" t="s">
        <v>19</v>
      </c>
      <c r="E21" t="s">
        <v>20</v>
      </c>
      <c r="F21" s="24">
        <v>36800</v>
      </c>
      <c r="G21" s="25">
        <v>-1000000</v>
      </c>
      <c r="H21" s="19">
        <v>4.29</v>
      </c>
      <c r="I21">
        <v>-0.25</v>
      </c>
      <c r="J21" s="19">
        <v>5.3120000000000003</v>
      </c>
      <c r="K21">
        <f t="shared" si="0"/>
        <v>1000000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5.0620000000000003</v>
      </c>
      <c r="P21" s="6">
        <f t="shared" si="5"/>
        <v>0</v>
      </c>
    </row>
    <row r="22" spans="1:16" x14ac:dyDescent="0.25">
      <c r="A22" s="17" t="s">
        <v>172</v>
      </c>
      <c r="B22" t="s">
        <v>185</v>
      </c>
      <c r="C22" s="19" t="s">
        <v>23</v>
      </c>
      <c r="D22" t="s">
        <v>19</v>
      </c>
      <c r="E22" t="s">
        <v>24</v>
      </c>
      <c r="F22" s="24">
        <v>36800</v>
      </c>
      <c r="G22" s="25">
        <v>1000000</v>
      </c>
      <c r="H22" s="19">
        <v>4.29</v>
      </c>
      <c r="I22">
        <v>-0.4</v>
      </c>
      <c r="J22" s="19">
        <v>5.3120000000000003</v>
      </c>
      <c r="K22">
        <f t="shared" si="0"/>
        <v>1000000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4.9119999999999999</v>
      </c>
      <c r="P22" s="6">
        <f t="shared" si="5"/>
        <v>621999.99999999988</v>
      </c>
    </row>
    <row r="23" spans="1:16" x14ac:dyDescent="0.25">
      <c r="A23" s="18" t="s">
        <v>172</v>
      </c>
      <c r="B23" t="s">
        <v>186</v>
      </c>
      <c r="C23" s="19" t="s">
        <v>23</v>
      </c>
      <c r="D23" t="s">
        <v>19</v>
      </c>
      <c r="E23" t="s">
        <v>20</v>
      </c>
      <c r="F23" s="24">
        <v>36800</v>
      </c>
      <c r="G23" s="25">
        <v>-500000</v>
      </c>
      <c r="H23" s="19">
        <v>4.29</v>
      </c>
      <c r="I23">
        <v>-0.32</v>
      </c>
      <c r="J23" s="19">
        <v>5.3120000000000003</v>
      </c>
      <c r="K23">
        <f t="shared" si="0"/>
        <v>500000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4.992</v>
      </c>
      <c r="P23" s="6">
        <f t="shared" si="5"/>
        <v>0</v>
      </c>
    </row>
    <row r="24" spans="1:16" x14ac:dyDescent="0.25">
      <c r="A24" t="s">
        <v>172</v>
      </c>
      <c r="B24" t="s">
        <v>187</v>
      </c>
      <c r="C24" s="19" t="s">
        <v>23</v>
      </c>
      <c r="D24" t="s">
        <v>19</v>
      </c>
      <c r="E24" t="s">
        <v>24</v>
      </c>
      <c r="F24" s="24">
        <v>36800</v>
      </c>
      <c r="G24" s="25">
        <v>-500000</v>
      </c>
      <c r="H24" s="19">
        <v>4.29</v>
      </c>
      <c r="I24">
        <v>-0.32</v>
      </c>
      <c r="J24" s="19">
        <v>5.3120000000000003</v>
      </c>
      <c r="K24">
        <f t="shared" si="0"/>
        <v>500000</v>
      </c>
      <c r="L24" t="str">
        <f t="shared" si="1"/>
        <v>SELL</v>
      </c>
      <c r="M24" t="str">
        <f t="shared" si="2"/>
        <v>PUT</v>
      </c>
      <c r="N24" t="str">
        <f t="shared" si="3"/>
        <v>SELL - PUT</v>
      </c>
      <c r="O24">
        <f t="shared" si="4"/>
        <v>4.992</v>
      </c>
      <c r="P24" s="6">
        <f t="shared" si="5"/>
        <v>-351000</v>
      </c>
    </row>
    <row r="25" spans="1:16" x14ac:dyDescent="0.25">
      <c r="A25" s="17" t="s">
        <v>174</v>
      </c>
      <c r="B25" t="s">
        <v>195</v>
      </c>
      <c r="C25" s="19" t="s">
        <v>23</v>
      </c>
      <c r="D25" t="s">
        <v>19</v>
      </c>
      <c r="E25" t="s">
        <v>20</v>
      </c>
      <c r="F25" s="24">
        <v>36800</v>
      </c>
      <c r="G25" s="25">
        <v>310000</v>
      </c>
      <c r="H25" s="19">
        <v>4.29</v>
      </c>
      <c r="I25">
        <v>-0.27</v>
      </c>
      <c r="J25" s="19">
        <v>5.3120000000000003</v>
      </c>
      <c r="K25">
        <f t="shared" si="0"/>
        <v>310000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5.0419999999999998</v>
      </c>
      <c r="P25" s="6">
        <f t="shared" si="5"/>
        <v>0</v>
      </c>
    </row>
    <row r="26" spans="1:16" x14ac:dyDescent="0.25">
      <c r="A26" s="18" t="s">
        <v>114</v>
      </c>
      <c r="B26" t="s">
        <v>206</v>
      </c>
      <c r="C26" s="19" t="s">
        <v>23</v>
      </c>
      <c r="D26" t="s">
        <v>19</v>
      </c>
      <c r="E26" t="s">
        <v>24</v>
      </c>
      <c r="F26" s="24">
        <v>36800</v>
      </c>
      <c r="G26" s="25">
        <v>500000</v>
      </c>
      <c r="H26" s="19">
        <v>4.29</v>
      </c>
      <c r="I26">
        <v>-0.4</v>
      </c>
      <c r="J26" s="19">
        <v>5.3120000000000003</v>
      </c>
      <c r="K26">
        <f t="shared" si="0"/>
        <v>500000</v>
      </c>
      <c r="L26" t="str">
        <f t="shared" si="1"/>
        <v>BUY</v>
      </c>
      <c r="M26" t="str">
        <f t="shared" si="2"/>
        <v>PUT</v>
      </c>
      <c r="N26" t="str">
        <f t="shared" si="3"/>
        <v>BUY - PUT</v>
      </c>
      <c r="O26">
        <f t="shared" si="4"/>
        <v>4.9119999999999999</v>
      </c>
      <c r="P26" s="6">
        <f t="shared" si="5"/>
        <v>310999.99999999994</v>
      </c>
    </row>
    <row r="27" spans="1:16" x14ac:dyDescent="0.25">
      <c r="A27" t="s">
        <v>172</v>
      </c>
      <c r="B27" t="s">
        <v>267</v>
      </c>
      <c r="C27" s="19" t="s">
        <v>23</v>
      </c>
      <c r="D27" t="s">
        <v>19</v>
      </c>
      <c r="E27" t="s">
        <v>20</v>
      </c>
      <c r="F27" s="24">
        <v>36800</v>
      </c>
      <c r="G27">
        <v>310000</v>
      </c>
      <c r="H27" s="19">
        <v>4.29</v>
      </c>
      <c r="I27">
        <v>-0.6</v>
      </c>
      <c r="J27" s="19">
        <v>5.3120000000000003</v>
      </c>
      <c r="K27">
        <f t="shared" si="0"/>
        <v>310000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4.7120000000000006</v>
      </c>
      <c r="P27" s="6">
        <f t="shared" si="5"/>
        <v>0</v>
      </c>
    </row>
    <row r="28" spans="1:16" x14ac:dyDescent="0.25">
      <c r="A28" t="s">
        <v>172</v>
      </c>
      <c r="B28" t="s">
        <v>268</v>
      </c>
      <c r="C28" s="19" t="s">
        <v>23</v>
      </c>
      <c r="D28" t="s">
        <v>19</v>
      </c>
      <c r="E28" t="s">
        <v>20</v>
      </c>
      <c r="F28" s="24">
        <v>36800</v>
      </c>
      <c r="G28">
        <v>-310000</v>
      </c>
      <c r="H28" s="19">
        <v>4.29</v>
      </c>
      <c r="I28">
        <v>-0.7</v>
      </c>
      <c r="J28" s="19">
        <v>5.3120000000000003</v>
      </c>
      <c r="K28">
        <f t="shared" si="0"/>
        <v>310000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4.6120000000000001</v>
      </c>
      <c r="P28" s="6">
        <f t="shared" si="5"/>
        <v>0</v>
      </c>
    </row>
    <row r="29" spans="1:16" x14ac:dyDescent="0.25">
      <c r="A29" t="s">
        <v>172</v>
      </c>
      <c r="B29" t="s">
        <v>302</v>
      </c>
      <c r="C29" s="19" t="s">
        <v>23</v>
      </c>
      <c r="D29" t="s">
        <v>19</v>
      </c>
      <c r="E29" t="s">
        <v>24</v>
      </c>
      <c r="F29" s="24">
        <v>36800</v>
      </c>
      <c r="G29">
        <v>2000000</v>
      </c>
      <c r="H29" s="19">
        <v>4.29</v>
      </c>
      <c r="I29">
        <v>-0.65</v>
      </c>
      <c r="J29" s="19">
        <v>5.3120000000000003</v>
      </c>
      <c r="K29">
        <f t="shared" si="0"/>
        <v>2000000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4.6619999999999999</v>
      </c>
      <c r="P29" s="6">
        <f t="shared" si="5"/>
        <v>743999.99999999977</v>
      </c>
    </row>
    <row r="30" spans="1:16" x14ac:dyDescent="0.25">
      <c r="A30" t="s">
        <v>172</v>
      </c>
      <c r="B30" t="s">
        <v>303</v>
      </c>
      <c r="C30" s="19" t="s">
        <v>23</v>
      </c>
      <c r="D30" t="s">
        <v>19</v>
      </c>
      <c r="E30" t="s">
        <v>24</v>
      </c>
      <c r="F30" s="24">
        <v>36800</v>
      </c>
      <c r="G30">
        <v>2000000</v>
      </c>
      <c r="H30" s="19">
        <v>4.29</v>
      </c>
      <c r="I30">
        <v>-0.65</v>
      </c>
      <c r="J30" s="19">
        <v>5.3120000000000003</v>
      </c>
      <c r="K30">
        <f t="shared" si="0"/>
        <v>2000000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4.6619999999999999</v>
      </c>
      <c r="P30" s="6">
        <f t="shared" si="5"/>
        <v>743999.99999999977</v>
      </c>
    </row>
    <row r="31" spans="1:16" x14ac:dyDescent="0.25">
      <c r="A31" t="s">
        <v>280</v>
      </c>
      <c r="B31" t="s">
        <v>327</v>
      </c>
      <c r="C31" s="19" t="s">
        <v>23</v>
      </c>
      <c r="D31" t="s">
        <v>19</v>
      </c>
      <c r="E31" t="s">
        <v>20</v>
      </c>
      <c r="F31" s="24">
        <v>36800</v>
      </c>
      <c r="G31">
        <v>-1000000</v>
      </c>
      <c r="H31" s="19">
        <v>4.29</v>
      </c>
      <c r="I31">
        <v>-0.65</v>
      </c>
      <c r="J31" s="19">
        <v>5.3120000000000003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4.6619999999999999</v>
      </c>
      <c r="P31" s="6">
        <f t="shared" si="5"/>
        <v>0</v>
      </c>
    </row>
    <row r="32" spans="1:16" x14ac:dyDescent="0.25">
      <c r="A32" s="17" t="s">
        <v>201</v>
      </c>
      <c r="B32" t="s">
        <v>215</v>
      </c>
      <c r="C32" s="19" t="s">
        <v>212</v>
      </c>
      <c r="D32" t="s">
        <v>19</v>
      </c>
      <c r="E32" t="s">
        <v>20</v>
      </c>
      <c r="F32" s="24">
        <v>36800</v>
      </c>
      <c r="G32" s="25">
        <v>310000</v>
      </c>
      <c r="H32" s="19">
        <v>5.72</v>
      </c>
      <c r="I32">
        <v>0.30249999999999999</v>
      </c>
      <c r="J32" s="19">
        <v>5.3120000000000003</v>
      </c>
      <c r="K32">
        <f t="shared" si="0"/>
        <v>310000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5.6145000000000005</v>
      </c>
      <c r="P32" s="6">
        <f t="shared" si="5"/>
        <v>32704.999999999771</v>
      </c>
    </row>
    <row r="33" spans="1:254" x14ac:dyDescent="0.25">
      <c r="A33" s="42" t="s">
        <v>116</v>
      </c>
      <c r="B33" s="19" t="s">
        <v>202</v>
      </c>
      <c r="C33" s="19" t="s">
        <v>27</v>
      </c>
      <c r="D33" s="19" t="s">
        <v>19</v>
      </c>
      <c r="E33" s="19" t="s">
        <v>20</v>
      </c>
      <c r="F33" s="24">
        <v>36800</v>
      </c>
      <c r="G33" s="25">
        <v>500000</v>
      </c>
      <c r="H33" s="19">
        <v>5.76</v>
      </c>
      <c r="I33">
        <v>0.3</v>
      </c>
      <c r="J33" s="19">
        <v>5.3120000000000003</v>
      </c>
      <c r="K33">
        <f t="shared" si="0"/>
        <v>500000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5.6120000000000001</v>
      </c>
      <c r="P33" s="6">
        <f t="shared" si="5"/>
        <v>73999.99999999984</v>
      </c>
    </row>
    <row r="34" spans="1:254" x14ac:dyDescent="0.25">
      <c r="A34" s="18" t="s">
        <v>172</v>
      </c>
      <c r="B34" t="s">
        <v>168</v>
      </c>
      <c r="C34" s="19" t="s">
        <v>27</v>
      </c>
      <c r="D34" t="s">
        <v>19</v>
      </c>
      <c r="E34" t="s">
        <v>20</v>
      </c>
      <c r="F34" s="24">
        <v>36800</v>
      </c>
      <c r="G34" s="25">
        <v>310000</v>
      </c>
      <c r="H34" s="19">
        <v>5.76</v>
      </c>
      <c r="I34">
        <v>0.25</v>
      </c>
      <c r="J34" s="19">
        <v>5.3120000000000003</v>
      </c>
      <c r="K34">
        <f t="shared" si="0"/>
        <v>310000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5.5620000000000003</v>
      </c>
      <c r="P34" s="6">
        <f t="shared" si="5"/>
        <v>61379.999999999847</v>
      </c>
      <c r="Q34" s="18"/>
      <c r="R34" s="18"/>
    </row>
    <row r="35" spans="1:254" x14ac:dyDescent="0.25">
      <c r="A35" s="18" t="s">
        <v>174</v>
      </c>
      <c r="B35" t="s">
        <v>180</v>
      </c>
      <c r="C35" s="19" t="s">
        <v>27</v>
      </c>
      <c r="D35" t="s">
        <v>19</v>
      </c>
      <c r="E35" t="s">
        <v>20</v>
      </c>
      <c r="F35" s="24">
        <v>36800</v>
      </c>
      <c r="G35" s="25">
        <v>-250000</v>
      </c>
      <c r="H35" s="19">
        <v>5.76</v>
      </c>
      <c r="I35">
        <v>0.3</v>
      </c>
      <c r="J35" s="19">
        <v>5.3120000000000003</v>
      </c>
      <c r="K35">
        <f t="shared" si="0"/>
        <v>250000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5.6120000000000001</v>
      </c>
      <c r="P35" s="6">
        <f t="shared" si="5"/>
        <v>-36999.99999999992</v>
      </c>
      <c r="Q35" s="18"/>
      <c r="R35" s="18"/>
    </row>
    <row r="36" spans="1:254" x14ac:dyDescent="0.25">
      <c r="A36" s="18" t="s">
        <v>174</v>
      </c>
      <c r="B36" t="s">
        <v>181</v>
      </c>
      <c r="C36" s="19" t="s">
        <v>27</v>
      </c>
      <c r="D36" t="s">
        <v>19</v>
      </c>
      <c r="E36" t="s">
        <v>24</v>
      </c>
      <c r="F36" s="24">
        <v>36800</v>
      </c>
      <c r="G36" s="25">
        <v>-250000</v>
      </c>
      <c r="H36" s="19">
        <v>5.76</v>
      </c>
      <c r="I36">
        <v>0.3</v>
      </c>
      <c r="J36" s="19">
        <v>5.3120000000000003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5.6120000000000001</v>
      </c>
      <c r="P36" s="6">
        <f t="shared" si="5"/>
        <v>0</v>
      </c>
      <c r="Q36" s="18"/>
      <c r="R36" s="18"/>
    </row>
    <row r="37" spans="1:254" x14ac:dyDescent="0.25">
      <c r="A37" s="17" t="s">
        <v>172</v>
      </c>
      <c r="B37" t="s">
        <v>182</v>
      </c>
      <c r="C37" s="19" t="s">
        <v>27</v>
      </c>
      <c r="D37" t="s">
        <v>19</v>
      </c>
      <c r="E37" t="s">
        <v>20</v>
      </c>
      <c r="F37" s="24">
        <v>36800</v>
      </c>
      <c r="G37" s="25">
        <v>-250000</v>
      </c>
      <c r="H37" s="19">
        <v>5.76</v>
      </c>
      <c r="I37">
        <v>0.3</v>
      </c>
      <c r="J37" s="19">
        <v>5.3120000000000003</v>
      </c>
      <c r="K37">
        <f t="shared" si="0"/>
        <v>250000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5.6120000000000001</v>
      </c>
      <c r="P37" s="6">
        <f t="shared" si="5"/>
        <v>-36999.99999999992</v>
      </c>
      <c r="Q37" s="18"/>
      <c r="R37" s="18"/>
    </row>
    <row r="38" spans="1:254" x14ac:dyDescent="0.25">
      <c r="A38" s="17" t="s">
        <v>172</v>
      </c>
      <c r="B38" s="20" t="s">
        <v>182</v>
      </c>
      <c r="C38" s="19" t="s">
        <v>27</v>
      </c>
      <c r="D38" s="19" t="s">
        <v>19</v>
      </c>
      <c r="E38" s="24" t="s">
        <v>20</v>
      </c>
      <c r="F38" s="24">
        <v>36800</v>
      </c>
      <c r="G38" s="25">
        <v>-500000</v>
      </c>
      <c r="H38" s="19">
        <v>5.76</v>
      </c>
      <c r="I38">
        <v>0.3</v>
      </c>
      <c r="J38" s="19">
        <v>5.3120000000000003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5.6120000000000001</v>
      </c>
      <c r="P38" s="6">
        <f t="shared" si="5"/>
        <v>-73999.99999999984</v>
      </c>
      <c r="Q38" s="18"/>
      <c r="R38" s="18"/>
    </row>
    <row r="39" spans="1:254" x14ac:dyDescent="0.25">
      <c r="A39" s="17" t="s">
        <v>172</v>
      </c>
      <c r="B39" s="34" t="s">
        <v>183</v>
      </c>
      <c r="C39" s="19" t="s">
        <v>27</v>
      </c>
      <c r="D39" s="34" t="s">
        <v>19</v>
      </c>
      <c r="E39" s="34" t="s">
        <v>24</v>
      </c>
      <c r="F39" s="24">
        <v>36800</v>
      </c>
      <c r="G39" s="25">
        <v>-250000</v>
      </c>
      <c r="H39" s="19">
        <v>5.76</v>
      </c>
      <c r="I39">
        <v>0.3</v>
      </c>
      <c r="J39" s="19">
        <v>5.3120000000000003</v>
      </c>
      <c r="K39">
        <f t="shared" si="0"/>
        <v>250000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5.6120000000000001</v>
      </c>
      <c r="P39" s="6">
        <f t="shared" si="5"/>
        <v>0</v>
      </c>
      <c r="Q39" s="18"/>
      <c r="R39" s="18"/>
    </row>
    <row r="40" spans="1:254" x14ac:dyDescent="0.25">
      <c r="A40" s="18" t="s">
        <v>172</v>
      </c>
      <c r="B40" t="s">
        <v>183</v>
      </c>
      <c r="C40" s="19" t="s">
        <v>27</v>
      </c>
      <c r="D40" t="s">
        <v>19</v>
      </c>
      <c r="E40" t="s">
        <v>24</v>
      </c>
      <c r="F40" s="24">
        <v>36800</v>
      </c>
      <c r="G40" s="25">
        <v>-500000</v>
      </c>
      <c r="H40" s="19">
        <v>5.76</v>
      </c>
      <c r="I40">
        <v>0.3</v>
      </c>
      <c r="J40" s="19">
        <v>5.3120000000000003</v>
      </c>
      <c r="K40">
        <f t="shared" si="0"/>
        <v>500000</v>
      </c>
      <c r="L40" t="str">
        <f t="shared" si="1"/>
        <v>SELL</v>
      </c>
      <c r="M40" t="str">
        <f t="shared" si="2"/>
        <v>PUT</v>
      </c>
      <c r="N40" t="str">
        <f t="shared" si="3"/>
        <v>SELL - PUT</v>
      </c>
      <c r="O40">
        <f t="shared" si="4"/>
        <v>5.6120000000000001</v>
      </c>
      <c r="P40" s="6">
        <f t="shared" si="5"/>
        <v>0</v>
      </c>
      <c r="Q40" s="18"/>
      <c r="R40" s="18"/>
    </row>
    <row r="41" spans="1:254" x14ac:dyDescent="0.25">
      <c r="A41" t="s">
        <v>172</v>
      </c>
      <c r="B41" t="s">
        <v>188</v>
      </c>
      <c r="C41" s="19" t="s">
        <v>27</v>
      </c>
      <c r="D41" t="s">
        <v>19</v>
      </c>
      <c r="E41" t="s">
        <v>20</v>
      </c>
      <c r="F41" s="24">
        <v>36800</v>
      </c>
      <c r="G41" s="25">
        <v>-500000</v>
      </c>
      <c r="H41" s="19">
        <v>5.76</v>
      </c>
      <c r="I41">
        <v>0.32</v>
      </c>
      <c r="J41" s="19">
        <v>5.3120000000000003</v>
      </c>
      <c r="K41">
        <f t="shared" si="0"/>
        <v>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5.6320000000000006</v>
      </c>
      <c r="P41" s="6">
        <f t="shared" si="5"/>
        <v>-63999.999999999614</v>
      </c>
      <c r="Q41" s="18"/>
      <c r="R41" s="18"/>
    </row>
    <row r="42" spans="1:254" x14ac:dyDescent="0.25">
      <c r="A42" t="s">
        <v>172</v>
      </c>
      <c r="B42" t="s">
        <v>189</v>
      </c>
      <c r="C42" s="19" t="s">
        <v>27</v>
      </c>
      <c r="D42" t="s">
        <v>19</v>
      </c>
      <c r="E42" t="s">
        <v>24</v>
      </c>
      <c r="F42" s="24">
        <v>36800</v>
      </c>
      <c r="G42" s="25">
        <v>-500000</v>
      </c>
      <c r="H42" s="19">
        <v>5.76</v>
      </c>
      <c r="I42">
        <v>0.32</v>
      </c>
      <c r="J42" s="19">
        <v>5.3120000000000003</v>
      </c>
      <c r="K42">
        <f t="shared" si="0"/>
        <v>500000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5.6320000000000006</v>
      </c>
      <c r="P42" s="6">
        <f t="shared" si="5"/>
        <v>0</v>
      </c>
      <c r="Q42" s="18"/>
      <c r="R42" s="18"/>
    </row>
    <row r="43" spans="1:254" x14ac:dyDescent="0.25">
      <c r="A43" t="s">
        <v>172</v>
      </c>
      <c r="B43" t="s">
        <v>190</v>
      </c>
      <c r="C43" s="19" t="s">
        <v>27</v>
      </c>
      <c r="D43" t="s">
        <v>19</v>
      </c>
      <c r="E43" t="s">
        <v>20</v>
      </c>
      <c r="F43" s="24">
        <v>36800</v>
      </c>
      <c r="G43" s="25">
        <v>-500000</v>
      </c>
      <c r="H43" s="19">
        <v>5.76</v>
      </c>
      <c r="I43">
        <v>0.32</v>
      </c>
      <c r="J43" s="19">
        <v>5.3120000000000003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5.6320000000000006</v>
      </c>
      <c r="P43" s="6">
        <f t="shared" si="5"/>
        <v>-63999.999999999614</v>
      </c>
      <c r="Q43" s="18"/>
      <c r="R43" s="18"/>
    </row>
    <row r="44" spans="1:254" x14ac:dyDescent="0.25">
      <c r="A44" t="s">
        <v>172</v>
      </c>
      <c r="B44" t="s">
        <v>191</v>
      </c>
      <c r="C44" s="19" t="s">
        <v>27</v>
      </c>
      <c r="D44" t="s">
        <v>19</v>
      </c>
      <c r="E44" t="s">
        <v>24</v>
      </c>
      <c r="F44" s="24">
        <v>36800</v>
      </c>
      <c r="G44" s="25">
        <v>-500000</v>
      </c>
      <c r="H44" s="19">
        <v>5.76</v>
      </c>
      <c r="I44">
        <v>0.32</v>
      </c>
      <c r="J44" s="19">
        <v>5.3120000000000003</v>
      </c>
      <c r="K44">
        <f t="shared" si="0"/>
        <v>500000</v>
      </c>
      <c r="L44" t="str">
        <f t="shared" si="1"/>
        <v>SELL</v>
      </c>
      <c r="M44" t="str">
        <f t="shared" si="2"/>
        <v>PUT</v>
      </c>
      <c r="N44" t="str">
        <f t="shared" si="3"/>
        <v>SELL - PUT</v>
      </c>
      <c r="O44">
        <f t="shared" si="4"/>
        <v>5.6320000000000006</v>
      </c>
      <c r="P44" s="6">
        <f t="shared" si="5"/>
        <v>0</v>
      </c>
      <c r="Q44" s="18"/>
      <c r="R44" s="18"/>
    </row>
    <row r="45" spans="1:254" x14ac:dyDescent="0.25">
      <c r="A45" t="s">
        <v>172</v>
      </c>
      <c r="B45" t="s">
        <v>192</v>
      </c>
      <c r="C45" s="19" t="s">
        <v>27</v>
      </c>
      <c r="D45" t="s">
        <v>19</v>
      </c>
      <c r="E45" t="s">
        <v>24</v>
      </c>
      <c r="F45" s="24">
        <v>36800</v>
      </c>
      <c r="G45" s="25">
        <v>-250000</v>
      </c>
      <c r="H45" s="19">
        <v>5.76</v>
      </c>
      <c r="I45">
        <v>0.32</v>
      </c>
      <c r="J45" s="19">
        <v>5.3120000000000003</v>
      </c>
      <c r="K45">
        <f t="shared" si="0"/>
        <v>250000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5.6320000000000006</v>
      </c>
      <c r="P45" s="6">
        <f t="shared" si="5"/>
        <v>0</v>
      </c>
      <c r="Q45" s="53"/>
      <c r="R45" s="60"/>
    </row>
    <row r="46" spans="1:254" s="53" customFormat="1" x14ac:dyDescent="0.25">
      <c r="A46" s="18" t="s">
        <v>172</v>
      </c>
      <c r="B46" t="s">
        <v>193</v>
      </c>
      <c r="C46" s="19" t="s">
        <v>27</v>
      </c>
      <c r="D46" t="s">
        <v>19</v>
      </c>
      <c r="E46" t="s">
        <v>24</v>
      </c>
      <c r="F46" s="24">
        <v>36800</v>
      </c>
      <c r="G46" s="25">
        <v>-250000</v>
      </c>
      <c r="H46" s="19">
        <v>5.76</v>
      </c>
      <c r="I46">
        <v>0.26</v>
      </c>
      <c r="J46" s="19">
        <v>5.3120000000000003</v>
      </c>
      <c r="K46">
        <f t="shared" si="0"/>
        <v>250000</v>
      </c>
      <c r="L46" t="str">
        <f t="shared" si="1"/>
        <v>SELL</v>
      </c>
      <c r="M46" t="str">
        <f t="shared" si="2"/>
        <v>PUT</v>
      </c>
      <c r="N46" t="str">
        <f t="shared" si="3"/>
        <v>SELL - PUT</v>
      </c>
      <c r="O46">
        <f t="shared" si="4"/>
        <v>5.5720000000000001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5">
      <c r="A47" s="17" t="s">
        <v>198</v>
      </c>
      <c r="B47" t="s">
        <v>204</v>
      </c>
      <c r="C47" s="19" t="s">
        <v>27</v>
      </c>
      <c r="D47" t="s">
        <v>19</v>
      </c>
      <c r="E47" t="s">
        <v>20</v>
      </c>
      <c r="F47" s="24">
        <v>36800</v>
      </c>
      <c r="G47" s="25">
        <v>-1000000</v>
      </c>
      <c r="H47" s="19">
        <v>5.76</v>
      </c>
      <c r="I47">
        <v>0.32</v>
      </c>
      <c r="J47" s="19">
        <v>5.3120000000000003</v>
      </c>
      <c r="K47">
        <f t="shared" si="0"/>
        <v>1000000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5.6320000000000006</v>
      </c>
      <c r="P47" s="6">
        <f t="shared" si="5"/>
        <v>-127999.99999999923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5">
      <c r="A48" s="17" t="s">
        <v>198</v>
      </c>
      <c r="B48" t="s">
        <v>205</v>
      </c>
      <c r="C48" s="19" t="s">
        <v>27</v>
      </c>
      <c r="D48" t="s">
        <v>19</v>
      </c>
      <c r="E48" t="s">
        <v>24</v>
      </c>
      <c r="F48" s="24">
        <v>36800</v>
      </c>
      <c r="G48" s="25">
        <v>-1000000</v>
      </c>
      <c r="H48" s="19">
        <v>5.76</v>
      </c>
      <c r="I48">
        <v>0.32</v>
      </c>
      <c r="J48" s="19">
        <v>5.3120000000000003</v>
      </c>
      <c r="K48">
        <f t="shared" si="0"/>
        <v>1000000</v>
      </c>
      <c r="L48" t="str">
        <f t="shared" si="1"/>
        <v>SELL</v>
      </c>
      <c r="M48" t="str">
        <f t="shared" si="2"/>
        <v>PUT</v>
      </c>
      <c r="N48" t="str">
        <f t="shared" si="3"/>
        <v>SELL - PUT</v>
      </c>
      <c r="O48">
        <f t="shared" si="4"/>
        <v>5.6320000000000006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5">
      <c r="A49" s="17" t="s">
        <v>199</v>
      </c>
      <c r="B49" t="s">
        <v>209</v>
      </c>
      <c r="C49" s="19" t="s">
        <v>27</v>
      </c>
      <c r="D49" t="s">
        <v>19</v>
      </c>
      <c r="E49" t="s">
        <v>20</v>
      </c>
      <c r="F49" s="24">
        <v>36800</v>
      </c>
      <c r="G49" s="25">
        <v>310000</v>
      </c>
      <c r="H49" s="19">
        <v>5.76</v>
      </c>
      <c r="I49">
        <v>0.33750000000000002</v>
      </c>
      <c r="J49" s="19">
        <v>5.3120000000000003</v>
      </c>
      <c r="K49">
        <f t="shared" si="0"/>
        <v>310000</v>
      </c>
      <c r="L49" t="str">
        <f t="shared" si="1"/>
        <v>BUY</v>
      </c>
      <c r="M49" t="str">
        <f t="shared" si="2"/>
        <v>CALL</v>
      </c>
      <c r="N49" t="str">
        <f t="shared" si="3"/>
        <v>BUY - CALL</v>
      </c>
      <c r="O49">
        <f t="shared" si="4"/>
        <v>5.6495000000000006</v>
      </c>
      <c r="P49" s="6">
        <f t="shared" si="5"/>
        <v>34254.999999999738</v>
      </c>
      <c r="Q49" s="18"/>
    </row>
    <row r="50" spans="1:18" x14ac:dyDescent="0.25">
      <c r="A50" s="17" t="s">
        <v>218</v>
      </c>
      <c r="B50" t="s">
        <v>259</v>
      </c>
      <c r="C50" s="19" t="s">
        <v>27</v>
      </c>
      <c r="D50" t="s">
        <v>19</v>
      </c>
      <c r="E50" t="s">
        <v>20</v>
      </c>
      <c r="F50" s="24">
        <v>36800</v>
      </c>
      <c r="G50" s="25">
        <v>310000</v>
      </c>
      <c r="H50" s="19">
        <v>5.76</v>
      </c>
      <c r="I50">
        <v>0.34</v>
      </c>
      <c r="J50" s="19">
        <v>5.3120000000000003</v>
      </c>
      <c r="K50">
        <f t="shared" si="0"/>
        <v>310000</v>
      </c>
      <c r="L50" t="str">
        <f t="shared" si="1"/>
        <v>BUY</v>
      </c>
      <c r="M50" t="str">
        <f t="shared" si="2"/>
        <v>CALL</v>
      </c>
      <c r="N50" t="str">
        <f t="shared" si="3"/>
        <v>BUY - CALL</v>
      </c>
      <c r="O50">
        <f t="shared" si="4"/>
        <v>5.6520000000000001</v>
      </c>
      <c r="P50" s="6">
        <f t="shared" si="5"/>
        <v>33479.999999999891</v>
      </c>
      <c r="Q50" s="18"/>
      <c r="R50" s="18"/>
    </row>
    <row r="51" spans="1:18" x14ac:dyDescent="0.25">
      <c r="A51" s="18" t="s">
        <v>118</v>
      </c>
      <c r="B51" t="s">
        <v>214</v>
      </c>
      <c r="C51" s="19" t="s">
        <v>27</v>
      </c>
      <c r="D51" t="s">
        <v>19</v>
      </c>
      <c r="E51" t="s">
        <v>24</v>
      </c>
      <c r="F51" s="24">
        <v>36800</v>
      </c>
      <c r="G51" s="25">
        <v>1550000</v>
      </c>
      <c r="H51" s="19">
        <v>5.76</v>
      </c>
      <c r="I51">
        <v>0.3</v>
      </c>
      <c r="J51" s="19">
        <v>5.3120000000000003</v>
      </c>
      <c r="K51">
        <f t="shared" si="0"/>
        <v>1550000</v>
      </c>
      <c r="L51" t="str">
        <f t="shared" si="1"/>
        <v>BUY</v>
      </c>
      <c r="M51" t="str">
        <f t="shared" si="2"/>
        <v>PUT</v>
      </c>
      <c r="N51" t="str">
        <f t="shared" si="3"/>
        <v>BUY - PUT</v>
      </c>
      <c r="O51">
        <f t="shared" si="4"/>
        <v>5.6120000000000001</v>
      </c>
      <c r="P51" s="6">
        <f t="shared" si="5"/>
        <v>0</v>
      </c>
      <c r="Q51" s="18"/>
      <c r="R51" s="18"/>
    </row>
    <row r="52" spans="1:18" x14ac:dyDescent="0.25">
      <c r="A52" s="17" t="s">
        <v>172</v>
      </c>
      <c r="B52" t="s">
        <v>221</v>
      </c>
      <c r="C52" s="19" t="s">
        <v>27</v>
      </c>
      <c r="D52" t="s">
        <v>19</v>
      </c>
      <c r="E52" t="s">
        <v>24</v>
      </c>
      <c r="F52" s="24">
        <v>36800</v>
      </c>
      <c r="G52" s="25">
        <v>-1000000</v>
      </c>
      <c r="H52" s="19">
        <v>5.76</v>
      </c>
      <c r="I52">
        <v>0.5</v>
      </c>
      <c r="J52" s="19">
        <v>5.3120000000000003</v>
      </c>
      <c r="K52">
        <f t="shared" si="0"/>
        <v>1000000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5.8120000000000003</v>
      </c>
      <c r="P52" s="6">
        <f t="shared" si="5"/>
        <v>-52000.000000000487</v>
      </c>
      <c r="Q52" s="60"/>
      <c r="R52" s="80"/>
    </row>
    <row r="53" spans="1:18" x14ac:dyDescent="0.25">
      <c r="A53" s="18" t="s">
        <v>172</v>
      </c>
      <c r="B53" t="s">
        <v>222</v>
      </c>
      <c r="C53" s="19" t="s">
        <v>27</v>
      </c>
      <c r="D53" t="s">
        <v>19</v>
      </c>
      <c r="E53" t="s">
        <v>24</v>
      </c>
      <c r="F53" s="24">
        <v>36800</v>
      </c>
      <c r="G53" s="25">
        <v>1000000</v>
      </c>
      <c r="H53" s="19">
        <v>5.76</v>
      </c>
      <c r="I53">
        <v>0.3</v>
      </c>
      <c r="J53" s="19">
        <v>5.3120000000000003</v>
      </c>
      <c r="K53">
        <f t="shared" si="0"/>
        <v>1000000</v>
      </c>
      <c r="L53" t="str">
        <f t="shared" si="1"/>
        <v>BUY</v>
      </c>
      <c r="M53" t="str">
        <f t="shared" si="2"/>
        <v>PUT</v>
      </c>
      <c r="N53" t="str">
        <f t="shared" si="3"/>
        <v>BUY - PUT</v>
      </c>
      <c r="O53">
        <f t="shared" si="4"/>
        <v>5.6120000000000001</v>
      </c>
      <c r="P53" s="6">
        <f t="shared" si="5"/>
        <v>0</v>
      </c>
      <c r="Q53" s="18"/>
      <c r="R53" s="18"/>
    </row>
    <row r="54" spans="1:18" x14ac:dyDescent="0.25">
      <c r="A54" s="18" t="s">
        <v>172</v>
      </c>
      <c r="B54" s="18" t="s">
        <v>281</v>
      </c>
      <c r="C54" s="19" t="s">
        <v>27</v>
      </c>
      <c r="D54" s="18" t="s">
        <v>19</v>
      </c>
      <c r="E54" s="18" t="s">
        <v>20</v>
      </c>
      <c r="F54" s="24">
        <v>36800</v>
      </c>
      <c r="G54" s="25">
        <v>-1000000</v>
      </c>
      <c r="H54" s="19">
        <v>5.76</v>
      </c>
      <c r="I54">
        <v>0.7</v>
      </c>
      <c r="J54" s="19">
        <v>5.3120000000000003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6.0120000000000005</v>
      </c>
      <c r="P54" s="6">
        <f t="shared" si="5"/>
        <v>0</v>
      </c>
      <c r="Q54" s="18"/>
      <c r="R54" s="18"/>
    </row>
    <row r="55" spans="1:18" x14ac:dyDescent="0.25">
      <c r="A55" s="18" t="s">
        <v>172</v>
      </c>
      <c r="B55" s="18" t="s">
        <v>282</v>
      </c>
      <c r="C55" s="19" t="s">
        <v>27</v>
      </c>
      <c r="D55" s="18" t="s">
        <v>19</v>
      </c>
      <c r="E55" s="18" t="s">
        <v>20</v>
      </c>
      <c r="F55" s="24">
        <v>36800</v>
      </c>
      <c r="G55" s="25">
        <v>-1000000</v>
      </c>
      <c r="H55" s="19">
        <v>5.76</v>
      </c>
      <c r="I55">
        <v>0.7</v>
      </c>
      <c r="J55" s="19">
        <v>5.3120000000000003</v>
      </c>
      <c r="K55">
        <f t="shared" si="0"/>
        <v>1000000</v>
      </c>
      <c r="L55" t="str">
        <f t="shared" si="1"/>
        <v>SELL</v>
      </c>
      <c r="M55" t="str">
        <f t="shared" si="2"/>
        <v>CALL</v>
      </c>
      <c r="N55" t="str">
        <f t="shared" si="3"/>
        <v>SELL - CALL</v>
      </c>
      <c r="O55">
        <f t="shared" si="4"/>
        <v>6.0120000000000005</v>
      </c>
      <c r="P55" s="6">
        <f t="shared" si="5"/>
        <v>0</v>
      </c>
      <c r="Q55" s="18"/>
      <c r="R55" s="18"/>
    </row>
    <row r="56" spans="1:18" x14ac:dyDescent="0.25">
      <c r="A56" s="18" t="s">
        <v>172</v>
      </c>
      <c r="B56" s="18" t="s">
        <v>283</v>
      </c>
      <c r="C56" s="19" t="s">
        <v>27</v>
      </c>
      <c r="D56" s="18" t="s">
        <v>19</v>
      </c>
      <c r="E56" s="18" t="s">
        <v>20</v>
      </c>
      <c r="F56" s="24">
        <v>36800</v>
      </c>
      <c r="G56" s="25">
        <v>-1000000</v>
      </c>
      <c r="H56" s="19">
        <v>5.76</v>
      </c>
      <c r="I56">
        <v>0.7</v>
      </c>
      <c r="J56" s="19">
        <v>5.3120000000000003</v>
      </c>
      <c r="K56">
        <f t="shared" si="0"/>
        <v>1000000</v>
      </c>
      <c r="L56" t="str">
        <f t="shared" si="1"/>
        <v>SELL</v>
      </c>
      <c r="M56" t="str">
        <f t="shared" si="2"/>
        <v>CALL</v>
      </c>
      <c r="N56" t="str">
        <f t="shared" si="3"/>
        <v>SELL - CALL</v>
      </c>
      <c r="O56">
        <f t="shared" si="4"/>
        <v>6.0120000000000005</v>
      </c>
      <c r="P56" s="6">
        <f t="shared" si="5"/>
        <v>0</v>
      </c>
    </row>
    <row r="57" spans="1:18" x14ac:dyDescent="0.25">
      <c r="A57" s="17" t="s">
        <v>172</v>
      </c>
      <c r="B57" s="18" t="s">
        <v>284</v>
      </c>
      <c r="C57" s="19" t="s">
        <v>27</v>
      </c>
      <c r="D57" s="18" t="s">
        <v>19</v>
      </c>
      <c r="E57" s="18" t="s">
        <v>20</v>
      </c>
      <c r="F57" s="24">
        <v>36800</v>
      </c>
      <c r="G57" s="25">
        <v>-1000000</v>
      </c>
      <c r="H57" s="19">
        <v>5.76</v>
      </c>
      <c r="I57">
        <v>0.7</v>
      </c>
      <c r="J57" s="19">
        <v>5.3120000000000003</v>
      </c>
      <c r="K57">
        <f t="shared" si="0"/>
        <v>1000000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6.0120000000000005</v>
      </c>
      <c r="P57" s="6">
        <f t="shared" si="5"/>
        <v>0</v>
      </c>
    </row>
    <row r="58" spans="1:18" x14ac:dyDescent="0.25">
      <c r="A58" s="17" t="s">
        <v>172</v>
      </c>
      <c r="B58" s="18" t="s">
        <v>285</v>
      </c>
      <c r="C58" s="19" t="s">
        <v>27</v>
      </c>
      <c r="D58" s="18" t="s">
        <v>19</v>
      </c>
      <c r="E58" s="18" t="s">
        <v>20</v>
      </c>
      <c r="F58" s="24">
        <v>36800</v>
      </c>
      <c r="G58" s="25">
        <v>-1000000</v>
      </c>
      <c r="H58" s="19">
        <v>5.76</v>
      </c>
      <c r="I58">
        <v>0.7</v>
      </c>
      <c r="J58" s="19">
        <v>5.3120000000000003</v>
      </c>
      <c r="K58">
        <f t="shared" si="0"/>
        <v>1000000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6.0120000000000005</v>
      </c>
      <c r="P58" s="6">
        <f t="shared" si="5"/>
        <v>0</v>
      </c>
    </row>
    <row r="59" spans="1:18" x14ac:dyDescent="0.25">
      <c r="A59" s="17" t="s">
        <v>118</v>
      </c>
      <c r="B59" s="18" t="s">
        <v>286</v>
      </c>
      <c r="C59" s="19" t="s">
        <v>27</v>
      </c>
      <c r="D59" s="18" t="s">
        <v>19</v>
      </c>
      <c r="E59" s="18" t="s">
        <v>24</v>
      </c>
      <c r="F59" s="24">
        <v>36800</v>
      </c>
      <c r="G59" s="25">
        <v>3100000</v>
      </c>
      <c r="H59" s="19">
        <v>5.76</v>
      </c>
      <c r="I59">
        <v>0.4</v>
      </c>
      <c r="J59" s="19">
        <v>5.3120000000000003</v>
      </c>
      <c r="K59">
        <f t="shared" si="0"/>
        <v>3100000</v>
      </c>
      <c r="L59" t="str">
        <f t="shared" si="1"/>
        <v>BUY</v>
      </c>
      <c r="M59" t="str">
        <f t="shared" si="2"/>
        <v>PUT</v>
      </c>
      <c r="N59" t="str">
        <f t="shared" si="3"/>
        <v>BUY - PUT</v>
      </c>
      <c r="O59">
        <f t="shared" si="4"/>
        <v>5.7120000000000006</v>
      </c>
      <c r="P59" s="6">
        <f t="shared" si="5"/>
        <v>0</v>
      </c>
    </row>
    <row r="60" spans="1:18" x14ac:dyDescent="0.25">
      <c r="A60" s="42" t="s">
        <v>172</v>
      </c>
      <c r="B60" s="18" t="s">
        <v>287</v>
      </c>
      <c r="C60" s="19" t="s">
        <v>27</v>
      </c>
      <c r="D60" s="18" t="s">
        <v>19</v>
      </c>
      <c r="E60" s="18" t="s">
        <v>20</v>
      </c>
      <c r="F60" s="24">
        <v>36800</v>
      </c>
      <c r="G60" s="25">
        <v>-620000</v>
      </c>
      <c r="H60" s="19">
        <v>5.76</v>
      </c>
      <c r="I60">
        <v>0.7</v>
      </c>
      <c r="J60" s="19">
        <v>5.3120000000000003</v>
      </c>
      <c r="K60">
        <f t="shared" si="0"/>
        <v>620000</v>
      </c>
      <c r="L60" t="str">
        <f t="shared" si="1"/>
        <v>SELL</v>
      </c>
      <c r="M60" t="str">
        <f t="shared" si="2"/>
        <v>CALL</v>
      </c>
      <c r="N60" t="str">
        <f t="shared" si="3"/>
        <v>SELL - CALL</v>
      </c>
      <c r="O60">
        <f t="shared" si="4"/>
        <v>6.0120000000000005</v>
      </c>
      <c r="P60" s="6">
        <f t="shared" si="5"/>
        <v>0</v>
      </c>
    </row>
    <row r="61" spans="1:18" x14ac:dyDescent="0.25">
      <c r="A61" s="18" t="s">
        <v>172</v>
      </c>
      <c r="B61" s="18" t="s">
        <v>288</v>
      </c>
      <c r="C61" s="19" t="s">
        <v>27</v>
      </c>
      <c r="D61" s="18" t="s">
        <v>19</v>
      </c>
      <c r="E61" s="18" t="s">
        <v>24</v>
      </c>
      <c r="F61" s="24">
        <v>36800</v>
      </c>
      <c r="G61" s="25">
        <v>-500000</v>
      </c>
      <c r="H61" s="19">
        <v>5.76</v>
      </c>
      <c r="I61">
        <v>0.65</v>
      </c>
      <c r="J61" s="19">
        <v>5.3120000000000003</v>
      </c>
      <c r="K61">
        <f t="shared" si="0"/>
        <v>500000</v>
      </c>
      <c r="L61" t="str">
        <f t="shared" si="1"/>
        <v>SELL</v>
      </c>
      <c r="M61" t="str">
        <f t="shared" si="2"/>
        <v>PUT</v>
      </c>
      <c r="N61" t="str">
        <f t="shared" si="3"/>
        <v>SELL - PUT</v>
      </c>
      <c r="O61">
        <f t="shared" si="4"/>
        <v>5.9620000000000006</v>
      </c>
      <c r="P61" s="6">
        <f t="shared" si="5"/>
        <v>-101000.00000000042</v>
      </c>
    </row>
    <row r="62" spans="1:18" x14ac:dyDescent="0.25">
      <c r="A62" s="42" t="s">
        <v>172</v>
      </c>
      <c r="B62" s="18" t="s">
        <v>289</v>
      </c>
      <c r="C62" s="19" t="s">
        <v>27</v>
      </c>
      <c r="D62" s="18" t="s">
        <v>19</v>
      </c>
      <c r="E62" s="18" t="s">
        <v>24</v>
      </c>
      <c r="F62" s="24">
        <v>36800</v>
      </c>
      <c r="G62" s="25">
        <v>500000</v>
      </c>
      <c r="H62" s="19">
        <v>5.76</v>
      </c>
      <c r="I62">
        <v>0.35</v>
      </c>
      <c r="J62" s="19">
        <v>5.3120000000000003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5.6619999999999999</v>
      </c>
      <c r="P62" s="6">
        <f t="shared" si="5"/>
        <v>0</v>
      </c>
    </row>
    <row r="63" spans="1:18" x14ac:dyDescent="0.25">
      <c r="A63" s="18" t="s">
        <v>172</v>
      </c>
      <c r="B63" s="18" t="s">
        <v>290</v>
      </c>
      <c r="C63" s="19" t="s">
        <v>27</v>
      </c>
      <c r="D63" s="18" t="s">
        <v>19</v>
      </c>
      <c r="E63" s="18" t="s">
        <v>20</v>
      </c>
      <c r="F63" s="24">
        <v>36800</v>
      </c>
      <c r="G63" s="25">
        <v>-1000000</v>
      </c>
      <c r="H63" s="19">
        <v>5.76</v>
      </c>
      <c r="I63">
        <v>0.7</v>
      </c>
      <c r="J63" s="19">
        <v>5.3120000000000003</v>
      </c>
      <c r="K63">
        <f t="shared" si="0"/>
        <v>1000000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6.0120000000000005</v>
      </c>
      <c r="P63" s="6">
        <f t="shared" si="5"/>
        <v>0</v>
      </c>
    </row>
    <row r="64" spans="1:18" x14ac:dyDescent="0.25">
      <c r="A64" s="42" t="s">
        <v>118</v>
      </c>
      <c r="B64" s="18" t="s">
        <v>291</v>
      </c>
      <c r="C64" s="19" t="s">
        <v>27</v>
      </c>
      <c r="D64" s="18" t="s">
        <v>19</v>
      </c>
      <c r="E64" s="18" t="s">
        <v>24</v>
      </c>
      <c r="F64" s="24">
        <v>36800</v>
      </c>
      <c r="G64" s="25">
        <v>465000</v>
      </c>
      <c r="H64" s="19">
        <v>5.76</v>
      </c>
      <c r="I64">
        <v>0.55000000000000004</v>
      </c>
      <c r="J64" s="19">
        <v>5.3120000000000003</v>
      </c>
      <c r="K64">
        <f t="shared" si="0"/>
        <v>465000</v>
      </c>
      <c r="L64" t="str">
        <f t="shared" si="1"/>
        <v>BUY</v>
      </c>
      <c r="M64" t="str">
        <f t="shared" si="2"/>
        <v>PUT</v>
      </c>
      <c r="N64" t="str">
        <f t="shared" si="3"/>
        <v>BUY - PUT</v>
      </c>
      <c r="O64">
        <f t="shared" si="4"/>
        <v>5.8620000000000001</v>
      </c>
      <c r="P64" s="6">
        <f t="shared" si="5"/>
        <v>47430.000000000146</v>
      </c>
    </row>
    <row r="65" spans="1:16" x14ac:dyDescent="0.25">
      <c r="A65" s="18" t="s">
        <v>276</v>
      </c>
      <c r="B65" s="18" t="s">
        <v>292</v>
      </c>
      <c r="C65" s="19" t="s">
        <v>27</v>
      </c>
      <c r="D65" s="18" t="s">
        <v>19</v>
      </c>
      <c r="E65" s="18" t="s">
        <v>24</v>
      </c>
      <c r="F65" s="24">
        <v>36800</v>
      </c>
      <c r="G65" s="25">
        <v>-2170000</v>
      </c>
      <c r="H65" s="19">
        <v>5.76</v>
      </c>
      <c r="I65">
        <v>0.55000000000000004</v>
      </c>
      <c r="J65" s="19">
        <v>5.3120000000000003</v>
      </c>
      <c r="K65" s="18">
        <f t="shared" si="0"/>
        <v>2170000</v>
      </c>
      <c r="L65" s="18" t="str">
        <f t="shared" si="1"/>
        <v>SELL</v>
      </c>
      <c r="M65" s="18" t="str">
        <f t="shared" si="2"/>
        <v>PUT</v>
      </c>
      <c r="N65" s="18" t="str">
        <f t="shared" si="3"/>
        <v>SELL - PUT</v>
      </c>
      <c r="O65" s="18">
        <f t="shared" si="4"/>
        <v>5.8620000000000001</v>
      </c>
      <c r="P65" s="6">
        <f t="shared" si="5"/>
        <v>-221340.00000000067</v>
      </c>
    </row>
    <row r="66" spans="1:16" x14ac:dyDescent="0.25">
      <c r="A66" s="18" t="s">
        <v>276</v>
      </c>
      <c r="B66" s="18" t="s">
        <v>293</v>
      </c>
      <c r="C66" s="19" t="s">
        <v>27</v>
      </c>
      <c r="D66" s="18" t="s">
        <v>19</v>
      </c>
      <c r="E66" s="18" t="s">
        <v>24</v>
      </c>
      <c r="F66" s="24">
        <v>36800</v>
      </c>
      <c r="G66" s="25">
        <v>-930000</v>
      </c>
      <c r="H66" s="19">
        <v>5.76</v>
      </c>
      <c r="I66">
        <v>0.55000000000000004</v>
      </c>
      <c r="J66" s="19">
        <v>5.3120000000000003</v>
      </c>
      <c r="K66" s="18">
        <f t="shared" ref="K66:K105" si="6">ABS(G66)</f>
        <v>930000</v>
      </c>
      <c r="L66" s="18" t="str">
        <f t="shared" ref="L66:L105" si="7">IF(G66&gt;0,"BUY","SELL")</f>
        <v>SELL</v>
      </c>
      <c r="M66" s="18" t="str">
        <f t="shared" ref="M66:M105" si="8">IF(E66="C","CALL","PUT")</f>
        <v>PUT</v>
      </c>
      <c r="N66" s="18" t="str">
        <f t="shared" ref="N66:N105" si="9">CONCATENATE(L66," - ",M66)</f>
        <v>SELL - PUT</v>
      </c>
      <c r="O66" s="18">
        <f t="shared" ref="O66:O105" si="10">I66+J66</f>
        <v>5.8620000000000001</v>
      </c>
      <c r="P66" s="6">
        <f t="shared" ref="P66:P105" si="11">IF(N66="SELL - PUT",IF(H66-O66&gt;0,0,(H66-O66)*K66),IF(N66="BUY - CALL",IF(O66-H66&gt;0,0,(H66-O66)*K66),IF(N66="SELL - CALL",IF(O66-H66&gt;0,0,(O66-H66)*K66),IF(N66="BUY - PUT",IF(H66-O66&gt;0,0,(O66-H66)*K66)))))</f>
        <v>-94860.000000000291</v>
      </c>
    </row>
    <row r="67" spans="1:16" x14ac:dyDescent="0.25">
      <c r="A67" s="18" t="s">
        <v>276</v>
      </c>
      <c r="B67" s="18" t="s">
        <v>294</v>
      </c>
      <c r="C67" s="19" t="s">
        <v>27</v>
      </c>
      <c r="D67" s="18" t="s">
        <v>19</v>
      </c>
      <c r="E67" s="18" t="s">
        <v>24</v>
      </c>
      <c r="F67" s="24">
        <v>36800</v>
      </c>
      <c r="G67" s="25">
        <v>-1550000</v>
      </c>
      <c r="H67" s="19">
        <v>5.76</v>
      </c>
      <c r="I67">
        <v>0.55000000000000004</v>
      </c>
      <c r="J67" s="19">
        <v>5.3120000000000003</v>
      </c>
      <c r="K67" s="18">
        <f t="shared" si="6"/>
        <v>1550000</v>
      </c>
      <c r="L67" s="18" t="str">
        <f t="shared" si="7"/>
        <v>SELL</v>
      </c>
      <c r="M67" s="18" t="str">
        <f t="shared" si="8"/>
        <v>PUT</v>
      </c>
      <c r="N67" s="18" t="str">
        <f t="shared" si="9"/>
        <v>SELL - PUT</v>
      </c>
      <c r="O67" s="18">
        <f t="shared" si="10"/>
        <v>5.8620000000000001</v>
      </c>
      <c r="P67" s="6">
        <f t="shared" si="11"/>
        <v>-158100.00000000049</v>
      </c>
    </row>
    <row r="68" spans="1:16" x14ac:dyDescent="0.25">
      <c r="A68" s="18" t="s">
        <v>277</v>
      </c>
      <c r="B68" s="18" t="s">
        <v>295</v>
      </c>
      <c r="C68" s="19" t="s">
        <v>27</v>
      </c>
      <c r="D68" s="18" t="s">
        <v>19</v>
      </c>
      <c r="E68" s="18" t="s">
        <v>20</v>
      </c>
      <c r="F68" s="24">
        <v>36800</v>
      </c>
      <c r="G68" s="25">
        <v>310000</v>
      </c>
      <c r="H68" s="19">
        <v>5.76</v>
      </c>
      <c r="I68">
        <v>0.7</v>
      </c>
      <c r="J68" s="19">
        <v>5.3120000000000003</v>
      </c>
      <c r="K68" s="18">
        <f t="shared" si="6"/>
        <v>310000</v>
      </c>
      <c r="L68" s="18" t="str">
        <f t="shared" si="7"/>
        <v>BUY</v>
      </c>
      <c r="M68" s="18" t="str">
        <f t="shared" si="8"/>
        <v>CALL</v>
      </c>
      <c r="N68" s="18" t="str">
        <f t="shared" si="9"/>
        <v>BUY - CALL</v>
      </c>
      <c r="O68" s="18">
        <f t="shared" si="10"/>
        <v>6.0120000000000005</v>
      </c>
      <c r="P68" s="6">
        <f t="shared" si="11"/>
        <v>0</v>
      </c>
    </row>
    <row r="69" spans="1:16" x14ac:dyDescent="0.25">
      <c r="A69" s="18" t="s">
        <v>121</v>
      </c>
      <c r="B69" s="18" t="s">
        <v>296</v>
      </c>
      <c r="C69" s="19" t="s">
        <v>27</v>
      </c>
      <c r="D69" s="18" t="s">
        <v>19</v>
      </c>
      <c r="E69" s="18" t="s">
        <v>20</v>
      </c>
      <c r="F69" s="24">
        <v>36800</v>
      </c>
      <c r="G69" s="25">
        <v>-620000</v>
      </c>
      <c r="H69" s="19">
        <v>5.76</v>
      </c>
      <c r="I69">
        <v>0.4</v>
      </c>
      <c r="J69" s="19">
        <v>5.3120000000000003</v>
      </c>
      <c r="K69" s="18">
        <f t="shared" si="6"/>
        <v>620000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5.7120000000000006</v>
      </c>
      <c r="P69" s="6">
        <f t="shared" si="11"/>
        <v>-29759.999999999476</v>
      </c>
    </row>
    <row r="70" spans="1:16" x14ac:dyDescent="0.25">
      <c r="A70" s="18" t="s">
        <v>276</v>
      </c>
      <c r="B70" s="18" t="s">
        <v>297</v>
      </c>
      <c r="C70" s="19" t="s">
        <v>27</v>
      </c>
      <c r="D70" s="18" t="s">
        <v>19</v>
      </c>
      <c r="E70" s="18" t="s">
        <v>24</v>
      </c>
      <c r="F70" s="24">
        <v>36800</v>
      </c>
      <c r="G70" s="25">
        <v>310000</v>
      </c>
      <c r="H70" s="19">
        <v>5.76</v>
      </c>
      <c r="I70">
        <v>0.4</v>
      </c>
      <c r="J70" s="19">
        <v>5.3120000000000003</v>
      </c>
      <c r="K70" s="18">
        <f t="shared" si="6"/>
        <v>310000</v>
      </c>
      <c r="L70" s="18" t="str">
        <f t="shared" si="7"/>
        <v>BUY</v>
      </c>
      <c r="M70" s="18" t="str">
        <f t="shared" si="8"/>
        <v>PUT</v>
      </c>
      <c r="N70" s="18" t="str">
        <f t="shared" si="9"/>
        <v>BUY - PUT</v>
      </c>
      <c r="O70" s="18">
        <f t="shared" si="10"/>
        <v>5.7120000000000006</v>
      </c>
      <c r="P70" s="6">
        <f t="shared" si="11"/>
        <v>0</v>
      </c>
    </row>
    <row r="71" spans="1:16" x14ac:dyDescent="0.25">
      <c r="A71" t="s">
        <v>276</v>
      </c>
      <c r="B71" t="s">
        <v>299</v>
      </c>
      <c r="C71" s="19" t="s">
        <v>27</v>
      </c>
      <c r="D71" t="s">
        <v>19</v>
      </c>
      <c r="E71" t="s">
        <v>24</v>
      </c>
      <c r="F71" s="24">
        <v>36800</v>
      </c>
      <c r="G71">
        <v>-1240000</v>
      </c>
      <c r="H71" s="19">
        <v>5.76</v>
      </c>
      <c r="I71">
        <v>0.4</v>
      </c>
      <c r="J71" s="19">
        <v>5.3120000000000003</v>
      </c>
      <c r="K71" s="18">
        <f t="shared" si="6"/>
        <v>1240000</v>
      </c>
      <c r="L71" s="18" t="str">
        <f t="shared" si="7"/>
        <v>SELL</v>
      </c>
      <c r="M71" s="18" t="str">
        <f t="shared" si="8"/>
        <v>PUT</v>
      </c>
      <c r="N71" s="18" t="str">
        <f t="shared" si="9"/>
        <v>SELL - PUT</v>
      </c>
      <c r="O71" s="18">
        <f t="shared" si="10"/>
        <v>5.7120000000000006</v>
      </c>
      <c r="P71" s="6">
        <f t="shared" si="11"/>
        <v>0</v>
      </c>
    </row>
    <row r="72" spans="1:16" x14ac:dyDescent="0.25">
      <c r="A72" t="s">
        <v>276</v>
      </c>
      <c r="B72" t="s">
        <v>300</v>
      </c>
      <c r="C72" s="19" t="s">
        <v>27</v>
      </c>
      <c r="D72" t="s">
        <v>19</v>
      </c>
      <c r="E72" t="s">
        <v>24</v>
      </c>
      <c r="F72" s="24">
        <v>36800</v>
      </c>
      <c r="G72">
        <v>-1550000</v>
      </c>
      <c r="H72" s="19">
        <v>5.76</v>
      </c>
      <c r="I72">
        <v>0.4</v>
      </c>
      <c r="J72" s="19">
        <v>5.3120000000000003</v>
      </c>
      <c r="K72" s="18">
        <f t="shared" si="6"/>
        <v>1550000</v>
      </c>
      <c r="L72" s="18" t="str">
        <f t="shared" si="7"/>
        <v>SELL</v>
      </c>
      <c r="M72" s="18" t="str">
        <f t="shared" si="8"/>
        <v>PUT</v>
      </c>
      <c r="N72" s="18" t="str">
        <f t="shared" si="9"/>
        <v>SELL - PUT</v>
      </c>
      <c r="O72" s="18">
        <f t="shared" si="10"/>
        <v>5.7120000000000006</v>
      </c>
      <c r="P72" s="6">
        <f t="shared" si="11"/>
        <v>0</v>
      </c>
    </row>
    <row r="73" spans="1:16" x14ac:dyDescent="0.25">
      <c r="A73" t="s">
        <v>277</v>
      </c>
      <c r="B73" t="s">
        <v>301</v>
      </c>
      <c r="C73" s="19" t="s">
        <v>27</v>
      </c>
      <c r="D73" t="s">
        <v>19</v>
      </c>
      <c r="E73" t="s">
        <v>20</v>
      </c>
      <c r="F73" s="24">
        <v>36800</v>
      </c>
      <c r="G73">
        <v>1550000</v>
      </c>
      <c r="H73" s="19">
        <v>5.76</v>
      </c>
      <c r="I73">
        <v>0.5</v>
      </c>
      <c r="J73" s="19">
        <v>5.3120000000000003</v>
      </c>
      <c r="K73" s="18">
        <f t="shared" si="6"/>
        <v>1550000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5.8120000000000003</v>
      </c>
      <c r="P73" s="6">
        <f t="shared" si="11"/>
        <v>0</v>
      </c>
    </row>
    <row r="74" spans="1:16" x14ac:dyDescent="0.25">
      <c r="A74" t="s">
        <v>118</v>
      </c>
      <c r="B74" t="s">
        <v>322</v>
      </c>
      <c r="C74" s="19" t="s">
        <v>27</v>
      </c>
      <c r="D74" t="s">
        <v>19</v>
      </c>
      <c r="E74" t="s">
        <v>20</v>
      </c>
      <c r="F74" s="24">
        <v>36800</v>
      </c>
      <c r="G74">
        <v>500000</v>
      </c>
      <c r="H74" s="19">
        <v>5.76</v>
      </c>
      <c r="I74">
        <v>0.7</v>
      </c>
      <c r="J74" s="19">
        <v>5.3120000000000003</v>
      </c>
      <c r="K74" s="18">
        <f t="shared" si="6"/>
        <v>500000</v>
      </c>
      <c r="L74" s="18" t="str">
        <f t="shared" si="7"/>
        <v>BUY</v>
      </c>
      <c r="M74" s="18" t="str">
        <f t="shared" si="8"/>
        <v>CALL</v>
      </c>
      <c r="N74" s="18" t="str">
        <f t="shared" si="9"/>
        <v>BUY - CALL</v>
      </c>
      <c r="O74" s="18">
        <f t="shared" si="10"/>
        <v>6.0120000000000005</v>
      </c>
      <c r="P74" s="6">
        <f t="shared" si="11"/>
        <v>0</v>
      </c>
    </row>
    <row r="75" spans="1:16" x14ac:dyDescent="0.25">
      <c r="A75" t="s">
        <v>118</v>
      </c>
      <c r="B75" t="s">
        <v>323</v>
      </c>
      <c r="C75" s="19" t="s">
        <v>27</v>
      </c>
      <c r="D75" t="s">
        <v>19</v>
      </c>
      <c r="E75" t="s">
        <v>20</v>
      </c>
      <c r="F75" s="24">
        <v>36800</v>
      </c>
      <c r="G75">
        <v>-500000</v>
      </c>
      <c r="H75" s="19">
        <v>5.76</v>
      </c>
      <c r="I75">
        <v>0.4</v>
      </c>
      <c r="J75" s="19">
        <v>5.3120000000000003</v>
      </c>
      <c r="K75" s="18">
        <f t="shared" si="6"/>
        <v>500000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5.7120000000000006</v>
      </c>
      <c r="P75" s="6">
        <f t="shared" si="11"/>
        <v>-23999.999999999578</v>
      </c>
    </row>
    <row r="76" spans="1:16" x14ac:dyDescent="0.25">
      <c r="A76" s="17" t="s">
        <v>198</v>
      </c>
      <c r="B76" t="s">
        <v>207</v>
      </c>
      <c r="C76" s="19" t="s">
        <v>208</v>
      </c>
      <c r="D76" t="s">
        <v>19</v>
      </c>
      <c r="E76" t="s">
        <v>20</v>
      </c>
      <c r="F76" s="24">
        <v>36800</v>
      </c>
      <c r="G76" s="25">
        <v>-500000</v>
      </c>
      <c r="H76" s="20">
        <v>5.57</v>
      </c>
      <c r="I76">
        <v>0.1</v>
      </c>
      <c r="J76" s="19">
        <v>5.3120000000000003</v>
      </c>
      <c r="K76" s="18">
        <f t="shared" si="6"/>
        <v>500000</v>
      </c>
      <c r="L76" s="18" t="str">
        <f t="shared" si="7"/>
        <v>SELL</v>
      </c>
      <c r="M76" s="18" t="str">
        <f t="shared" si="8"/>
        <v>CALL</v>
      </c>
      <c r="N76" s="18" t="str">
        <f t="shared" si="9"/>
        <v>SELL - CALL</v>
      </c>
      <c r="O76" s="18">
        <f t="shared" si="10"/>
        <v>5.4119999999999999</v>
      </c>
      <c r="P76" s="6">
        <f t="shared" si="11"/>
        <v>-79000.000000000175</v>
      </c>
    </row>
    <row r="77" spans="1:16" x14ac:dyDescent="0.25">
      <c r="A77" s="17" t="s">
        <v>198</v>
      </c>
      <c r="B77" t="s">
        <v>210</v>
      </c>
      <c r="C77" s="19" t="s">
        <v>208</v>
      </c>
      <c r="D77" t="s">
        <v>19</v>
      </c>
      <c r="E77" t="s">
        <v>20</v>
      </c>
      <c r="F77" s="24">
        <v>36800</v>
      </c>
      <c r="G77" s="25">
        <v>-500000</v>
      </c>
      <c r="H77" s="20">
        <v>5.57</v>
      </c>
      <c r="I77">
        <v>0.1</v>
      </c>
      <c r="J77" s="19">
        <v>5.3120000000000003</v>
      </c>
      <c r="K77" s="18">
        <f t="shared" si="6"/>
        <v>500000</v>
      </c>
      <c r="L77" s="18" t="str">
        <f t="shared" si="7"/>
        <v>SELL</v>
      </c>
      <c r="M77" s="18" t="str">
        <f t="shared" si="8"/>
        <v>CALL</v>
      </c>
      <c r="N77" s="18" t="str">
        <f t="shared" si="9"/>
        <v>SELL - CALL</v>
      </c>
      <c r="O77" s="18">
        <f t="shared" si="10"/>
        <v>5.4119999999999999</v>
      </c>
      <c r="P77" s="6">
        <f t="shared" si="11"/>
        <v>-79000.000000000175</v>
      </c>
    </row>
    <row r="78" spans="1:16" x14ac:dyDescent="0.25">
      <c r="A78" s="17" t="s">
        <v>200</v>
      </c>
      <c r="B78" t="s">
        <v>211</v>
      </c>
      <c r="C78" s="19" t="s">
        <v>208</v>
      </c>
      <c r="D78" t="s">
        <v>19</v>
      </c>
      <c r="E78" t="s">
        <v>20</v>
      </c>
      <c r="F78" s="24">
        <v>36800</v>
      </c>
      <c r="G78" s="25">
        <v>-310000</v>
      </c>
      <c r="H78" s="20">
        <v>5.57</v>
      </c>
      <c r="I78">
        <v>4.4999999999999998E-2</v>
      </c>
      <c r="J78" s="19">
        <v>5.3120000000000003</v>
      </c>
      <c r="K78" s="18">
        <f t="shared" si="6"/>
        <v>310000</v>
      </c>
      <c r="L78" s="18" t="str">
        <f t="shared" si="7"/>
        <v>SELL</v>
      </c>
      <c r="M78" s="18" t="str">
        <f t="shared" si="8"/>
        <v>CALL</v>
      </c>
      <c r="N78" s="18" t="str">
        <f t="shared" si="9"/>
        <v>SELL - CALL</v>
      </c>
      <c r="O78" s="18">
        <f t="shared" si="10"/>
        <v>5.3570000000000002</v>
      </c>
      <c r="P78" s="6">
        <f t="shared" si="11"/>
        <v>-66030.000000000029</v>
      </c>
    </row>
    <row r="79" spans="1:16" x14ac:dyDescent="0.25">
      <c r="A79" s="17" t="s">
        <v>200</v>
      </c>
      <c r="B79" t="s">
        <v>211</v>
      </c>
      <c r="C79" s="19" t="s">
        <v>208</v>
      </c>
      <c r="D79" t="s">
        <v>19</v>
      </c>
      <c r="E79" t="s">
        <v>24</v>
      </c>
      <c r="F79" s="24">
        <v>36800</v>
      </c>
      <c r="G79" s="25">
        <v>-310000</v>
      </c>
      <c r="H79" s="20">
        <v>5.57</v>
      </c>
      <c r="I79">
        <v>4.4999999999999998E-2</v>
      </c>
      <c r="J79" s="19">
        <v>5.3120000000000003</v>
      </c>
      <c r="K79" s="18">
        <f t="shared" si="6"/>
        <v>310000</v>
      </c>
      <c r="L79" s="18" t="str">
        <f t="shared" si="7"/>
        <v>SELL</v>
      </c>
      <c r="M79" s="18" t="str">
        <f t="shared" si="8"/>
        <v>PUT</v>
      </c>
      <c r="N79" s="18" t="str">
        <f t="shared" si="9"/>
        <v>SELL - PUT</v>
      </c>
      <c r="O79" s="18">
        <f t="shared" si="10"/>
        <v>5.3570000000000002</v>
      </c>
      <c r="P79" s="6">
        <f t="shared" si="11"/>
        <v>0</v>
      </c>
    </row>
    <row r="80" spans="1:16" x14ac:dyDescent="0.25">
      <c r="A80" s="17" t="s">
        <v>115</v>
      </c>
      <c r="B80" t="s">
        <v>213</v>
      </c>
      <c r="C80" s="19" t="s">
        <v>208</v>
      </c>
      <c r="D80" t="s">
        <v>19</v>
      </c>
      <c r="E80" t="s">
        <v>20</v>
      </c>
      <c r="F80" s="24">
        <v>36800</v>
      </c>
      <c r="G80" s="25">
        <v>155000</v>
      </c>
      <c r="H80" s="20">
        <v>5.57</v>
      </c>
      <c r="I80">
        <v>0.1</v>
      </c>
      <c r="J80" s="19">
        <v>5.3120000000000003</v>
      </c>
      <c r="K80" s="18">
        <f t="shared" si="6"/>
        <v>155000</v>
      </c>
      <c r="L80" s="18" t="str">
        <f t="shared" si="7"/>
        <v>BUY</v>
      </c>
      <c r="M80" s="18" t="str">
        <f t="shared" si="8"/>
        <v>CALL</v>
      </c>
      <c r="N80" s="18" t="str">
        <f t="shared" si="9"/>
        <v>BUY - CALL</v>
      </c>
      <c r="O80" s="18">
        <f t="shared" si="10"/>
        <v>5.4119999999999999</v>
      </c>
      <c r="P80" s="6">
        <f t="shared" si="11"/>
        <v>24490.000000000055</v>
      </c>
    </row>
    <row r="81" spans="1:16" x14ac:dyDescent="0.25">
      <c r="A81" t="s">
        <v>277</v>
      </c>
      <c r="B81" t="s">
        <v>298</v>
      </c>
      <c r="C81" s="19" t="s">
        <v>208</v>
      </c>
      <c r="D81" t="s">
        <v>19</v>
      </c>
      <c r="E81" t="s">
        <v>24</v>
      </c>
      <c r="F81" s="24">
        <v>36800</v>
      </c>
      <c r="G81">
        <v>500000</v>
      </c>
      <c r="H81" s="20">
        <v>5.57</v>
      </c>
      <c r="I81">
        <v>0.3</v>
      </c>
      <c r="J81" s="19">
        <v>5.3120000000000003</v>
      </c>
      <c r="K81" s="18">
        <f t="shared" si="6"/>
        <v>500000</v>
      </c>
      <c r="L81" s="18" t="str">
        <f t="shared" si="7"/>
        <v>BUY</v>
      </c>
      <c r="M81" s="18" t="str">
        <f t="shared" si="8"/>
        <v>PUT</v>
      </c>
      <c r="N81" s="18" t="str">
        <f t="shared" si="9"/>
        <v>BUY - PUT</v>
      </c>
      <c r="O81" s="18">
        <f t="shared" si="10"/>
        <v>5.6120000000000001</v>
      </c>
      <c r="P81" s="6">
        <f t="shared" si="11"/>
        <v>20999.999999999909</v>
      </c>
    </row>
    <row r="82" spans="1:16" x14ac:dyDescent="0.25">
      <c r="A82" t="s">
        <v>253</v>
      </c>
      <c r="B82" t="s">
        <v>260</v>
      </c>
      <c r="C82" s="19" t="s">
        <v>208</v>
      </c>
      <c r="D82" t="s">
        <v>19</v>
      </c>
      <c r="E82" t="s">
        <v>20</v>
      </c>
      <c r="F82" s="24">
        <v>36800</v>
      </c>
      <c r="G82">
        <v>620000</v>
      </c>
      <c r="H82" s="20">
        <v>5.57</v>
      </c>
      <c r="I82">
        <v>0.85</v>
      </c>
      <c r="J82" s="19">
        <v>5.3120000000000003</v>
      </c>
      <c r="K82" s="18">
        <f t="shared" si="6"/>
        <v>620000</v>
      </c>
      <c r="L82" s="18" t="str">
        <f t="shared" si="7"/>
        <v>BUY</v>
      </c>
      <c r="M82" s="18" t="str">
        <f t="shared" si="8"/>
        <v>CALL</v>
      </c>
      <c r="N82" s="18" t="str">
        <f t="shared" si="9"/>
        <v>BUY - CALL</v>
      </c>
      <c r="O82" s="18">
        <f t="shared" si="10"/>
        <v>6.1619999999999999</v>
      </c>
      <c r="P82" s="6">
        <f t="shared" si="11"/>
        <v>0</v>
      </c>
    </row>
    <row r="83" spans="1:16" x14ac:dyDescent="0.25">
      <c r="A83" t="s">
        <v>253</v>
      </c>
      <c r="B83" t="s">
        <v>261</v>
      </c>
      <c r="C83" s="19" t="s">
        <v>208</v>
      </c>
      <c r="D83" t="s">
        <v>19</v>
      </c>
      <c r="E83" t="s">
        <v>24</v>
      </c>
      <c r="F83" s="24">
        <v>36800</v>
      </c>
      <c r="G83">
        <v>-620000</v>
      </c>
      <c r="H83" s="20">
        <v>5.57</v>
      </c>
      <c r="I83">
        <v>0.5</v>
      </c>
      <c r="J83" s="19">
        <v>5.3120000000000003</v>
      </c>
      <c r="K83" s="18">
        <f t="shared" si="6"/>
        <v>620000</v>
      </c>
      <c r="L83" s="18" t="str">
        <f t="shared" si="7"/>
        <v>SELL</v>
      </c>
      <c r="M83" s="18" t="str">
        <f t="shared" si="8"/>
        <v>PUT</v>
      </c>
      <c r="N83" s="18" t="str">
        <f t="shared" si="9"/>
        <v>SELL - PUT</v>
      </c>
      <c r="O83" s="18">
        <f t="shared" si="10"/>
        <v>5.8120000000000003</v>
      </c>
      <c r="P83" s="6">
        <f t="shared" si="11"/>
        <v>-150040</v>
      </c>
    </row>
    <row r="84" spans="1:16" x14ac:dyDescent="0.25">
      <c r="A84" t="s">
        <v>253</v>
      </c>
      <c r="B84" t="s">
        <v>262</v>
      </c>
      <c r="C84" s="19" t="s">
        <v>208</v>
      </c>
      <c r="D84" t="s">
        <v>19</v>
      </c>
      <c r="E84" t="s">
        <v>24</v>
      </c>
      <c r="F84" s="24">
        <v>36800</v>
      </c>
      <c r="G84">
        <v>-155000</v>
      </c>
      <c r="H84" s="20">
        <v>5.57</v>
      </c>
      <c r="I84">
        <v>0.5</v>
      </c>
      <c r="J84" s="19">
        <v>5.3120000000000003</v>
      </c>
      <c r="K84" s="18">
        <f t="shared" si="6"/>
        <v>155000</v>
      </c>
      <c r="L84" s="18" t="str">
        <f t="shared" si="7"/>
        <v>SELL</v>
      </c>
      <c r="M84" s="18" t="str">
        <f t="shared" si="8"/>
        <v>PUT</v>
      </c>
      <c r="N84" s="18" t="str">
        <f t="shared" si="9"/>
        <v>SELL - PUT</v>
      </c>
      <c r="O84" s="18">
        <f t="shared" si="10"/>
        <v>5.8120000000000003</v>
      </c>
      <c r="P84" s="6">
        <f t="shared" si="11"/>
        <v>-37510</v>
      </c>
    </row>
    <row r="85" spans="1:16" x14ac:dyDescent="0.25">
      <c r="A85" t="s">
        <v>173</v>
      </c>
      <c r="B85" t="s">
        <v>263</v>
      </c>
      <c r="C85" s="19" t="s">
        <v>208</v>
      </c>
      <c r="D85" t="s">
        <v>19</v>
      </c>
      <c r="E85" t="s">
        <v>24</v>
      </c>
      <c r="F85" s="24">
        <v>36800</v>
      </c>
      <c r="G85">
        <v>155000</v>
      </c>
      <c r="H85" s="20">
        <v>5.57</v>
      </c>
      <c r="I85">
        <v>0.5</v>
      </c>
      <c r="J85" s="19">
        <v>5.3120000000000003</v>
      </c>
      <c r="K85" s="18">
        <f t="shared" si="6"/>
        <v>155000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5.8120000000000003</v>
      </c>
      <c r="P85" s="6">
        <f t="shared" si="11"/>
        <v>37510</v>
      </c>
    </row>
    <row r="86" spans="1:16" x14ac:dyDescent="0.25">
      <c r="A86" t="s">
        <v>172</v>
      </c>
      <c r="B86" t="s">
        <v>264</v>
      </c>
      <c r="C86" s="19" t="s">
        <v>208</v>
      </c>
      <c r="D86" t="s">
        <v>19</v>
      </c>
      <c r="E86" t="s">
        <v>20</v>
      </c>
      <c r="F86" s="24">
        <v>36800</v>
      </c>
      <c r="G86">
        <v>1000000</v>
      </c>
      <c r="H86" s="20">
        <v>5.57</v>
      </c>
      <c r="I86">
        <v>0.7</v>
      </c>
      <c r="J86" s="19">
        <v>5.3120000000000003</v>
      </c>
      <c r="K86" s="18">
        <f t="shared" si="6"/>
        <v>1000000</v>
      </c>
      <c r="L86" s="18" t="str">
        <f t="shared" si="7"/>
        <v>BUY</v>
      </c>
      <c r="M86" s="18" t="str">
        <f t="shared" si="8"/>
        <v>CALL</v>
      </c>
      <c r="N86" s="18" t="str">
        <f t="shared" si="9"/>
        <v>BUY - CALL</v>
      </c>
      <c r="O86" s="18">
        <f t="shared" si="10"/>
        <v>6.0120000000000005</v>
      </c>
      <c r="P86" s="6">
        <f t="shared" si="11"/>
        <v>0</v>
      </c>
    </row>
    <row r="87" spans="1:16" x14ac:dyDescent="0.25">
      <c r="A87" t="s">
        <v>173</v>
      </c>
      <c r="B87" t="s">
        <v>265</v>
      </c>
      <c r="C87" s="19" t="s">
        <v>208</v>
      </c>
      <c r="D87" t="s">
        <v>19</v>
      </c>
      <c r="E87" t="s">
        <v>24</v>
      </c>
      <c r="F87" s="24">
        <v>36800</v>
      </c>
      <c r="G87">
        <v>-155000</v>
      </c>
      <c r="H87" s="20">
        <v>5.57</v>
      </c>
      <c r="I87">
        <v>0.5</v>
      </c>
      <c r="J87" s="19">
        <v>5.3120000000000003</v>
      </c>
      <c r="K87" s="18">
        <f t="shared" si="6"/>
        <v>155000</v>
      </c>
      <c r="L87" s="18" t="str">
        <f t="shared" si="7"/>
        <v>SELL</v>
      </c>
      <c r="M87" s="18" t="str">
        <f t="shared" si="8"/>
        <v>PUT</v>
      </c>
      <c r="N87" s="18" t="str">
        <f t="shared" si="9"/>
        <v>SELL - PUT</v>
      </c>
      <c r="O87" s="18">
        <f t="shared" si="10"/>
        <v>5.8120000000000003</v>
      </c>
      <c r="P87" s="6">
        <f t="shared" si="11"/>
        <v>-37510</v>
      </c>
    </row>
    <row r="88" spans="1:16" x14ac:dyDescent="0.25">
      <c r="A88" t="s">
        <v>253</v>
      </c>
      <c r="B88" t="s">
        <v>269</v>
      </c>
      <c r="C88" s="19" t="s">
        <v>208</v>
      </c>
      <c r="D88" t="s">
        <v>19</v>
      </c>
      <c r="E88" t="s">
        <v>20</v>
      </c>
      <c r="F88" s="24">
        <v>36800</v>
      </c>
      <c r="G88">
        <v>465000</v>
      </c>
      <c r="H88" s="20">
        <v>5.57</v>
      </c>
      <c r="I88">
        <v>0.5</v>
      </c>
      <c r="J88" s="19">
        <v>5.3120000000000003</v>
      </c>
      <c r="K88" s="18">
        <f t="shared" si="6"/>
        <v>465000</v>
      </c>
      <c r="L88" s="18" t="str">
        <f t="shared" si="7"/>
        <v>BUY</v>
      </c>
      <c r="M88" s="18" t="str">
        <f t="shared" si="8"/>
        <v>CALL</v>
      </c>
      <c r="N88" s="18" t="str">
        <f t="shared" si="9"/>
        <v>BUY - CALL</v>
      </c>
      <c r="O88" s="18">
        <f t="shared" si="10"/>
        <v>5.8120000000000003</v>
      </c>
      <c r="P88" s="6">
        <f t="shared" si="11"/>
        <v>0</v>
      </c>
    </row>
    <row r="89" spans="1:16" x14ac:dyDescent="0.25">
      <c r="A89" t="s">
        <v>218</v>
      </c>
      <c r="B89" t="s">
        <v>304</v>
      </c>
      <c r="C89" s="19" t="s">
        <v>208</v>
      </c>
      <c r="D89" t="s">
        <v>19</v>
      </c>
      <c r="E89" t="s">
        <v>20</v>
      </c>
      <c r="F89" s="24">
        <v>36800</v>
      </c>
      <c r="G89">
        <v>620000</v>
      </c>
      <c r="H89" s="20">
        <v>5.57</v>
      </c>
      <c r="I89">
        <v>0.75</v>
      </c>
      <c r="J89" s="19">
        <v>5.3120000000000003</v>
      </c>
      <c r="K89" s="18">
        <f t="shared" si="6"/>
        <v>620000</v>
      </c>
      <c r="L89" s="18" t="str">
        <f t="shared" si="7"/>
        <v>BUY</v>
      </c>
      <c r="M89" s="18" t="str">
        <f t="shared" si="8"/>
        <v>CALL</v>
      </c>
      <c r="N89" s="18" t="str">
        <f t="shared" si="9"/>
        <v>BUY - CALL</v>
      </c>
      <c r="O89" s="18">
        <f t="shared" si="10"/>
        <v>6.0620000000000003</v>
      </c>
      <c r="P89" s="6">
        <f t="shared" si="11"/>
        <v>0</v>
      </c>
    </row>
    <row r="90" spans="1:16" x14ac:dyDescent="0.25">
      <c r="A90" t="s">
        <v>218</v>
      </c>
      <c r="B90" t="s">
        <v>305</v>
      </c>
      <c r="C90" s="19" t="s">
        <v>208</v>
      </c>
      <c r="D90" t="s">
        <v>19</v>
      </c>
      <c r="E90" t="s">
        <v>24</v>
      </c>
      <c r="F90" s="24">
        <v>36800</v>
      </c>
      <c r="G90">
        <v>-620000</v>
      </c>
      <c r="H90" s="20">
        <v>5.57</v>
      </c>
      <c r="I90">
        <v>0.4</v>
      </c>
      <c r="J90" s="19">
        <v>5.3120000000000003</v>
      </c>
      <c r="K90" s="18">
        <f t="shared" si="6"/>
        <v>620000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5.7120000000000006</v>
      </c>
      <c r="P90" s="6">
        <f t="shared" si="11"/>
        <v>-88040.000000000218</v>
      </c>
    </row>
    <row r="91" spans="1:16" x14ac:dyDescent="0.25">
      <c r="A91" t="s">
        <v>253</v>
      </c>
      <c r="B91" t="s">
        <v>306</v>
      </c>
      <c r="C91" s="19" t="s">
        <v>208</v>
      </c>
      <c r="D91" t="s">
        <v>19</v>
      </c>
      <c r="E91" t="s">
        <v>20</v>
      </c>
      <c r="F91" s="24">
        <v>36800</v>
      </c>
      <c r="G91">
        <v>620000</v>
      </c>
      <c r="H91" s="20">
        <v>5.57</v>
      </c>
      <c r="I91">
        <v>0.75</v>
      </c>
      <c r="J91" s="19">
        <v>5.3120000000000003</v>
      </c>
      <c r="K91" s="18">
        <f t="shared" si="6"/>
        <v>620000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6.0620000000000003</v>
      </c>
      <c r="P91" s="6">
        <f t="shared" si="11"/>
        <v>0</v>
      </c>
    </row>
    <row r="92" spans="1:16" x14ac:dyDescent="0.25">
      <c r="A92" t="s">
        <v>253</v>
      </c>
      <c r="B92" t="s">
        <v>307</v>
      </c>
      <c r="C92" s="19" t="s">
        <v>208</v>
      </c>
      <c r="D92" t="s">
        <v>19</v>
      </c>
      <c r="E92" t="s">
        <v>24</v>
      </c>
      <c r="F92" s="24">
        <v>36800</v>
      </c>
      <c r="G92">
        <v>-620000</v>
      </c>
      <c r="H92" s="20">
        <v>5.57</v>
      </c>
      <c r="I92">
        <v>0.4</v>
      </c>
      <c r="J92" s="19">
        <v>5.3120000000000003</v>
      </c>
      <c r="K92" s="18">
        <f t="shared" si="6"/>
        <v>620000</v>
      </c>
      <c r="L92" s="18" t="str">
        <f t="shared" si="7"/>
        <v>SELL</v>
      </c>
      <c r="M92" s="18" t="str">
        <f t="shared" si="8"/>
        <v>PUT</v>
      </c>
      <c r="N92" s="18" t="str">
        <f t="shared" si="9"/>
        <v>SELL - PUT</v>
      </c>
      <c r="O92" s="18">
        <f t="shared" si="10"/>
        <v>5.7120000000000006</v>
      </c>
      <c r="P92" s="6">
        <f t="shared" si="11"/>
        <v>-88040.000000000218</v>
      </c>
    </row>
    <row r="93" spans="1:16" x14ac:dyDescent="0.25">
      <c r="A93" t="s">
        <v>278</v>
      </c>
      <c r="B93" t="s">
        <v>308</v>
      </c>
      <c r="C93" s="19" t="s">
        <v>208</v>
      </c>
      <c r="D93" t="s">
        <v>19</v>
      </c>
      <c r="E93" t="s">
        <v>20</v>
      </c>
      <c r="F93" s="24">
        <v>36800</v>
      </c>
      <c r="G93">
        <v>310000</v>
      </c>
      <c r="H93" s="20">
        <v>5.57</v>
      </c>
      <c r="I93">
        <v>0.8</v>
      </c>
      <c r="J93" s="19">
        <v>5.3120000000000003</v>
      </c>
      <c r="K93" s="18">
        <f t="shared" si="6"/>
        <v>310000</v>
      </c>
      <c r="L93" s="18" t="str">
        <f t="shared" si="7"/>
        <v>BUY</v>
      </c>
      <c r="M93" s="18" t="str">
        <f t="shared" si="8"/>
        <v>CALL</v>
      </c>
      <c r="N93" s="18" t="str">
        <f t="shared" si="9"/>
        <v>BUY - CALL</v>
      </c>
      <c r="O93" s="18">
        <f t="shared" si="10"/>
        <v>6.1120000000000001</v>
      </c>
      <c r="P93" s="6">
        <f t="shared" si="11"/>
        <v>0</v>
      </c>
    </row>
    <row r="94" spans="1:16" x14ac:dyDescent="0.25">
      <c r="A94" t="s">
        <v>172</v>
      </c>
      <c r="B94" t="s">
        <v>309</v>
      </c>
      <c r="C94" s="19" t="s">
        <v>208</v>
      </c>
      <c r="D94" t="s">
        <v>19</v>
      </c>
      <c r="E94" t="s">
        <v>20</v>
      </c>
      <c r="F94" s="24">
        <v>36800</v>
      </c>
      <c r="G94">
        <v>1000000</v>
      </c>
      <c r="H94" s="20">
        <v>5.57</v>
      </c>
      <c r="I94">
        <v>3</v>
      </c>
      <c r="J94" s="19">
        <v>5.3120000000000003</v>
      </c>
      <c r="K94" s="18">
        <f t="shared" si="6"/>
        <v>1000000</v>
      </c>
      <c r="L94" s="18" t="str">
        <f t="shared" si="7"/>
        <v>BUY</v>
      </c>
      <c r="M94" s="18" t="str">
        <f t="shared" si="8"/>
        <v>CALL</v>
      </c>
      <c r="N94" s="18" t="str">
        <f t="shared" si="9"/>
        <v>BUY - CALL</v>
      </c>
      <c r="O94" s="18">
        <f t="shared" si="10"/>
        <v>8.3120000000000012</v>
      </c>
      <c r="P94" s="6">
        <f t="shared" si="11"/>
        <v>0</v>
      </c>
    </row>
    <row r="95" spans="1:16" x14ac:dyDescent="0.25">
      <c r="A95" t="s">
        <v>279</v>
      </c>
      <c r="B95" t="s">
        <v>310</v>
      </c>
      <c r="C95" s="19" t="s">
        <v>208</v>
      </c>
      <c r="D95" t="s">
        <v>19</v>
      </c>
      <c r="E95" t="s">
        <v>24</v>
      </c>
      <c r="F95" s="24">
        <v>36800</v>
      </c>
      <c r="G95">
        <v>-155000</v>
      </c>
      <c r="H95" s="20">
        <v>5.57</v>
      </c>
      <c r="I95">
        <v>0.5</v>
      </c>
      <c r="J95" s="19">
        <v>5.3120000000000003</v>
      </c>
      <c r="K95" s="18">
        <f t="shared" si="6"/>
        <v>155000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5.8120000000000003</v>
      </c>
      <c r="P95" s="6">
        <f t="shared" si="11"/>
        <v>-37510</v>
      </c>
    </row>
    <row r="96" spans="1:16" x14ac:dyDescent="0.25">
      <c r="A96" t="s">
        <v>172</v>
      </c>
      <c r="B96" t="s">
        <v>311</v>
      </c>
      <c r="C96" s="19" t="s">
        <v>208</v>
      </c>
      <c r="D96" t="s">
        <v>19</v>
      </c>
      <c r="E96" t="s">
        <v>24</v>
      </c>
      <c r="F96" s="24">
        <v>36800</v>
      </c>
      <c r="G96">
        <v>1000000</v>
      </c>
      <c r="H96" s="20">
        <v>5.57</v>
      </c>
      <c r="I96">
        <v>1</v>
      </c>
      <c r="J96" s="19">
        <v>5.3120000000000003</v>
      </c>
      <c r="K96" s="18">
        <f t="shared" si="6"/>
        <v>1000000</v>
      </c>
      <c r="L96" s="18" t="str">
        <f t="shared" si="7"/>
        <v>BUY</v>
      </c>
      <c r="M96" s="18" t="str">
        <f t="shared" si="8"/>
        <v>PUT</v>
      </c>
      <c r="N96" s="18" t="str">
        <f t="shared" si="9"/>
        <v>BUY - PUT</v>
      </c>
      <c r="O96" s="18">
        <f t="shared" si="10"/>
        <v>6.3120000000000003</v>
      </c>
      <c r="P96" s="6">
        <f t="shared" si="11"/>
        <v>742000</v>
      </c>
    </row>
    <row r="97" spans="1:16" x14ac:dyDescent="0.25">
      <c r="A97" t="s">
        <v>172</v>
      </c>
      <c r="B97" t="s">
        <v>312</v>
      </c>
      <c r="C97" s="19" t="s">
        <v>208</v>
      </c>
      <c r="D97" t="s">
        <v>19</v>
      </c>
      <c r="E97" t="s">
        <v>24</v>
      </c>
      <c r="F97" s="24">
        <v>36800</v>
      </c>
      <c r="G97">
        <v>1100000</v>
      </c>
      <c r="H97" s="20">
        <v>5.57</v>
      </c>
      <c r="I97">
        <v>1</v>
      </c>
      <c r="J97" s="19">
        <v>5.3120000000000003</v>
      </c>
      <c r="K97" s="18">
        <f t="shared" si="6"/>
        <v>1100000</v>
      </c>
      <c r="L97" s="18" t="str">
        <f t="shared" si="7"/>
        <v>BUY</v>
      </c>
      <c r="M97" s="18" t="str">
        <f t="shared" si="8"/>
        <v>PUT</v>
      </c>
      <c r="N97" s="18" t="str">
        <f t="shared" si="9"/>
        <v>BUY - PUT</v>
      </c>
      <c r="O97" s="18">
        <f t="shared" si="10"/>
        <v>6.3120000000000003</v>
      </c>
      <c r="P97" s="6">
        <f t="shared" si="11"/>
        <v>816200</v>
      </c>
    </row>
    <row r="98" spans="1:16" x14ac:dyDescent="0.25">
      <c r="A98" t="s">
        <v>172</v>
      </c>
      <c r="B98" t="s">
        <v>313</v>
      </c>
      <c r="C98" s="19" t="s">
        <v>208</v>
      </c>
      <c r="D98" t="s">
        <v>19</v>
      </c>
      <c r="E98" t="s">
        <v>24</v>
      </c>
      <c r="F98" s="24">
        <v>36800</v>
      </c>
      <c r="G98">
        <v>-500000</v>
      </c>
      <c r="H98" s="20">
        <v>5.57</v>
      </c>
      <c r="I98">
        <v>1.5</v>
      </c>
      <c r="J98" s="19">
        <v>5.3120000000000003</v>
      </c>
      <c r="K98" s="18">
        <f t="shared" si="6"/>
        <v>500000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6.8120000000000003</v>
      </c>
      <c r="P98" s="6">
        <f t="shared" si="11"/>
        <v>-621000</v>
      </c>
    </row>
    <row r="99" spans="1:16" x14ac:dyDescent="0.25">
      <c r="A99" t="s">
        <v>253</v>
      </c>
      <c r="B99" t="s">
        <v>314</v>
      </c>
      <c r="C99" s="19" t="s">
        <v>208</v>
      </c>
      <c r="D99" t="s">
        <v>19</v>
      </c>
      <c r="E99" t="s">
        <v>24</v>
      </c>
      <c r="F99" s="24">
        <v>36800</v>
      </c>
      <c r="G99">
        <v>-620000</v>
      </c>
      <c r="H99" s="20">
        <v>5.57</v>
      </c>
      <c r="I99">
        <v>0.75</v>
      </c>
      <c r="J99" s="19">
        <v>5.3120000000000003</v>
      </c>
      <c r="K99" s="18">
        <f t="shared" si="6"/>
        <v>620000</v>
      </c>
      <c r="L99" s="18" t="str">
        <f t="shared" si="7"/>
        <v>SELL</v>
      </c>
      <c r="M99" s="18" t="str">
        <f t="shared" si="8"/>
        <v>PUT</v>
      </c>
      <c r="N99" s="18" t="str">
        <f t="shared" si="9"/>
        <v>SELL - PUT</v>
      </c>
      <c r="O99" s="18">
        <f t="shared" si="10"/>
        <v>6.0620000000000003</v>
      </c>
      <c r="P99" s="6">
        <f t="shared" si="11"/>
        <v>-305040</v>
      </c>
    </row>
    <row r="100" spans="1:16" x14ac:dyDescent="0.25">
      <c r="A100" t="s">
        <v>253</v>
      </c>
      <c r="B100" t="s">
        <v>315</v>
      </c>
      <c r="C100" s="19" t="s">
        <v>208</v>
      </c>
      <c r="D100" t="s">
        <v>19</v>
      </c>
      <c r="E100" t="s">
        <v>24</v>
      </c>
      <c r="F100" s="24">
        <v>36800</v>
      </c>
      <c r="G100">
        <v>-620000</v>
      </c>
      <c r="H100" s="20">
        <v>5.57</v>
      </c>
      <c r="I100">
        <v>0.85</v>
      </c>
      <c r="J100" s="19">
        <v>5.3120000000000003</v>
      </c>
      <c r="K100" s="18">
        <f t="shared" si="6"/>
        <v>620000</v>
      </c>
      <c r="L100" s="18" t="str">
        <f t="shared" si="7"/>
        <v>SELL</v>
      </c>
      <c r="M100" s="18" t="str">
        <f t="shared" si="8"/>
        <v>PUT</v>
      </c>
      <c r="N100" s="18" t="str">
        <f t="shared" si="9"/>
        <v>SELL - PUT</v>
      </c>
      <c r="O100" s="18">
        <f t="shared" si="10"/>
        <v>6.1619999999999999</v>
      </c>
      <c r="P100" s="6">
        <f t="shared" si="11"/>
        <v>-367039.99999999977</v>
      </c>
    </row>
    <row r="101" spans="1:16" x14ac:dyDescent="0.25">
      <c r="A101" t="s">
        <v>278</v>
      </c>
      <c r="B101" t="s">
        <v>316</v>
      </c>
      <c r="C101" s="19" t="s">
        <v>208</v>
      </c>
      <c r="D101" t="s">
        <v>19</v>
      </c>
      <c r="E101" t="s">
        <v>24</v>
      </c>
      <c r="F101" s="24">
        <v>36800</v>
      </c>
      <c r="G101">
        <v>-310000</v>
      </c>
      <c r="H101" s="20">
        <v>5.57</v>
      </c>
      <c r="I101">
        <v>0.5</v>
      </c>
      <c r="J101" s="19">
        <v>5.3120000000000003</v>
      </c>
      <c r="K101" s="18">
        <f t="shared" si="6"/>
        <v>310000</v>
      </c>
      <c r="L101" s="18" t="str">
        <f t="shared" si="7"/>
        <v>SELL</v>
      </c>
      <c r="M101" s="18" t="str">
        <f t="shared" si="8"/>
        <v>PUT</v>
      </c>
      <c r="N101" s="18" t="str">
        <f t="shared" si="9"/>
        <v>SELL - PUT</v>
      </c>
      <c r="O101" s="18">
        <f t="shared" si="10"/>
        <v>5.8120000000000003</v>
      </c>
      <c r="P101" s="6">
        <f t="shared" si="11"/>
        <v>-75020</v>
      </c>
    </row>
    <row r="102" spans="1:16" x14ac:dyDescent="0.25">
      <c r="A102" t="s">
        <v>279</v>
      </c>
      <c r="B102" t="s">
        <v>317</v>
      </c>
      <c r="C102" s="19" t="s">
        <v>208</v>
      </c>
      <c r="D102" t="s">
        <v>19</v>
      </c>
      <c r="E102" t="s">
        <v>24</v>
      </c>
      <c r="F102" s="24">
        <v>36800</v>
      </c>
      <c r="G102">
        <v>155000</v>
      </c>
      <c r="H102" s="20">
        <v>5.57</v>
      </c>
      <c r="I102">
        <v>0.5</v>
      </c>
      <c r="J102" s="19">
        <v>5.3120000000000003</v>
      </c>
      <c r="K102" s="18">
        <f t="shared" si="6"/>
        <v>155000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5.8120000000000003</v>
      </c>
      <c r="P102" s="6">
        <f t="shared" si="11"/>
        <v>37510</v>
      </c>
    </row>
    <row r="103" spans="1:16" x14ac:dyDescent="0.25">
      <c r="A103" t="s">
        <v>172</v>
      </c>
      <c r="B103" t="s">
        <v>321</v>
      </c>
      <c r="C103" s="19" t="s">
        <v>208</v>
      </c>
      <c r="D103" t="s">
        <v>19</v>
      </c>
      <c r="E103" t="s">
        <v>24</v>
      </c>
      <c r="F103" s="24">
        <v>36800</v>
      </c>
      <c r="G103">
        <v>-1000000</v>
      </c>
      <c r="H103" s="20">
        <v>5.57</v>
      </c>
      <c r="I103">
        <v>0.5</v>
      </c>
      <c r="J103" s="19">
        <v>5.3120000000000003</v>
      </c>
      <c r="K103" s="18">
        <f t="shared" si="6"/>
        <v>1000000</v>
      </c>
      <c r="L103" s="18" t="str">
        <f t="shared" si="7"/>
        <v>SELL</v>
      </c>
      <c r="M103" s="18" t="str">
        <f t="shared" si="8"/>
        <v>PUT</v>
      </c>
      <c r="N103" s="18" t="str">
        <f t="shared" si="9"/>
        <v>SELL - PUT</v>
      </c>
      <c r="O103" s="18">
        <f t="shared" si="10"/>
        <v>5.8120000000000003</v>
      </c>
      <c r="P103" s="6">
        <f t="shared" si="11"/>
        <v>-242000</v>
      </c>
    </row>
    <row r="104" spans="1:16" x14ac:dyDescent="0.25">
      <c r="A104" t="s">
        <v>172</v>
      </c>
      <c r="B104" t="s">
        <v>325</v>
      </c>
      <c r="C104" s="19" t="s">
        <v>208</v>
      </c>
      <c r="D104" t="s">
        <v>19</v>
      </c>
      <c r="E104" t="s">
        <v>24</v>
      </c>
      <c r="F104" s="24">
        <v>36800</v>
      </c>
      <c r="G104">
        <v>-500000</v>
      </c>
      <c r="H104" s="20">
        <v>5.57</v>
      </c>
      <c r="I104">
        <v>0.5</v>
      </c>
      <c r="J104" s="19">
        <v>5.3120000000000003</v>
      </c>
      <c r="K104" s="18">
        <f t="shared" si="6"/>
        <v>500000</v>
      </c>
      <c r="L104" s="18" t="str">
        <f t="shared" si="7"/>
        <v>SELL</v>
      </c>
      <c r="M104" s="18" t="str">
        <f t="shared" si="8"/>
        <v>PUT</v>
      </c>
      <c r="N104" s="18" t="str">
        <f t="shared" si="9"/>
        <v>SELL - PUT</v>
      </c>
      <c r="O104" s="18">
        <f t="shared" si="10"/>
        <v>5.8120000000000003</v>
      </c>
      <c r="P104" s="6">
        <f t="shared" si="11"/>
        <v>-121000</v>
      </c>
    </row>
    <row r="105" spans="1:16" ht="13.8" thickBot="1" x14ac:dyDescent="0.3">
      <c r="A105" t="s">
        <v>198</v>
      </c>
      <c r="B105" t="s">
        <v>326</v>
      </c>
      <c r="C105" s="19" t="s">
        <v>208</v>
      </c>
      <c r="D105" t="s">
        <v>19</v>
      </c>
      <c r="E105" t="s">
        <v>20</v>
      </c>
      <c r="F105" s="24">
        <v>36800</v>
      </c>
      <c r="G105">
        <v>-500000</v>
      </c>
      <c r="H105" s="20">
        <v>5.57</v>
      </c>
      <c r="I105">
        <v>1</v>
      </c>
      <c r="J105" s="19">
        <v>5.3120000000000003</v>
      </c>
      <c r="K105" s="18">
        <f t="shared" si="6"/>
        <v>500000</v>
      </c>
      <c r="L105" s="18" t="str">
        <f t="shared" si="7"/>
        <v>SELL</v>
      </c>
      <c r="M105" s="18" t="str">
        <f t="shared" si="8"/>
        <v>CALL</v>
      </c>
      <c r="N105" s="18" t="str">
        <f t="shared" si="9"/>
        <v>SELL - CALL</v>
      </c>
      <c r="O105" s="18">
        <f t="shared" si="10"/>
        <v>6.3120000000000003</v>
      </c>
      <c r="P105" s="82">
        <f t="shared" si="11"/>
        <v>0</v>
      </c>
    </row>
    <row r="106" spans="1:16" ht="18.75" customHeight="1" thickBot="1" x14ac:dyDescent="0.3">
      <c r="A106" s="83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5">
        <f>SUM(P3:P105)</f>
        <v>1606019.999999997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SEP-2000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2000-08-03T14:27:45Z</cp:lastPrinted>
  <dcterms:created xsi:type="dcterms:W3CDTF">2000-01-31T22:35:20Z</dcterms:created>
  <dcterms:modified xsi:type="dcterms:W3CDTF">2023-09-10T11:06:30Z</dcterms:modified>
</cp:coreProperties>
</file>