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0380" windowHeight="603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4" i="1" l="1"/>
  <c r="B5" i="1"/>
  <c r="B9" i="1"/>
  <c r="B10" i="1"/>
  <c r="B11" i="1"/>
  <c r="L11" i="1"/>
  <c r="L12" i="1"/>
  <c r="B13" i="1"/>
  <c r="B14" i="1"/>
  <c r="L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<sst xmlns="http://schemas.openxmlformats.org/spreadsheetml/2006/main" count="19" uniqueCount="19">
  <si>
    <t>Cu ft gas /gal liquid</t>
  </si>
  <si>
    <t>% of butane /BCF</t>
  </si>
  <si>
    <t>Operating cost /gal</t>
  </si>
  <si>
    <t>MMBTU /gal Butane</t>
  </si>
  <si>
    <t>Profit (loss) /gal Butane</t>
  </si>
  <si>
    <t>Butane value as residue</t>
  </si>
  <si>
    <t>Gal of Butane used /day</t>
  </si>
  <si>
    <t>Rail cars /day</t>
  </si>
  <si>
    <t>Profit (loss) /day gross</t>
  </si>
  <si>
    <t>Profit (loss) /year gross</t>
  </si>
  <si>
    <t>Profit (loss) /year net</t>
  </si>
  <si>
    <t>Operating cost /day</t>
  </si>
  <si>
    <t>Operating cost /year</t>
  </si>
  <si>
    <t>MCF to be compressed</t>
  </si>
  <si>
    <t>MMBTU to be injected</t>
  </si>
  <si>
    <t>BCF /day delivered to Ca.</t>
  </si>
  <si>
    <t>$ /MMBTU delivered at Ca. Border</t>
  </si>
  <si>
    <t>$ /gal Normal Butane delivered in Ca.</t>
  </si>
  <si>
    <t>Entered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</si>
</sst>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#,##0.0"/>
    <numFmt numFmtId="167" formatCode="&quot;$&quot;#,##0"/>
    <numFmt numFmtId="169" formatCode="&quot;$&quot;#,##0.000"/>
    <numFmt numFmtId="170" formatCode="&quot;$&quot;#,##0.000_);\(&quot;$&quot;#,##0.000\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2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44" fontId="0" fillId="0" borderId="0" xfId="0" applyNumberFormat="1" applyAlignment="1">
      <alignment horizontal="center"/>
    </xf>
    <xf numFmtId="44" fontId="2" fillId="0" borderId="0" xfId="2" applyFont="1" applyAlignment="1">
      <alignment horizontal="center" wrapText="1"/>
    </xf>
    <xf numFmtId="44" fontId="3" fillId="0" borderId="0" xfId="2" applyFont="1" applyFill="1" applyAlignment="1">
      <alignment horizontal="center"/>
    </xf>
    <xf numFmtId="44" fontId="3" fillId="0" borderId="0" xfId="2" applyFont="1" applyAlignment="1">
      <alignment horizontal="center"/>
    </xf>
    <xf numFmtId="164" fontId="0" fillId="0" borderId="0" xfId="0" applyNumberFormat="1" applyAlignment="1">
      <alignment horizontal="center"/>
    </xf>
    <xf numFmtId="7" fontId="0" fillId="2" borderId="0" xfId="2" applyNumberFormat="1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0" fontId="0" fillId="2" borderId="0" xfId="3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 applyProtection="1">
      <alignment horizontal="center"/>
    </xf>
    <xf numFmtId="7" fontId="2" fillId="0" borderId="0" xfId="0" applyNumberFormat="1" applyFont="1" applyFill="1" applyAlignment="1">
      <alignment horizontal="center" wrapText="1"/>
    </xf>
    <xf numFmtId="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5" fontId="0" fillId="0" borderId="0" xfId="0" applyNumberFormat="1" applyFill="1" applyAlignment="1">
      <alignment horizontal="center"/>
    </xf>
    <xf numFmtId="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5" fontId="0" fillId="0" borderId="1" xfId="0" applyNumberForma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37" fontId="0" fillId="0" borderId="0" xfId="2" applyNumberFormat="1" applyFont="1" applyAlignment="1">
      <alignment horizontal="center"/>
    </xf>
    <xf numFmtId="43" fontId="0" fillId="0" borderId="0" xfId="1" applyFont="1" applyAlignment="1">
      <alignment horizontal="center"/>
    </xf>
    <xf numFmtId="169" fontId="0" fillId="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44" fontId="0" fillId="2" borderId="0" xfId="2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zoomScale="80" workbookViewId="0">
      <selection activeCell="G10" sqref="G10"/>
    </sheetView>
  </sheetViews>
  <sheetFormatPr defaultColWidth="8.44140625" defaultRowHeight="14.25" customHeight="1" x14ac:dyDescent="0.25"/>
  <cols>
    <col min="1" max="1" width="32.6640625" style="3" bestFit="1" customWidth="1"/>
    <col min="2" max="2" width="13.6640625" style="1" bestFit="1" customWidth="1"/>
    <col min="3" max="3" width="9.109375" style="2" customWidth="1"/>
    <col min="4" max="4" width="15.5546875" style="2" bestFit="1" customWidth="1"/>
    <col min="5" max="5" width="12" style="2" bestFit="1" customWidth="1"/>
    <col min="6" max="6" width="11.109375" style="1" bestFit="1" customWidth="1"/>
    <col min="7" max="9" width="11.109375" style="1" customWidth="1"/>
    <col min="10" max="10" width="9" style="1" bestFit="1" customWidth="1"/>
    <col min="11" max="11" width="12.88671875" style="1" bestFit="1" customWidth="1"/>
    <col min="12" max="12" width="6.109375" style="2" bestFit="1" customWidth="1"/>
    <col min="13" max="16384" width="8.44140625" style="1"/>
  </cols>
  <sheetData>
    <row r="2" spans="1:12" ht="14.25" customHeight="1" x14ac:dyDescent="0.25">
      <c r="A2" s="3" t="s">
        <v>16</v>
      </c>
      <c r="B2" s="12">
        <v>8.5</v>
      </c>
      <c r="C2" s="1"/>
      <c r="D2" s="33" t="s">
        <v>18</v>
      </c>
    </row>
    <row r="3" spans="1:12" ht="14.25" customHeight="1" x14ac:dyDescent="0.25">
      <c r="A3" s="3" t="s">
        <v>17</v>
      </c>
      <c r="B3" s="13">
        <v>0.65</v>
      </c>
      <c r="C3" s="4"/>
      <c r="D3" s="4"/>
      <c r="E3" s="4"/>
    </row>
    <row r="4" spans="1:12" ht="14.25" customHeight="1" x14ac:dyDescent="0.25">
      <c r="A4" s="5" t="s">
        <v>5</v>
      </c>
      <c r="B4" s="17">
        <f>B11*B2</f>
        <v>0.87476050000000005</v>
      </c>
      <c r="C4" s="1"/>
      <c r="D4" s="4"/>
      <c r="E4" s="4"/>
    </row>
    <row r="5" spans="1:12" ht="14.25" customHeight="1" x14ac:dyDescent="0.25">
      <c r="A5" s="3" t="s">
        <v>4</v>
      </c>
      <c r="B5" s="18">
        <f>B4-B3</f>
        <v>0.22476050000000003</v>
      </c>
      <c r="C5" s="4"/>
      <c r="D5" s="4"/>
      <c r="E5" s="4"/>
    </row>
    <row r="6" spans="1:12" ht="14.25" customHeight="1" x14ac:dyDescent="0.25">
      <c r="A6" s="3" t="s">
        <v>15</v>
      </c>
      <c r="B6" s="15">
        <v>2.2000000000000002</v>
      </c>
      <c r="C6" s="4"/>
      <c r="D6" s="4"/>
      <c r="E6" s="4"/>
    </row>
    <row r="7" spans="1:12" ht="14.25" customHeight="1" x14ac:dyDescent="0.25">
      <c r="A7" s="3" t="s">
        <v>1</v>
      </c>
      <c r="B7" s="14">
        <v>2.2499999999999999E-2</v>
      </c>
      <c r="C7" s="4"/>
      <c r="D7" s="4"/>
      <c r="E7" s="4"/>
    </row>
    <row r="8" spans="1:12" ht="14.25" customHeight="1" x14ac:dyDescent="0.25">
      <c r="A8" s="3" t="s">
        <v>2</v>
      </c>
      <c r="B8" s="31">
        <v>0.05</v>
      </c>
      <c r="C8" s="4"/>
      <c r="D8" s="4"/>
      <c r="E8" s="4"/>
    </row>
    <row r="9" spans="1:12" s="6" customFormat="1" ht="14.25" customHeight="1" x14ac:dyDescent="0.25">
      <c r="A9" s="3" t="s">
        <v>11</v>
      </c>
      <c r="B9" s="28">
        <f>(B8*B13)</f>
        <v>77852.222327073701</v>
      </c>
      <c r="L9" s="8"/>
    </row>
    <row r="10" spans="1:12" ht="14.25" customHeight="1" x14ac:dyDescent="0.25">
      <c r="A10" s="3" t="s">
        <v>12</v>
      </c>
      <c r="B10" s="28">
        <f>B9*365</f>
        <v>28416061.149381902</v>
      </c>
      <c r="C10" s="1"/>
      <c r="D10" s="1"/>
      <c r="E10" s="1"/>
      <c r="L10" s="10"/>
    </row>
    <row r="11" spans="1:12" ht="14.25" customHeight="1" x14ac:dyDescent="0.25">
      <c r="A11" s="5" t="s">
        <v>3</v>
      </c>
      <c r="B11" s="16">
        <f>102913/1000000</f>
        <v>0.102913</v>
      </c>
      <c r="C11" s="1"/>
      <c r="D11" s="1"/>
      <c r="E11" s="1"/>
      <c r="L11" s="10" t="e">
        <f>#REF!*365</f>
        <v>#REF!</v>
      </c>
    </row>
    <row r="12" spans="1:12" ht="14.25" customHeight="1" x14ac:dyDescent="0.25">
      <c r="A12" s="3" t="s">
        <v>0</v>
      </c>
      <c r="B12" s="19">
        <v>31.791</v>
      </c>
      <c r="C12" s="1"/>
      <c r="D12" s="1"/>
      <c r="E12" s="1"/>
      <c r="L12" s="2" t="e">
        <f>#REF!*365</f>
        <v>#REF!</v>
      </c>
    </row>
    <row r="13" spans="1:12" ht="14.25" customHeight="1" x14ac:dyDescent="0.25">
      <c r="A13" s="3" t="s">
        <v>6</v>
      </c>
      <c r="B13" s="21">
        <f>(B7*(B6*1000000000))/B12</f>
        <v>1557044.446541474</v>
      </c>
      <c r="C13" s="1"/>
      <c r="D13" s="1"/>
      <c r="E13" s="1"/>
    </row>
    <row r="14" spans="1:12" ht="14.25" customHeight="1" x14ac:dyDescent="0.25">
      <c r="A14" s="3" t="s">
        <v>7</v>
      </c>
      <c r="B14" s="20">
        <f>B13/30000</f>
        <v>51.901481551382467</v>
      </c>
      <c r="C14" s="1"/>
      <c r="D14" s="1"/>
      <c r="E14" s="1"/>
      <c r="L14" s="9" t="e">
        <f>#REF!*365</f>
        <v>#REF!</v>
      </c>
    </row>
    <row r="15" spans="1:12" ht="14.25" customHeight="1" x14ac:dyDescent="0.25">
      <c r="A15" s="3" t="s">
        <v>13</v>
      </c>
      <c r="B15" s="22">
        <f>(B12*B13)/1000000</f>
        <v>49.5</v>
      </c>
      <c r="C15" s="1"/>
      <c r="D15" s="1"/>
      <c r="E15" s="1"/>
    </row>
    <row r="16" spans="1:12" ht="14.25" customHeight="1" x14ac:dyDescent="0.25">
      <c r="A16" s="3" t="s">
        <v>14</v>
      </c>
      <c r="B16" s="22">
        <f>B13*B11</f>
        <v>160240.11512692273</v>
      </c>
      <c r="D16" s="29"/>
    </row>
    <row r="17" spans="1:5" ht="14.25" customHeight="1" x14ac:dyDescent="0.25">
      <c r="A17" s="3" t="s">
        <v>8</v>
      </c>
      <c r="B17" s="23">
        <f>B13*B5</f>
        <v>349962.08832688502</v>
      </c>
      <c r="C17" s="1"/>
      <c r="D17" s="11"/>
      <c r="E17" s="1"/>
    </row>
    <row r="18" spans="1:5" ht="14.25" customHeight="1" x14ac:dyDescent="0.25">
      <c r="A18" s="26" t="s">
        <v>9</v>
      </c>
      <c r="B18" s="27">
        <f>B17*365</f>
        <v>127736162.23931304</v>
      </c>
      <c r="C18" s="1"/>
      <c r="D18" s="7"/>
      <c r="E18" s="1"/>
    </row>
    <row r="19" spans="1:5" ht="14.25" customHeight="1" x14ac:dyDescent="0.25">
      <c r="A19" s="25" t="s">
        <v>10</v>
      </c>
      <c r="B19" s="24">
        <f>B18-B10</f>
        <v>99320101.08993113</v>
      </c>
      <c r="C19" s="1"/>
      <c r="D19" s="30"/>
      <c r="E19" s="1"/>
    </row>
    <row r="20" spans="1:5" ht="14.25" customHeight="1" x14ac:dyDescent="0.25">
      <c r="B20" s="3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Suderman</dc:creator>
  <cp:lastModifiedBy>Havlíček Jan</cp:lastModifiedBy>
  <dcterms:created xsi:type="dcterms:W3CDTF">2000-11-20T23:48:36Z</dcterms:created>
  <dcterms:modified xsi:type="dcterms:W3CDTF">2023-09-10T11:08:28Z</dcterms:modified>
</cp:coreProperties>
</file>