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 yWindow="4536" windowWidth="15336" windowHeight="4572" tabRatio="813" activeTab="2"/>
  </bookViews>
  <sheets>
    <sheet name="Legal Notice" sheetId="45" r:id="rId1"/>
    <sheet name="Instruction Page" sheetId="42" r:id="rId2"/>
    <sheet name="Certification Form" sheetId="26" r:id="rId3"/>
    <sheet name="List Page" sheetId="43" r:id="rId4"/>
    <sheet name="Offers to Sell (2)" sheetId="22" state="hidden" r:id="rId5"/>
  </sheets>
  <definedNames>
    <definedName name="AprAward">#REF!</definedName>
    <definedName name="AprOffer">#REF!</definedName>
    <definedName name="AugAward">#REF!</definedName>
    <definedName name="AugOffer">#REF!</definedName>
    <definedName name="cell1">#REF!</definedName>
    <definedName name="cell2">#REF!</definedName>
    <definedName name="cell3">#REF!</definedName>
    <definedName name="copy_area">'Certification Form'!$26:$26</definedName>
    <definedName name="copy_cell_area">'Certification Form'!$19:$33</definedName>
    <definedName name="copy_cell_location_area">'Certification Form'!$A$33</definedName>
    <definedName name="copy_location_area">'Certification Form'!$33:$33</definedName>
    <definedName name="DecAward">#REF!</definedName>
    <definedName name="DecOffer">#REF!</definedName>
    <definedName name="FebAward">#REF!</definedName>
    <definedName name="FebOffer">#REF!</definedName>
    <definedName name="JanAward">#REF!</definedName>
    <definedName name="JanOffer">#REF!</definedName>
    <definedName name="JulAward">#REF!</definedName>
    <definedName name="JulOffer">#REF!</definedName>
    <definedName name="JunAward">#REF!</definedName>
    <definedName name="JunOffer">#REF!</definedName>
    <definedName name="MarAward">#REF!</definedName>
    <definedName name="MarOffer">#REF!</definedName>
    <definedName name="MayAward">#REF!</definedName>
    <definedName name="MayOffer">'Certification Form'!$A$17:$R$33</definedName>
    <definedName name="NovAward">#REF!</definedName>
    <definedName name="NovOffer">'Certification Form'!$A$17:$R$33</definedName>
    <definedName name="OctAward">#REF!</definedName>
    <definedName name="OctOffer">#REF!</definedName>
    <definedName name="opp1insrow">#REF!</definedName>
    <definedName name="opp2insrow">#REF!</definedName>
    <definedName name="opp3insrow">#REF!</definedName>
    <definedName name="opp4insrow">#REF!</definedName>
    <definedName name="opp5insrow">#REF!</definedName>
    <definedName name="opp6insrow">#REF!</definedName>
    <definedName name="oppdiff1">#REF!</definedName>
    <definedName name="oppdiff2">#REF!</definedName>
    <definedName name="oppdiff3">#REF!</definedName>
    <definedName name="oppdiff4">#REF!</definedName>
    <definedName name="oppdiff5">#REF!</definedName>
    <definedName name="oppdiff6">#REF!</definedName>
    <definedName name="_xlnm.Print_Area" localSheetId="2">'Certification Form'!$A$1:$O$50</definedName>
    <definedName name="SepAward">#REF!</definedName>
    <definedName name="SepOffer">#REF!</definedName>
    <definedName name="StripAward">#REF!</definedName>
    <definedName name="StripOffer">#REF!</definedName>
    <definedName name="sumdiff">#REF!</definedName>
    <definedName name="Table">'Certification Form'!$A$17:$AI$33</definedName>
    <definedName name="temp">#REF!</definedName>
    <definedName name="Templete">'Certification Form'!$A$3:$AB$50</definedName>
  </definedNames>
  <calcPr calcId="0" fullCalcOnLoad="1"/>
</workbook>
</file>

<file path=xl/calcChain.xml><?xml version="1.0" encoding="utf-8"?>
<calcChain xmlns="http://schemas.openxmlformats.org/spreadsheetml/2006/main">
  <c r="I6" i="26" l="1"/>
  <c r="J6" i="26"/>
  <c r="K6" i="26"/>
  <c r="L6" i="26"/>
  <c r="M6" i="26"/>
  <c r="N6" i="26"/>
  <c r="B9" i="26"/>
  <c r="H10" i="26"/>
  <c r="I10" i="26"/>
  <c r="J10" i="26"/>
  <c r="K10" i="26"/>
  <c r="L10" i="26"/>
  <c r="M10" i="26"/>
  <c r="N10" i="26"/>
  <c r="B11" i="26"/>
  <c r="E11" i="26"/>
  <c r="H11" i="26"/>
  <c r="I11" i="26"/>
  <c r="J11" i="26"/>
  <c r="K11" i="26"/>
  <c r="L11" i="26"/>
  <c r="M11" i="26"/>
  <c r="N11" i="26"/>
  <c r="H12" i="26"/>
  <c r="I12" i="26"/>
  <c r="J12" i="26"/>
  <c r="K12" i="26"/>
  <c r="L12" i="26"/>
  <c r="M12" i="26"/>
  <c r="N12" i="26"/>
  <c r="B13" i="26"/>
  <c r="H15" i="26"/>
  <c r="I15" i="26"/>
  <c r="J15" i="26"/>
  <c r="K15" i="26"/>
  <c r="L15" i="26"/>
  <c r="M15" i="26"/>
  <c r="A17" i="26"/>
  <c r="P17" i="26"/>
  <c r="Q17" i="26"/>
  <c r="R17" i="26"/>
  <c r="S17" i="26"/>
  <c r="T17" i="26"/>
  <c r="U17" i="26"/>
  <c r="V17" i="26"/>
  <c r="W17" i="26"/>
  <c r="Y17" i="26"/>
  <c r="Z17" i="26"/>
  <c r="AA17" i="26"/>
  <c r="AB17" i="26"/>
  <c r="AC17" i="26"/>
  <c r="AD17" i="26"/>
  <c r="AE17" i="26"/>
  <c r="AF17" i="26"/>
  <c r="AG17" i="26"/>
  <c r="A18" i="26"/>
  <c r="O18" i="26"/>
  <c r="P18" i="26"/>
  <c r="Q18" i="26"/>
  <c r="R18" i="26"/>
  <c r="S18" i="26"/>
  <c r="T18" i="26"/>
  <c r="U18" i="26"/>
  <c r="V18" i="26"/>
  <c r="W18" i="26"/>
  <c r="Y18" i="26"/>
  <c r="Z18" i="26"/>
  <c r="AA18" i="26"/>
  <c r="AB18" i="26"/>
  <c r="AC18" i="26"/>
  <c r="AD18" i="26"/>
  <c r="AE18" i="26"/>
  <c r="AF18" i="26"/>
  <c r="AG18" i="26"/>
  <c r="A19" i="26"/>
  <c r="O19" i="26"/>
  <c r="P19" i="26"/>
  <c r="Q19" i="26"/>
  <c r="R19" i="26"/>
  <c r="S19" i="26"/>
  <c r="T19" i="26"/>
  <c r="U19" i="26"/>
  <c r="V19" i="26"/>
  <c r="W19" i="26"/>
  <c r="Y19" i="26"/>
  <c r="Z19" i="26"/>
  <c r="AA19" i="26"/>
  <c r="AB19" i="26"/>
  <c r="AC19" i="26"/>
  <c r="AD19" i="26"/>
  <c r="AE19" i="26"/>
  <c r="AF19" i="26"/>
  <c r="AG19" i="26"/>
  <c r="A20" i="26"/>
  <c r="I20" i="26"/>
  <c r="J20" i="26"/>
  <c r="K20" i="26"/>
  <c r="L20" i="26"/>
  <c r="M20" i="26"/>
  <c r="N20" i="26"/>
  <c r="O20" i="26"/>
  <c r="P20" i="26"/>
  <c r="Q20" i="26"/>
  <c r="R20" i="26"/>
  <c r="S20" i="26"/>
  <c r="T20" i="26"/>
  <c r="U20" i="26"/>
  <c r="V20" i="26"/>
  <c r="W20" i="26"/>
  <c r="Y20" i="26"/>
  <c r="Z20" i="26"/>
  <c r="AA20" i="26"/>
  <c r="AB20" i="26"/>
  <c r="AC20" i="26"/>
  <c r="AD20" i="26"/>
  <c r="AE20" i="26"/>
  <c r="AF20" i="26"/>
  <c r="AG20" i="26"/>
  <c r="A21" i="26"/>
  <c r="O21" i="26"/>
  <c r="P21" i="26"/>
  <c r="Q21" i="26"/>
  <c r="R21" i="26"/>
  <c r="S21" i="26"/>
  <c r="T21" i="26"/>
  <c r="U21" i="26"/>
  <c r="V21" i="26"/>
  <c r="W21" i="26"/>
  <c r="Y21" i="26"/>
  <c r="Z21" i="26"/>
  <c r="AA21" i="26"/>
  <c r="AB21" i="26"/>
  <c r="AC21" i="26"/>
  <c r="AD21" i="26"/>
  <c r="AE21" i="26"/>
  <c r="AF21" i="26"/>
  <c r="AG21" i="26"/>
  <c r="A22" i="26"/>
  <c r="N22" i="26"/>
  <c r="O22" i="26"/>
  <c r="P22" i="26"/>
  <c r="Q22" i="26"/>
  <c r="R22" i="26"/>
  <c r="S22" i="26"/>
  <c r="T22" i="26"/>
  <c r="U22" i="26"/>
  <c r="V22" i="26"/>
  <c r="W22" i="26"/>
  <c r="Y22" i="26"/>
  <c r="Z22" i="26"/>
  <c r="AA22" i="26"/>
  <c r="AB22" i="26"/>
  <c r="AC22" i="26"/>
  <c r="AD22" i="26"/>
  <c r="AE22" i="26"/>
  <c r="AF22" i="26"/>
  <c r="AG22" i="26"/>
  <c r="A23" i="26"/>
  <c r="N23" i="26"/>
  <c r="O23" i="26"/>
  <c r="P23" i="26"/>
  <c r="Q23" i="26"/>
  <c r="R23" i="26"/>
  <c r="S23" i="26"/>
  <c r="T23" i="26"/>
  <c r="U23" i="26"/>
  <c r="V23" i="26"/>
  <c r="W23" i="26"/>
  <c r="Y23" i="26"/>
  <c r="Z23" i="26"/>
  <c r="AA23" i="26"/>
  <c r="AB23" i="26"/>
  <c r="AC23" i="26"/>
  <c r="AD23" i="26"/>
  <c r="AE23" i="26"/>
  <c r="AF23" i="26"/>
  <c r="AG23" i="26"/>
  <c r="A24" i="26"/>
  <c r="N24" i="26"/>
  <c r="O24" i="26"/>
  <c r="P24" i="26"/>
  <c r="Q24" i="26"/>
  <c r="R24" i="26"/>
  <c r="S24" i="26"/>
  <c r="T24" i="26"/>
  <c r="U24" i="26"/>
  <c r="V24" i="26"/>
  <c r="W24" i="26"/>
  <c r="Y24" i="26"/>
  <c r="Z24" i="26"/>
  <c r="AA24" i="26"/>
  <c r="AB24" i="26"/>
  <c r="AC24" i="26"/>
  <c r="AD24" i="26"/>
  <c r="AE24" i="26"/>
  <c r="AF24" i="26"/>
  <c r="AG24" i="26"/>
  <c r="A25" i="26"/>
  <c r="N25" i="26"/>
  <c r="O25" i="26"/>
  <c r="P25" i="26"/>
  <c r="Q25" i="26"/>
  <c r="R25" i="26"/>
  <c r="S25" i="26"/>
  <c r="T25" i="26"/>
  <c r="U25" i="26"/>
  <c r="V25" i="26"/>
  <c r="W25" i="26"/>
  <c r="Y25" i="26"/>
  <c r="Z25" i="26"/>
  <c r="AA25" i="26"/>
  <c r="AB25" i="26"/>
  <c r="AC25" i="26"/>
  <c r="AD25" i="26"/>
  <c r="AE25" i="26"/>
  <c r="AF25" i="26"/>
  <c r="AG25" i="26"/>
  <c r="A26" i="26"/>
  <c r="N26" i="26"/>
  <c r="O26" i="26"/>
  <c r="P26" i="26"/>
  <c r="Q26" i="26"/>
  <c r="R26" i="26"/>
  <c r="S26" i="26"/>
  <c r="T26" i="26"/>
  <c r="U26" i="26"/>
  <c r="V26" i="26"/>
  <c r="W26" i="26"/>
  <c r="Y26" i="26"/>
  <c r="Z26" i="26"/>
  <c r="AA26" i="26"/>
  <c r="AB26" i="26"/>
  <c r="AC26" i="26"/>
  <c r="AD26" i="26"/>
  <c r="AE26" i="26"/>
  <c r="AF26" i="26"/>
  <c r="AG26" i="26"/>
  <c r="A27" i="26"/>
  <c r="N27" i="26"/>
  <c r="O27" i="26"/>
  <c r="P27" i="26"/>
  <c r="Q27" i="26"/>
  <c r="R27" i="26"/>
  <c r="S27" i="26"/>
  <c r="T27" i="26"/>
  <c r="U27" i="26"/>
  <c r="V27" i="26"/>
  <c r="W27" i="26"/>
  <c r="Y27" i="26"/>
  <c r="Z27" i="26"/>
  <c r="AA27" i="26"/>
  <c r="AB27" i="26"/>
  <c r="AC27" i="26"/>
  <c r="AD27" i="26"/>
  <c r="AE27" i="26"/>
  <c r="AF27" i="26"/>
  <c r="AG27" i="26"/>
  <c r="A28" i="26"/>
  <c r="N28" i="26"/>
  <c r="O28" i="26"/>
  <c r="P28" i="26"/>
  <c r="Q28" i="26"/>
  <c r="R28" i="26"/>
  <c r="S28" i="26"/>
  <c r="T28" i="26"/>
  <c r="U28" i="26"/>
  <c r="V28" i="26"/>
  <c r="W28" i="26"/>
  <c r="Y28" i="26"/>
  <c r="Z28" i="26"/>
  <c r="AA28" i="26"/>
  <c r="AB28" i="26"/>
  <c r="AC28" i="26"/>
  <c r="AD28" i="26"/>
  <c r="AE28" i="26"/>
  <c r="AF28" i="26"/>
  <c r="AG28" i="26"/>
  <c r="A29" i="26"/>
  <c r="N29" i="26"/>
  <c r="O29" i="26"/>
  <c r="P29" i="26"/>
  <c r="Q29" i="26"/>
  <c r="R29" i="26"/>
  <c r="S29" i="26"/>
  <c r="T29" i="26"/>
  <c r="U29" i="26"/>
  <c r="V29" i="26"/>
  <c r="W29" i="26"/>
  <c r="Y29" i="26"/>
  <c r="Z29" i="26"/>
  <c r="AA29" i="26"/>
  <c r="AB29" i="26"/>
  <c r="AC29" i="26"/>
  <c r="AD29" i="26"/>
  <c r="AE29" i="26"/>
  <c r="AF29" i="26"/>
  <c r="AG29" i="26"/>
  <c r="A30" i="26"/>
  <c r="N30" i="26"/>
  <c r="O30" i="26"/>
  <c r="P30" i="26"/>
  <c r="Q30" i="26"/>
  <c r="R30" i="26"/>
  <c r="S30" i="26"/>
  <c r="T30" i="26"/>
  <c r="U30" i="26"/>
  <c r="V30" i="26"/>
  <c r="W30" i="26"/>
  <c r="Y30" i="26"/>
  <c r="Z30" i="26"/>
  <c r="AA30" i="26"/>
  <c r="AB30" i="26"/>
  <c r="AC30" i="26"/>
  <c r="AD30" i="26"/>
  <c r="AE30" i="26"/>
  <c r="AF30" i="26"/>
  <c r="AG30" i="26"/>
  <c r="A31" i="26"/>
  <c r="N31" i="26"/>
  <c r="O31" i="26"/>
  <c r="P31" i="26"/>
  <c r="Q31" i="26"/>
  <c r="R31" i="26"/>
  <c r="S31" i="26"/>
  <c r="T31" i="26"/>
  <c r="U31" i="26"/>
  <c r="V31" i="26"/>
  <c r="W31" i="26"/>
  <c r="Y31" i="26"/>
  <c r="Z31" i="26"/>
  <c r="AA31" i="26"/>
  <c r="AB31" i="26"/>
  <c r="AC31" i="26"/>
  <c r="AD31" i="26"/>
  <c r="AE31" i="26"/>
  <c r="AF31" i="26"/>
  <c r="AG31" i="26"/>
  <c r="A32" i="26"/>
  <c r="N32" i="26"/>
  <c r="O32" i="26"/>
  <c r="P32" i="26"/>
  <c r="Q32" i="26"/>
  <c r="R32" i="26"/>
  <c r="S32" i="26"/>
  <c r="T32" i="26"/>
  <c r="U32" i="26"/>
  <c r="V32" i="26"/>
  <c r="W32" i="26"/>
  <c r="Y32" i="26"/>
  <c r="Z32" i="26"/>
  <c r="AA32" i="26"/>
  <c r="AB32" i="26"/>
  <c r="AC32" i="26"/>
  <c r="AD32" i="26"/>
  <c r="AE32" i="26"/>
  <c r="AF32" i="26"/>
  <c r="AG32" i="26"/>
  <c r="A33" i="26"/>
  <c r="N33" i="26"/>
  <c r="O33" i="26"/>
  <c r="P33" i="26"/>
  <c r="Q33" i="26"/>
  <c r="R33" i="26"/>
  <c r="S33" i="26"/>
  <c r="T33" i="26"/>
  <c r="U33" i="26"/>
  <c r="V33" i="26"/>
  <c r="W33" i="26"/>
  <c r="Y33" i="26"/>
  <c r="Z33" i="26"/>
  <c r="AA33" i="26"/>
  <c r="AB33" i="26"/>
  <c r="AC33" i="26"/>
  <c r="AD33" i="26"/>
  <c r="AE33" i="26"/>
  <c r="AF33" i="26"/>
  <c r="AG33" i="26"/>
  <c r="C34" i="26"/>
  <c r="H34" i="26"/>
  <c r="I34" i="26"/>
  <c r="J34" i="26"/>
  <c r="K34" i="26"/>
  <c r="L34" i="26"/>
  <c r="M34" i="26"/>
  <c r="D35" i="26"/>
  <c r="E35" i="26"/>
  <c r="G35" i="26"/>
  <c r="H35" i="26"/>
  <c r="I35" i="26"/>
  <c r="J35" i="26"/>
  <c r="K35" i="26"/>
  <c r="L35" i="26"/>
  <c r="M35" i="26"/>
  <c r="S35" i="26"/>
  <c r="T35" i="26"/>
  <c r="U35" i="26"/>
  <c r="V35" i="26"/>
  <c r="W35" i="26"/>
  <c r="E44" i="26"/>
</calcChain>
</file>

<file path=xl/comments1.xml><?xml version="1.0" encoding="utf-8"?>
<comments xmlns="http://schemas.openxmlformats.org/spreadsheetml/2006/main">
  <authors>
    <author>EMPLOYEE</author>
  </authors>
  <commentList>
    <comment ref="D17" authorId="0" shapeId="0">
      <text>
        <r>
          <rPr>
            <b/>
            <sz val="8"/>
            <color indexed="81"/>
            <rFont val="Tahoma"/>
          </rPr>
          <t>Enter:
ROS = Rest of State
NYC = New York City
LI = Long Island
HQ= Hydro Quebec
PJM = PJMISO Area
OH = Ontario Hydro
NE = ISO New England Area</t>
        </r>
        <r>
          <rPr>
            <sz val="8"/>
            <color indexed="81"/>
            <rFont val="Tahoma"/>
          </rPr>
          <t xml:space="preserve">
</t>
        </r>
      </text>
    </comment>
    <comment ref="E17" authorId="0" shapeId="0">
      <text>
        <r>
          <rPr>
            <b/>
            <sz val="8"/>
            <color indexed="81"/>
            <rFont val="Tahoma"/>
          </rPr>
          <t>When self supplying, enter your own name.</t>
        </r>
        <r>
          <rPr>
            <sz val="8"/>
            <color indexed="81"/>
            <rFont val="Tahoma"/>
          </rPr>
          <t xml:space="preserve">
</t>
        </r>
      </text>
    </comment>
    <comment ref="G17" authorId="0" shapeId="0">
      <text>
        <r>
          <rPr>
            <sz val="8"/>
            <color indexed="81"/>
            <rFont val="Tahoma"/>
          </rPr>
          <t>This column MUST be completed for each entrée.   Enter Sold or Purchased.
When entering MW (to the right), sold amounts must be negative and purchased amounts must be postive.
An error warning will appear if entry errors are made.</t>
        </r>
      </text>
    </comment>
  </commentList>
</comments>
</file>

<file path=xl/sharedStrings.xml><?xml version="1.0" encoding="utf-8"?>
<sst xmlns="http://schemas.openxmlformats.org/spreadsheetml/2006/main" count="1516" uniqueCount="825">
  <si>
    <t>($/kW)</t>
  </si>
  <si>
    <t>Amount</t>
  </si>
  <si>
    <t>NYC</t>
  </si>
  <si>
    <t>LI</t>
  </si>
  <si>
    <t>PJM</t>
  </si>
  <si>
    <t>HQ</t>
  </si>
  <si>
    <t>(MW)</t>
  </si>
  <si>
    <t>Offers to Sell</t>
  </si>
  <si>
    <t>Bid #</t>
  </si>
  <si>
    <t>New York Independent System Operator</t>
  </si>
  <si>
    <t>Installed Capacity (ICAP) Obligatory Period Auction</t>
  </si>
  <si>
    <t>ICAP Obligation Period Auction (6 mth)</t>
  </si>
  <si>
    <t>Min. Price</t>
  </si>
  <si>
    <t>*  Locations must be checked using the number one (1).</t>
  </si>
  <si>
    <r>
      <t>Instructions</t>
    </r>
    <r>
      <rPr>
        <sz val="10"/>
        <rFont val="Arial"/>
      </rPr>
      <t>*</t>
    </r>
  </si>
  <si>
    <t>Contact Name:</t>
  </si>
  <si>
    <t>Company Address:</t>
  </si>
  <si>
    <t>Company Name:</t>
  </si>
  <si>
    <t>Contact #:</t>
  </si>
  <si>
    <t>Contact E-Mail:</t>
  </si>
  <si>
    <t>Registrant Name:</t>
  </si>
  <si>
    <t>Phase #:</t>
  </si>
  <si>
    <t>Location*</t>
  </si>
  <si>
    <t>ROS**</t>
  </si>
  <si>
    <t>** Rest of State - New York Control Area outside of New York City &amp; Long Island</t>
  </si>
  <si>
    <t>Date submitted:</t>
  </si>
  <si>
    <t>Instructions:</t>
  </si>
  <si>
    <t>Contact Phone#:</t>
  </si>
  <si>
    <t>SUBMIT TO:</t>
  </si>
  <si>
    <t>Name</t>
  </si>
  <si>
    <r>
      <t>* Rest of State</t>
    </r>
    <r>
      <rPr>
        <sz val="10"/>
        <rFont val="Times New Roman"/>
        <family val="1"/>
      </rPr>
      <t xml:space="preserve"> - New York Control Area outside of New York City &amp; Long Island</t>
    </r>
  </si>
  <si>
    <t>Do Not Enter Information</t>
  </si>
  <si>
    <t>Your Name Goes Here</t>
  </si>
  <si>
    <t>Your Phone # Here</t>
  </si>
  <si>
    <t>Address 1</t>
  </si>
  <si>
    <t>Address 2</t>
  </si>
  <si>
    <t>Address 3</t>
  </si>
  <si>
    <t>City, State Zip</t>
  </si>
  <si>
    <t>your @ address here</t>
  </si>
  <si>
    <t>Installed Capacity (ICAP) Certification Form</t>
  </si>
  <si>
    <t>PTID</t>
  </si>
  <si>
    <t>#</t>
  </si>
  <si>
    <t>Submitter's</t>
  </si>
  <si>
    <t>Location</t>
  </si>
  <si>
    <t>ROS</t>
  </si>
  <si>
    <t>MUST be completed by initial supplier</t>
  </si>
  <si>
    <t>Transferred</t>
  </si>
  <si>
    <t>To/From</t>
  </si>
  <si>
    <t>Sold</t>
  </si>
  <si>
    <t>Purchased</t>
  </si>
  <si>
    <t>or</t>
  </si>
  <si>
    <t>Winter</t>
  </si>
  <si>
    <t>DMNC</t>
  </si>
  <si>
    <t>Total</t>
  </si>
  <si>
    <t>Negative MWs = Sold, Positive MWs = Purchased</t>
  </si>
  <si>
    <t>OH</t>
  </si>
  <si>
    <t>NE</t>
  </si>
  <si>
    <t>Capability Season:</t>
  </si>
  <si>
    <t>Long Name</t>
  </si>
  <si>
    <t>Approved PTID Numbers</t>
  </si>
  <si>
    <t>Summer</t>
  </si>
  <si>
    <t>Locations</t>
  </si>
  <si>
    <t>Season</t>
  </si>
  <si>
    <t>TransType</t>
  </si>
  <si>
    <t>Short Name</t>
  </si>
  <si>
    <t>PTIDs</t>
  </si>
  <si>
    <t>1st Rochdale Cooperative Group, Ltd.</t>
  </si>
  <si>
    <t>1stRoch</t>
  </si>
  <si>
    <t>3M Purchasing and Packaging</t>
  </si>
  <si>
    <t>3mP&amp;P</t>
  </si>
  <si>
    <t>Advantage Energy, Inc.</t>
  </si>
  <si>
    <t>AdvantEn</t>
  </si>
  <si>
    <t>Agway Energy Services, Inc.</t>
  </si>
  <si>
    <t>AgwayES</t>
  </si>
  <si>
    <t>Amerada Hess Corporation</t>
  </si>
  <si>
    <t>AmerHess</t>
  </si>
  <si>
    <t>Amherst Utility Cooperative</t>
  </si>
  <si>
    <t>AmherUtl</t>
  </si>
  <si>
    <t>Astoria Generating Company, LP</t>
  </si>
  <si>
    <t>AstGenCo</t>
  </si>
  <si>
    <t>Central Hudson Enterprises Corporation</t>
  </si>
  <si>
    <t>CHEnt</t>
  </si>
  <si>
    <t>Central Hudson Gas &amp; Electric Corp.</t>
  </si>
  <si>
    <t>CHGE</t>
  </si>
  <si>
    <t>City of Buffalo, NY</t>
  </si>
  <si>
    <t>CityBuff</t>
  </si>
  <si>
    <t>Con Edison Solutions, Inc.</t>
  </si>
  <si>
    <t>ConEdSol</t>
  </si>
  <si>
    <t>Conectiv Energy Supply, Inc.</t>
  </si>
  <si>
    <t>ConecEn</t>
  </si>
  <si>
    <t>Consolidated Edison Company of NY, Inc.</t>
  </si>
  <si>
    <t>ConEdNY</t>
  </si>
  <si>
    <t>Consolidated Edison Energy, Inc.</t>
  </si>
  <si>
    <t>ConEdEn</t>
  </si>
  <si>
    <t>Constellation Power Source, Inc.</t>
  </si>
  <si>
    <t>ConstPwr</t>
  </si>
  <si>
    <t>County of Niagara</t>
  </si>
  <si>
    <t>CountNia</t>
  </si>
  <si>
    <t>Dynegy Power Marketing, Inc.</t>
  </si>
  <si>
    <t>DynegyPM</t>
  </si>
  <si>
    <t>East Coast Power LLC</t>
  </si>
  <si>
    <t>EastCoas</t>
  </si>
  <si>
    <t>Econnergy</t>
  </si>
  <si>
    <t>Econnerg</t>
  </si>
  <si>
    <t>Empire Natural Gas</t>
  </si>
  <si>
    <t>EmpiNatG</t>
  </si>
  <si>
    <t>Energetix</t>
  </si>
  <si>
    <t>Energetx</t>
  </si>
  <si>
    <t>Energy Cooperative of New York, Inc.</t>
  </si>
  <si>
    <t>ECNY</t>
  </si>
  <si>
    <t>Erie, County of</t>
  </si>
  <si>
    <t>CountEri</t>
  </si>
  <si>
    <t>Essential</t>
  </si>
  <si>
    <t>Essent</t>
  </si>
  <si>
    <t>FPL Energy Power Marketing, Inc.</t>
  </si>
  <si>
    <t>FPLEnPwM</t>
  </si>
  <si>
    <t>Freeport, Inc Village of</t>
  </si>
  <si>
    <t>Freeport</t>
  </si>
  <si>
    <t>HQ EnergyServices US</t>
  </si>
  <si>
    <t>HQEnSvUS</t>
  </si>
  <si>
    <t>Indeck-Corinth, L.P.</t>
  </si>
  <si>
    <t>IndCorin</t>
  </si>
  <si>
    <t>Indeck-Ilion, L.P.</t>
  </si>
  <si>
    <t>IndIllio</t>
  </si>
  <si>
    <t>Indeck-Olean, L.P.</t>
  </si>
  <si>
    <t>IndOlean</t>
  </si>
  <si>
    <t>Indeck-Oswego, L.P.</t>
  </si>
  <si>
    <t>IndOsweg</t>
  </si>
  <si>
    <t>Indeck-Yerkes, L.P.</t>
  </si>
  <si>
    <t>IndYerks</t>
  </si>
  <si>
    <t>Jamestown, Board of Public Utilities</t>
  </si>
  <si>
    <t>Jamestwn</t>
  </si>
  <si>
    <t>Kaleida Health</t>
  </si>
  <si>
    <t>Kaleida</t>
  </si>
  <si>
    <t>Keyspan Energy Services, Inc.</t>
  </si>
  <si>
    <t>KeySpEn</t>
  </si>
  <si>
    <t>Keyspan Ravenswood</t>
  </si>
  <si>
    <t>KeySpRav</t>
  </si>
  <si>
    <t>Long Island Power Authority</t>
  </si>
  <si>
    <t>LIPA</t>
  </si>
  <si>
    <t>Metromedia Energy</t>
  </si>
  <si>
    <t>Mirabito Gas and Electric Inc.</t>
  </si>
  <si>
    <t>MirabiGE</t>
  </si>
  <si>
    <t>Monroe County</t>
  </si>
  <si>
    <t>CountMon</t>
  </si>
  <si>
    <t>Morgan Stanley Capital Group, Inc.</t>
  </si>
  <si>
    <t>MorgStan</t>
  </si>
  <si>
    <t>National Fuel Resources, Inc.</t>
  </si>
  <si>
    <t>NatlFuel</t>
  </si>
  <si>
    <t>Federal Electric and Gas</t>
  </si>
  <si>
    <t>FedEG</t>
  </si>
  <si>
    <t>New York Municipal Power Agency</t>
  </si>
  <si>
    <t>NYMPA</t>
  </si>
  <si>
    <t>New York Power Authority</t>
  </si>
  <si>
    <t>NYPA</t>
  </si>
  <si>
    <t>New York State Electric &amp; Gas</t>
  </si>
  <si>
    <t>NYSEG</t>
  </si>
  <si>
    <t>AESNuEn</t>
  </si>
  <si>
    <t>Niagara Mohawk Energy Marketing, Inc.</t>
  </si>
  <si>
    <t>NIMOEM</t>
  </si>
  <si>
    <t>Niagara Mohawk Power Corp.</t>
  </si>
  <si>
    <t>NIMOPC</t>
  </si>
  <si>
    <t>NRG Power Marketing Inc.</t>
  </si>
  <si>
    <t>NRGPwrM</t>
  </si>
  <si>
    <t>NYSEG Solutions, Inc.</t>
  </si>
  <si>
    <t>NYSEGSol</t>
  </si>
  <si>
    <t>Orange and Rockland Utilities, Inc.</t>
  </si>
  <si>
    <t>ORUtil</t>
  </si>
  <si>
    <t>Orion Energy Services</t>
  </si>
  <si>
    <t>OrionEnS</t>
  </si>
  <si>
    <t>PP&amp;L EnergyPlus Co.</t>
  </si>
  <si>
    <t>PPLEnPl</t>
  </si>
  <si>
    <t>Primmary Power Marketing</t>
  </si>
  <si>
    <t>PrimPwrM</t>
  </si>
  <si>
    <t>PSEGEnRT</t>
  </si>
  <si>
    <t>Public Service Electric &amp; Gas Co.</t>
  </si>
  <si>
    <t>PSEG</t>
  </si>
  <si>
    <t>Rochester Gas &amp; Electric Corp.</t>
  </si>
  <si>
    <t>RGE</t>
  </si>
  <si>
    <t>Rockville Center, Village of</t>
  </si>
  <si>
    <t>RockvCtr</t>
  </si>
  <si>
    <t>Schools and Municipal Energy Cooperative of Western New York</t>
  </si>
  <si>
    <t>SMEC</t>
  </si>
  <si>
    <t>Select Energy, Inc.</t>
  </si>
  <si>
    <t>SelEn</t>
  </si>
  <si>
    <t>Selkirk Cogen Partners, LP</t>
  </si>
  <si>
    <t>SelkCogn</t>
  </si>
  <si>
    <t>Sempra Energy Trading Corp.</t>
  </si>
  <si>
    <t>SemprEnt</t>
  </si>
  <si>
    <t>Singer Holding Corp. dba Robison Oil</t>
  </si>
  <si>
    <t>SingRobO</t>
  </si>
  <si>
    <t>Sithe Independence Power Partners, L.P.</t>
  </si>
  <si>
    <t>SitheIPP</t>
  </si>
  <si>
    <t>Sithe Power Marketing, LP</t>
  </si>
  <si>
    <t>SithePwM</t>
  </si>
  <si>
    <t>SmartEnergy.com, Inc.</t>
  </si>
  <si>
    <t>SmartEn</t>
  </si>
  <si>
    <t>Southern Co Energy Marketing</t>
  </si>
  <si>
    <t>SoCoEnM</t>
  </si>
  <si>
    <t>State University of New York at Buffalo</t>
  </si>
  <si>
    <t>SUNYBuff</t>
  </si>
  <si>
    <t>Statoil Energy Services, Inc.</t>
  </si>
  <si>
    <t>StatEnSv</t>
  </si>
  <si>
    <t>Strategic Energy LLC</t>
  </si>
  <si>
    <t>StratgEn</t>
  </si>
  <si>
    <t>Strategic Power Management, LLC</t>
  </si>
  <si>
    <t>StratgPM</t>
  </si>
  <si>
    <t>Tops Markets, Inc.</t>
  </si>
  <si>
    <t>TopsMkts</t>
  </si>
  <si>
    <t>Total Gas &amp; Electric, Inc.</t>
  </si>
  <si>
    <t>TGE</t>
  </si>
  <si>
    <t>Town of Messena</t>
  </si>
  <si>
    <t>TMessena</t>
  </si>
  <si>
    <t>TransCanada Power Marketing Ltd.</t>
  </si>
  <si>
    <t>TrnCanPM</t>
  </si>
  <si>
    <t>Wegmans Food Markets, Inc.</t>
  </si>
  <si>
    <t>Wegmans</t>
  </si>
  <si>
    <t>Columbia Energy</t>
  </si>
  <si>
    <t>Westchester Resco Co., L.P.</t>
  </si>
  <si>
    <t>WeschRes</t>
  </si>
  <si>
    <t>Western New York Wind Corp.</t>
  </si>
  <si>
    <t>WestNYWi</t>
  </si>
  <si>
    <t>Williams Energy Marketing and Trading Company</t>
  </si>
  <si>
    <t>WillEnMT</t>
  </si>
  <si>
    <t>AEP System Operating Companies</t>
  </si>
  <si>
    <t>AEPSysOp</t>
  </si>
  <si>
    <t>AES Creative Resources, L.P.</t>
  </si>
  <si>
    <t>AESCreRe</t>
  </si>
  <si>
    <t xml:space="preserve">Allegheny Energy Supply Company, LLC </t>
  </si>
  <si>
    <t>AllegEnS</t>
  </si>
  <si>
    <t>Allegheny Power</t>
  </si>
  <si>
    <t>AllegPwr</t>
  </si>
  <si>
    <t>Aquila Energy Power Marketing</t>
  </si>
  <si>
    <t>AquilEPM</t>
  </si>
  <si>
    <t>Cargill-Alliant, LLC</t>
  </si>
  <si>
    <t>CargAlli</t>
  </si>
  <si>
    <t>TransAlta Energy Marketing (U.S.) Inc.</t>
  </si>
  <si>
    <t>TranAEnM</t>
  </si>
  <si>
    <t xml:space="preserve">Cinergy Capital &amp; Trading, Inc. </t>
  </si>
  <si>
    <t>CingyEnM</t>
  </si>
  <si>
    <t>Cinergy Services, Inc.</t>
  </si>
  <si>
    <t>CingySvr</t>
  </si>
  <si>
    <t xml:space="preserve">Coastal Merchant Energy, L.P. </t>
  </si>
  <si>
    <t>CoastMEn</t>
  </si>
  <si>
    <t>Coral Power, L.L.C.</t>
  </si>
  <si>
    <t>CoralPwr</t>
  </si>
  <si>
    <t>Duke Energy Trading and Marketing, LLC</t>
  </si>
  <si>
    <t>DukeEnTM</t>
  </si>
  <si>
    <t>Edison Mission Marketing &amp; Trading</t>
  </si>
  <si>
    <t>EdisnMMT</t>
  </si>
  <si>
    <t>El Paso Merchant Energy, L.P.</t>
  </si>
  <si>
    <t>ElPasMEn</t>
  </si>
  <si>
    <t>TXU Energy Services</t>
  </si>
  <si>
    <t>TXUEnSev</t>
  </si>
  <si>
    <t>Virginia Power Marketing</t>
  </si>
  <si>
    <t>VirgPwrM</t>
  </si>
  <si>
    <t>Enron Energy Services, Inc.</t>
  </si>
  <si>
    <t>EnronEnS</t>
  </si>
  <si>
    <t>Enron Power Marketing, Inc.</t>
  </si>
  <si>
    <t>EnronPM</t>
  </si>
  <si>
    <t>Entergy Nuclear Fitzpatrick, LLC</t>
  </si>
  <si>
    <t>EntNukFz</t>
  </si>
  <si>
    <t>Entergy Nuclear IP3 LLC</t>
  </si>
  <si>
    <t>EntNucIP</t>
  </si>
  <si>
    <t>Entergy Power Marketing Corp.</t>
  </si>
  <si>
    <t>EntPwrM</t>
  </si>
  <si>
    <t>Fibertek Energy, LLC</t>
  </si>
  <si>
    <t>FiberEn</t>
  </si>
  <si>
    <t>FirstEnergy Trading Services, Inc.</t>
  </si>
  <si>
    <t>FstEnTSv</t>
  </si>
  <si>
    <t>FortisUS Energy Corp.</t>
  </si>
  <si>
    <t>FortUSEn</t>
  </si>
  <si>
    <t>Great Bay Power Corp.</t>
  </si>
  <si>
    <t>GrtBayPw</t>
  </si>
  <si>
    <t>International Paper</t>
  </si>
  <si>
    <t>IntlPapr</t>
  </si>
  <si>
    <t xml:space="preserve">Koch Energy Trading, Inc. </t>
  </si>
  <si>
    <t>KochEnT</t>
  </si>
  <si>
    <t>Lockport Energy Assoc.</t>
  </si>
  <si>
    <t>LockpEnA</t>
  </si>
  <si>
    <t>Merchant Energy Group (MEGA)</t>
  </si>
  <si>
    <t>MEGA</t>
  </si>
  <si>
    <t>Merrill Lynch Capital Services, Inc.</t>
  </si>
  <si>
    <t>MLCS</t>
  </si>
  <si>
    <t>NEPA Energy, L.P.</t>
  </si>
  <si>
    <t>NEPAEn</t>
  </si>
  <si>
    <t>Northeast Utilities Services Company</t>
  </si>
  <si>
    <t>NEUtilSv</t>
  </si>
  <si>
    <t>NFR Power, Inc.</t>
  </si>
  <si>
    <t>NFRPwr</t>
  </si>
  <si>
    <t xml:space="preserve">Occidental Chemical Corp. </t>
  </si>
  <si>
    <t>OccidChm</t>
  </si>
  <si>
    <t>Onondaga Cogeneration, L.P.</t>
  </si>
  <si>
    <t>OnonCogn</t>
  </si>
  <si>
    <t>Ontario Power Generation Inc.</t>
  </si>
  <si>
    <t>OntPwrGn</t>
  </si>
  <si>
    <t>PECo Energy Company</t>
  </si>
  <si>
    <t>PECoEn</t>
  </si>
  <si>
    <t>PG&amp;E Energy Trading - Power</t>
  </si>
  <si>
    <t>PGENTPwr</t>
  </si>
  <si>
    <t>Reliant Energy Services</t>
  </si>
  <si>
    <t>RelintEn</t>
  </si>
  <si>
    <t xml:space="preserve">Project Orange Associates, LP </t>
  </si>
  <si>
    <t>ProjOrgA</t>
  </si>
  <si>
    <t>PSEG Energy Technologies, Inc.</t>
  </si>
  <si>
    <t>PSEGEnT</t>
  </si>
  <si>
    <t>Public Service Company of Colorado</t>
  </si>
  <si>
    <t>PSCoCol</t>
  </si>
  <si>
    <t>AES Eastern Energy LP</t>
  </si>
  <si>
    <t>AESEastE</t>
  </si>
  <si>
    <t>Canadian Niagara Power Company Ltd.</t>
  </si>
  <si>
    <t>CanNiaPwr</t>
  </si>
  <si>
    <t>U of Rochester</t>
  </si>
  <si>
    <t>UofR</t>
  </si>
  <si>
    <t>Canal Emirates Power International</t>
  </si>
  <si>
    <t>CanaEmir</t>
  </si>
  <si>
    <t>PSEG Energy Resources &amp; Trade, LLC</t>
  </si>
  <si>
    <t>Hess Energy, Inc.</t>
  </si>
  <si>
    <t>HessEn</t>
  </si>
  <si>
    <t>Submittal #:</t>
  </si>
  <si>
    <t>Line</t>
  </si>
  <si>
    <t>MW</t>
  </si>
  <si>
    <t>Date</t>
  </si>
  <si>
    <t>Submitted</t>
  </si>
  <si>
    <t>Submit</t>
  </si>
  <si>
    <t>NYISO Auction Strip Summer</t>
  </si>
  <si>
    <t>isostrpS</t>
  </si>
  <si>
    <t>NYISO Auction Strip Winter</t>
  </si>
  <si>
    <t>isostrpW</t>
  </si>
  <si>
    <t>NYISO April Auction</t>
  </si>
  <si>
    <t>ISOMoAPR</t>
  </si>
  <si>
    <t>NYISO May Auction</t>
  </si>
  <si>
    <t>ISOMoMAY</t>
  </si>
  <si>
    <t>NYISO June Auction</t>
  </si>
  <si>
    <t>ISOMoJUN</t>
  </si>
  <si>
    <t>NYISO July Auction</t>
  </si>
  <si>
    <t>ISOMoJUL</t>
  </si>
  <si>
    <t>NYISO August Auction</t>
  </si>
  <si>
    <t>ISOMoAUG</t>
  </si>
  <si>
    <t>NYISO September Auction</t>
  </si>
  <si>
    <t>ISOMoSEP</t>
  </si>
  <si>
    <t>NYISO April Deficiency Auction</t>
  </si>
  <si>
    <t>NYISO May Deficiency Auction</t>
  </si>
  <si>
    <t>NYISO June Deficiency Auction</t>
  </si>
  <si>
    <t>NYISO July Deficiency Auction</t>
  </si>
  <si>
    <t>NYISO August Deficiency Auction</t>
  </si>
  <si>
    <t>NYISO September Deficiency Auction</t>
  </si>
  <si>
    <t>ISODfAPR</t>
  </si>
  <si>
    <t>ISODfMAY</t>
  </si>
  <si>
    <t>ISODfJUN</t>
  </si>
  <si>
    <t>ISODfJUL</t>
  </si>
  <si>
    <t>ISODfAUG</t>
  </si>
  <si>
    <t>ISODfSEP</t>
  </si>
  <si>
    <t>NYISO October Auction</t>
  </si>
  <si>
    <t>NYISO November Auction</t>
  </si>
  <si>
    <t>NYISO December Auction</t>
  </si>
  <si>
    <t>NYISO January Auction</t>
  </si>
  <si>
    <t>NYISO February Auction</t>
  </si>
  <si>
    <t>NYISO March Auction</t>
  </si>
  <si>
    <t>ISOMoOCT</t>
  </si>
  <si>
    <t>ISOMoNOV</t>
  </si>
  <si>
    <t>ISOMoDEC</t>
  </si>
  <si>
    <t>ISOMoJAN</t>
  </si>
  <si>
    <t>ISOMoFEB</t>
  </si>
  <si>
    <t>ISOMoMAR</t>
  </si>
  <si>
    <t>NYISO October Deficiency Auction</t>
  </si>
  <si>
    <t>NYISO November Deficiency Auction</t>
  </si>
  <si>
    <t>NYISO December Deficiency Auction</t>
  </si>
  <si>
    <t>NYISO January Deficiency Auction</t>
  </si>
  <si>
    <t>NYISO February Deficiency Auction</t>
  </si>
  <si>
    <t>NYISO March Deficiency Auction</t>
  </si>
  <si>
    <t>ISODfOCT</t>
  </si>
  <si>
    <t>ISODfNOV</t>
  </si>
  <si>
    <t>ISODfDEC</t>
  </si>
  <si>
    <t>ISODfJAN</t>
  </si>
  <si>
    <t>ISODfFEB</t>
  </si>
  <si>
    <t>ISODfMAR</t>
  </si>
  <si>
    <t>ColumEN</t>
  </si>
  <si>
    <t>MetroEN</t>
  </si>
  <si>
    <t>AES NewEnergy, Inc.</t>
  </si>
  <si>
    <t>ARTHUR_KILL_2</t>
  </si>
  <si>
    <t>N.Y.C.</t>
  </si>
  <si>
    <t>ARTHUR_KILL_3</t>
  </si>
  <si>
    <t>ALLEGHENY___COGEN</t>
  </si>
  <si>
    <t>GENESE</t>
  </si>
  <si>
    <t>BROOKLYN_NAVY_YARD</t>
  </si>
  <si>
    <t>ASTORIA___3</t>
  </si>
  <si>
    <t>ASTORIA___4</t>
  </si>
  <si>
    <t>ASTORIA___5</t>
  </si>
  <si>
    <t>POLETTI____</t>
  </si>
  <si>
    <t>ARTHUR_KILL_GT_1</t>
  </si>
  <si>
    <t>WADING_RIVER_IC_1</t>
  </si>
  <si>
    <t>LONGIL</t>
  </si>
  <si>
    <t>ASTORIA_GT_1</t>
  </si>
  <si>
    <t>EAST_RIVER___7</t>
  </si>
  <si>
    <t>BOWLINE___1</t>
  </si>
  <si>
    <t>HUD_VL</t>
  </si>
  <si>
    <t>ADK_HOOSICK___FALLS</t>
  </si>
  <si>
    <t>CAPITL</t>
  </si>
  <si>
    <t>NEG_PENN_ALLEGHNY</t>
  </si>
  <si>
    <t>CENTRL</t>
  </si>
  <si>
    <t>INDIAN_POINT___2</t>
  </si>
  <si>
    <t>MILLWD</t>
  </si>
  <si>
    <t>INDIAN_POINT___3</t>
  </si>
  <si>
    <t>RAVENSWOOD___1</t>
  </si>
  <si>
    <t>RAVENSWOOD___2</t>
  </si>
  <si>
    <t>RAVENSWOOD___3</t>
  </si>
  <si>
    <t>WATERSIDE___6_8_9</t>
  </si>
  <si>
    <t>HUDSON_AVE_GT_4</t>
  </si>
  <si>
    <t>KIAC_JFK_AIRPORT</t>
  </si>
  <si>
    <t>KINTIGH____</t>
  </si>
  <si>
    <t>WEST</t>
  </si>
  <si>
    <t>BARRETT___1</t>
  </si>
  <si>
    <t>BARRETT___2</t>
  </si>
  <si>
    <t>WADING_RIVER_IC_2</t>
  </si>
  <si>
    <t>FAR_ROCKAWAY___4</t>
  </si>
  <si>
    <t>GLENWOOD___4</t>
  </si>
  <si>
    <t>NORTHPORT___1</t>
  </si>
  <si>
    <t>NORTHPORT___2</t>
  </si>
  <si>
    <t>NORTHPORT___3</t>
  </si>
  <si>
    <t>PORT_JEFF_3</t>
  </si>
  <si>
    <t>HUNTLEY___63</t>
  </si>
  <si>
    <t>HUNTLEY___64</t>
  </si>
  <si>
    <t>HUNTLEY___65</t>
  </si>
  <si>
    <t>HUNTLEY___66</t>
  </si>
  <si>
    <t>HUNTLEY___67</t>
  </si>
  <si>
    <t>HUNTLEY___68</t>
  </si>
  <si>
    <t>DUNKIRK___1</t>
  </si>
  <si>
    <t>DUNKIRK___2</t>
  </si>
  <si>
    <t>DUNKIRK___3</t>
  </si>
  <si>
    <t>DUNKIRK___4</t>
  </si>
  <si>
    <t>INDECK___ILION</t>
  </si>
  <si>
    <t>MHK_VL</t>
  </si>
  <si>
    <t>ALBANY___1</t>
  </si>
  <si>
    <t>ALBANY___2</t>
  </si>
  <si>
    <t>ALBANY___3</t>
  </si>
  <si>
    <t>ALBANY___4</t>
  </si>
  <si>
    <t>NINE_MILE_1</t>
  </si>
  <si>
    <t>GOUDEY___7</t>
  </si>
  <si>
    <t>GOUDEY___8</t>
  </si>
  <si>
    <t>GREENIDGE___3</t>
  </si>
  <si>
    <t>GREENIDGE___4</t>
  </si>
  <si>
    <t>MILLIKEN___1</t>
  </si>
  <si>
    <t>MILLIKEN___2</t>
  </si>
  <si>
    <t>DANSKAMMER___1</t>
  </si>
  <si>
    <t>ROSETON___1</t>
  </si>
  <si>
    <t>ROSETON___2</t>
  </si>
  <si>
    <t>DANSKAMMER___2</t>
  </si>
  <si>
    <t>DANSKAMMER___3</t>
  </si>
  <si>
    <t>DANSKAMMER___4</t>
  </si>
  <si>
    <t>DANSKAMMER___DIESEL</t>
  </si>
  <si>
    <t>LOVETT___5</t>
  </si>
  <si>
    <t>BOWLINE___2</t>
  </si>
  <si>
    <t>FITZPATRICK____</t>
  </si>
  <si>
    <t>ST_LAWRENCE____</t>
  </si>
  <si>
    <t>NORTH</t>
  </si>
  <si>
    <t>WADING_RIVER_IC_3</t>
  </si>
  <si>
    <t>GINNA____</t>
  </si>
  <si>
    <t>STATION_5_MISC_HYD</t>
  </si>
  <si>
    <t>OSWEGO___5</t>
  </si>
  <si>
    <t>GRAHMSVILLE___HY</t>
  </si>
  <si>
    <t>NEVERSINK___HYD</t>
  </si>
  <si>
    <t>STURGEON_POOL_HYD</t>
  </si>
  <si>
    <t>DASHVILLE___HYD</t>
  </si>
  <si>
    <t>COXSACKIE___GT</t>
  </si>
  <si>
    <t>SOUTH_CAIRO___GT</t>
  </si>
  <si>
    <t>OSWEGO___6</t>
  </si>
  <si>
    <t>GLENWOOD___5</t>
  </si>
  <si>
    <t>PORT_JEFF_4</t>
  </si>
  <si>
    <t>BEEBEE_GT_13</t>
  </si>
  <si>
    <t>HUDAV+59+74_TH_GRP</t>
  </si>
  <si>
    <t>HICKLING___1</t>
  </si>
  <si>
    <t>HICKLING___2</t>
  </si>
  <si>
    <t>JENNISON___1</t>
  </si>
  <si>
    <t>JENNISON___2</t>
  </si>
  <si>
    <t>NEGNORTH__SRNC_HYD</t>
  </si>
  <si>
    <t>MILLIKEN___DIESEL</t>
  </si>
  <si>
    <t>LOVETT___3</t>
  </si>
  <si>
    <t>HILLBURN___GT</t>
  </si>
  <si>
    <t>SHOEMAKER___GT</t>
  </si>
  <si>
    <t>MONGAUP___HYD</t>
  </si>
  <si>
    <t>LOVETT___4</t>
  </si>
  <si>
    <t>HQ_GEN_CEDARS</t>
  </si>
  <si>
    <t>NEG_CAPITAL___MECHNVIL</t>
  </si>
  <si>
    <t>RANKINE____</t>
  </si>
  <si>
    <t>HEMPSTEAD____</t>
  </si>
  <si>
    <t>NORTHPORT___4</t>
  </si>
  <si>
    <t>HQ_GEN_CHAT DC</t>
  </si>
  <si>
    <t>ROCHESTER_9_IC</t>
  </si>
  <si>
    <t>PEEKSKILL____</t>
  </si>
  <si>
    <t>ASHOKAN____</t>
  </si>
  <si>
    <t>KENSICO____</t>
  </si>
  <si>
    <t>DUNWOD</t>
  </si>
  <si>
    <t>LIPA_MISC_IPP</t>
  </si>
  <si>
    <t>HUDSON_AVE_GT_5</t>
  </si>
  <si>
    <t>INDIAN_POINT_GT_2</t>
  </si>
  <si>
    <t>EAST_RIVER___6</t>
  </si>
  <si>
    <t>ASTORIA_10-13___</t>
  </si>
  <si>
    <t>INDIAN_PT_GRP</t>
  </si>
  <si>
    <t>GLENWOOD_IC_2_G1</t>
  </si>
  <si>
    <t>GLENWOOD_IC_3_G1</t>
  </si>
  <si>
    <t>HOLTSVILLE_IC_1</t>
  </si>
  <si>
    <t>HOLTSVILLE_IC_2</t>
  </si>
  <si>
    <t>HOLTSVILLE_IC_3</t>
  </si>
  <si>
    <t>HOLTSVILLE_IC_4</t>
  </si>
  <si>
    <t>HOLTSVILLE_IC_5</t>
  </si>
  <si>
    <t>HOLTSVILLE_IC_6</t>
  </si>
  <si>
    <t>HOLTSVILLE_IC_7</t>
  </si>
  <si>
    <t>HOLTSVILLE_IC_8</t>
  </si>
  <si>
    <t>HOLTSVILLE_IC_9</t>
  </si>
  <si>
    <t>HOLTSVILLE_IC_10</t>
  </si>
  <si>
    <t>BARRETT_IC_9</t>
  </si>
  <si>
    <t>BARRETT_IC_10</t>
  </si>
  <si>
    <t>BARRETT_IC_11</t>
  </si>
  <si>
    <t>BARRETT_IC_12</t>
  </si>
  <si>
    <t>BARRETT_IC_1</t>
  </si>
  <si>
    <t>BARRETT_IC_2</t>
  </si>
  <si>
    <t>BARRETT_IC_3</t>
  </si>
  <si>
    <t>BARRETT_IC_4</t>
  </si>
  <si>
    <t>BARRETT_IC_5</t>
  </si>
  <si>
    <t>BARRETT_IC_6</t>
  </si>
  <si>
    <t>BARRETT_IC_7</t>
  </si>
  <si>
    <t>BARRETT_IC_8</t>
  </si>
  <si>
    <t>GLENWOOD_IC_1_G5</t>
  </si>
  <si>
    <t>PORT_JEFF_IC</t>
  </si>
  <si>
    <t>WEST_BABYLON___IC</t>
  </si>
  <si>
    <t>SHOREHAM_IC_1</t>
  </si>
  <si>
    <t>SHOREHAM_IC_2</t>
  </si>
  <si>
    <t>EAST_HAMPTON___GT</t>
  </si>
  <si>
    <t>NORTHPORT___IC</t>
  </si>
  <si>
    <t>SOUTHOLD___IC</t>
  </si>
  <si>
    <t>SOUTH_HAMPTN___IC</t>
  </si>
  <si>
    <t>MONTAUK___DIESEL</t>
  </si>
  <si>
    <t>EAST_HAMPTON___DIESEL</t>
  </si>
  <si>
    <t>RAVENSWOOD_GT_1</t>
  </si>
  <si>
    <t>JARVIS____</t>
  </si>
  <si>
    <t>NINE_MILE_2</t>
  </si>
  <si>
    <t>HIGH_FALLS___HY</t>
  </si>
  <si>
    <t>GILBOA____1</t>
  </si>
  <si>
    <t>GILBOA____2</t>
  </si>
  <si>
    <t>GILBOA____3</t>
  </si>
  <si>
    <t>GILBOA____4</t>
  </si>
  <si>
    <t>NIAGARA____</t>
  </si>
  <si>
    <t>CH_MISC_IPPS</t>
  </si>
  <si>
    <t>FULTON_COGEN____</t>
  </si>
  <si>
    <t>NEG_CENTRAL_HIGH_ACRES</t>
  </si>
  <si>
    <t>NEG_CENTRAL___INDECK</t>
  </si>
  <si>
    <t>LEDERLE____</t>
  </si>
  <si>
    <t>YORK___WARBASSE</t>
  </si>
  <si>
    <t>E_FISHKILL_LBMP</t>
  </si>
  <si>
    <t>SITHE___STERLING</t>
  </si>
  <si>
    <t>GLEN_PARK____</t>
  </si>
  <si>
    <t>BETHLEHEM___STEEL</t>
  </si>
  <si>
    <t>FORT_DRUM_COGEN</t>
  </si>
  <si>
    <t>INDECK___YERKES</t>
  </si>
  <si>
    <t>INDECK___OSWEGO</t>
  </si>
  <si>
    <t>LINDEN_COGEN____</t>
  </si>
  <si>
    <t>BINGHAMTON__COGEN</t>
  </si>
  <si>
    <t>NEG_WEST_LEA_LOCKPORT</t>
  </si>
  <si>
    <t>NEGNORTH__KES_CHATEGAY</t>
  </si>
  <si>
    <t>NEGNORTH__FLCN_SEA</t>
  </si>
  <si>
    <t>NYPA___HOLTSVILL</t>
  </si>
  <si>
    <t>RENSSELAER___COGEN</t>
  </si>
  <si>
    <t>SENECA___ENERGY</t>
  </si>
  <si>
    <t>ADK_RESOURCE___RCVRY</t>
  </si>
  <si>
    <t>SELKIRK___II</t>
  </si>
  <si>
    <t>SITHE___INDEPEND</t>
  </si>
  <si>
    <t>SELKIRK___l</t>
  </si>
  <si>
    <t>INDECK___CORINTH</t>
  </si>
  <si>
    <t>BURROWS___LYONSDAL</t>
  </si>
  <si>
    <t>WATERTOWN___HYD</t>
  </si>
  <si>
    <t>DOGLEVILLE___HYD</t>
  </si>
  <si>
    <t>GENERAL___MILLS</t>
  </si>
  <si>
    <t>HUDSONAVE_GT_3</t>
  </si>
  <si>
    <t>NEG_WEST___LANCASTR</t>
  </si>
  <si>
    <t>FIBERTEK___ENERGY</t>
  </si>
  <si>
    <t>CARTHAGE___PAPER</t>
  </si>
  <si>
    <t>NSINS_S._GLNS_FALLS</t>
  </si>
  <si>
    <t>CH_RES_NIAGARA</t>
  </si>
  <si>
    <t>FORT_ORANGE____</t>
  </si>
  <si>
    <t>NORTHERN_CONS_POWER</t>
  </si>
  <si>
    <t>SITHE___MASSENA</t>
  </si>
  <si>
    <t>AMERICAN___BRASS</t>
  </si>
  <si>
    <t>NEG NORTH__LWR_SARANAC</t>
  </si>
  <si>
    <t>RUSSEL__STATION</t>
  </si>
  <si>
    <t>NEG NORTH__ALICE_FALLS</t>
  </si>
  <si>
    <t>INDECK___OLEAN</t>
  </si>
  <si>
    <t>CH_RES_BVR_FALLS</t>
  </si>
  <si>
    <t>CH_RES_SYRACUSE</t>
  </si>
  <si>
    <t>ONONDAGA___COGEN</t>
  </si>
  <si>
    <t>ONONDAGA_REF_OCCRA</t>
  </si>
  <si>
    <t>INTERNATIONL___PAPER</t>
  </si>
  <si>
    <t>PROJECT___ORANGE</t>
  </si>
  <si>
    <t>PLEASANT__VALLEY</t>
  </si>
  <si>
    <t>NYISO_LBMP_REFERENCE</t>
  </si>
  <si>
    <t>AMERICAN_REF_FUEL</t>
  </si>
  <si>
    <t>ADK_HUDSON___FALLS</t>
  </si>
  <si>
    <t>LITTLE_FALLS__HYD</t>
  </si>
  <si>
    <t>LONG_LAKE_PHOENIX</t>
  </si>
  <si>
    <t>MEDINA__POWER</t>
  </si>
  <si>
    <t>HARZA_MOOSE___RIVER</t>
  </si>
  <si>
    <t>SYRACUSE___POWER</t>
  </si>
  <si>
    <t>CRESCENT___HYD</t>
  </si>
  <si>
    <t>INDIAN_POINT_GT_3</t>
  </si>
  <si>
    <t>VISCHER___FERRY_HYD</t>
  </si>
  <si>
    <t>SITHE___OGDNSBRG</t>
  </si>
  <si>
    <t>PYRITES___HYD</t>
  </si>
  <si>
    <t>SITHE___BATAVIA</t>
  </si>
  <si>
    <t>OXBOW____</t>
  </si>
  <si>
    <t>ADK_S_GLENS___FALLS</t>
  </si>
  <si>
    <t>GARDENVILLE_LBMP</t>
  </si>
  <si>
    <t>SENECA_OSWGO___HYD</t>
  </si>
  <si>
    <t>N_SALMON___HYD</t>
  </si>
  <si>
    <t>S_SALMON___HYD</t>
  </si>
  <si>
    <t>OSWEGATCHIE___HYD</t>
  </si>
  <si>
    <t>OAK_ORCHARD___HYD</t>
  </si>
  <si>
    <t>BLACK_RIVER___HYD</t>
  </si>
  <si>
    <t>BEAVER_RIVER___HYD</t>
  </si>
  <si>
    <t>WEST_CANADA___HYD</t>
  </si>
  <si>
    <t>E_CANADA_MHWK_HY</t>
  </si>
  <si>
    <t>E_CANADA_CEN_HY</t>
  </si>
  <si>
    <t>NM_ST_REGIS__HYD</t>
  </si>
  <si>
    <t>FRANKLIN_FALL_HYD</t>
  </si>
  <si>
    <t>UPPER_RAQUET___HYD</t>
  </si>
  <si>
    <t>LOWER_RAQUET___HYD</t>
  </si>
  <si>
    <t>UPPER_HUDSON___HYD</t>
  </si>
  <si>
    <t>LOWER___HUDSON</t>
  </si>
  <si>
    <t>CARR_STREET_E._SYR</t>
  </si>
  <si>
    <t>N.E._GEN_SANDY PR</t>
  </si>
  <si>
    <t>NPX</t>
  </si>
  <si>
    <t>O.H._GEN_BRUCE</t>
  </si>
  <si>
    <t>PJM_GEN_KEYSTONE</t>
  </si>
  <si>
    <t>GOWANUS_GT1_1</t>
  </si>
  <si>
    <t>GOWANUS_GT1_2</t>
  </si>
  <si>
    <t>GOWANUS_GT1_3</t>
  </si>
  <si>
    <t>GOWANUS_GT1_4</t>
  </si>
  <si>
    <t>GOWANUS_GT1_5</t>
  </si>
  <si>
    <t>ASTORIA_GT2_1</t>
  </si>
  <si>
    <t>ASTORIA_GT2_2</t>
  </si>
  <si>
    <t>ASTORIA_GT2_3</t>
  </si>
  <si>
    <t>ASTORIA_GT2_4</t>
  </si>
  <si>
    <t>ASTORIA_GT3_1</t>
  </si>
  <si>
    <t>ASTORIA_GT3_2</t>
  </si>
  <si>
    <t>ASTORIA_GT3_3</t>
  </si>
  <si>
    <t>ASTORIA_GT3_4</t>
  </si>
  <si>
    <t>ASTORIA_GT4_1</t>
  </si>
  <si>
    <t>ASTORIA_GT4_2</t>
  </si>
  <si>
    <t>ASTORIA_GT4_3</t>
  </si>
  <si>
    <t>ASTORIA_GT4_4</t>
  </si>
  <si>
    <t>ASTORIA_GT_5</t>
  </si>
  <si>
    <t>ASTORIA_GT_7</t>
  </si>
  <si>
    <t>ASTORIA_GT_8</t>
  </si>
  <si>
    <t>ASTORIA_GT_9</t>
  </si>
  <si>
    <t>ASTORIA_GT_10</t>
  </si>
  <si>
    <t>GOWANUS_GT1_6</t>
  </si>
  <si>
    <t>GOWANUS_GT1_7</t>
  </si>
  <si>
    <t>GOWANUS_GT1_8</t>
  </si>
  <si>
    <t>GOWANUS_GT2_1</t>
  </si>
  <si>
    <t>GOWANUS_GT2_2</t>
  </si>
  <si>
    <t>GOWANUS_GT2_3</t>
  </si>
  <si>
    <t>GOWANUS_GT2_4</t>
  </si>
  <si>
    <t>GOWANUS_GT2_5</t>
  </si>
  <si>
    <t>GOWANUS_GT2_6</t>
  </si>
  <si>
    <t>GOWANUS_GT2_7</t>
  </si>
  <si>
    <t>GOWANUS_GT2_8</t>
  </si>
  <si>
    <t>GOWANUS_GT3_1</t>
  </si>
  <si>
    <t>GOWANUS_GT3_2</t>
  </si>
  <si>
    <t>GOWANUS_GT3_3</t>
  </si>
  <si>
    <t>GOWANUS_GT3_4</t>
  </si>
  <si>
    <t>GOWANUS_GT3_5</t>
  </si>
  <si>
    <t>GOWANUS_GT3_6</t>
  </si>
  <si>
    <t>GOWANUS_GT3_7</t>
  </si>
  <si>
    <t>GOWANUS_GT3_8</t>
  </si>
  <si>
    <t>GOWANUS_GT4_1</t>
  </si>
  <si>
    <t>GOWANUS_GT4_2</t>
  </si>
  <si>
    <t>GOWANUS_GT4_3</t>
  </si>
  <si>
    <t>GOWANUS_GT4_4</t>
  </si>
  <si>
    <t>GOWANUS_GT4_5</t>
  </si>
  <si>
    <t>GOWANUS_GT4_6</t>
  </si>
  <si>
    <t>GOWANUS_GT4_7</t>
  </si>
  <si>
    <t>GOWANUS_GT4_8</t>
  </si>
  <si>
    <t>59TH_STREET_GT_1</t>
  </si>
  <si>
    <t>INDIAN_POINT_GT_1</t>
  </si>
  <si>
    <t>ASTORIA_GT_11</t>
  </si>
  <si>
    <t>ASTORIA_GT_12</t>
  </si>
  <si>
    <t>ASTORIA_GT_13</t>
  </si>
  <si>
    <t>NARROWS_GT1_1</t>
  </si>
  <si>
    <t>NARROWS_GT1_2</t>
  </si>
  <si>
    <t>NARROWS_GT1_3</t>
  </si>
  <si>
    <t>NARROWS_GT1_4</t>
  </si>
  <si>
    <t>NARROWS_GT1_5</t>
  </si>
  <si>
    <t>NARROWS_GT1_6</t>
  </si>
  <si>
    <t>NARROWS_GT1_7</t>
  </si>
  <si>
    <t>NARROWS_GT1_8</t>
  </si>
  <si>
    <t>NARROWS_GT2_1</t>
  </si>
  <si>
    <t>NARROWS_GT2_2</t>
  </si>
  <si>
    <t>NARROWS_GT2_3</t>
  </si>
  <si>
    <t>NARROWS_GT2_4</t>
  </si>
  <si>
    <t>NARROWS_GT2_5</t>
  </si>
  <si>
    <t>NARROWS_GT2_6</t>
  </si>
  <si>
    <t>NARROWS_GT2_7</t>
  </si>
  <si>
    <t>NARROWS_GT2_8</t>
  </si>
  <si>
    <t>RAVENSWOOD_GT2_2</t>
  </si>
  <si>
    <t>RAVENSWOOD_GT2_3</t>
  </si>
  <si>
    <t>RAVENSWOOD_GT2_4</t>
  </si>
  <si>
    <t>RAVENSWOOD_GT3_2</t>
  </si>
  <si>
    <t>RAVENSWOOD_GT3_3</t>
  </si>
  <si>
    <t>RAVENSWOOD_GT3_4</t>
  </si>
  <si>
    <t>RAVENSWOOD_GT_4</t>
  </si>
  <si>
    <t>RAVENSWOOD_GT_5</t>
  </si>
  <si>
    <t>RAVENSWOOD_GT_6</t>
  </si>
  <si>
    <t>RAVENSWOOD_GT_7</t>
  </si>
  <si>
    <t>RAVENSWOOD_GT_9</t>
  </si>
  <si>
    <t>RAVENSWOOD_GT_10</t>
  </si>
  <si>
    <t>RAVENSWOOD_GT_11</t>
  </si>
  <si>
    <t>74TH_STREET_GT_1</t>
  </si>
  <si>
    <t>74TH_STREET_GT_2</t>
  </si>
  <si>
    <t>ConSuPwL</t>
  </si>
  <si>
    <t>ConsumerPowerline</t>
  </si>
  <si>
    <t>Mitigated?</t>
  </si>
  <si>
    <t>Yes</t>
  </si>
  <si>
    <t>No</t>
  </si>
  <si>
    <t>Electrotix</t>
  </si>
  <si>
    <t>Electrox</t>
  </si>
  <si>
    <t>Cell Location</t>
  </si>
  <si>
    <t>Purpose</t>
  </si>
  <si>
    <t>Instruction</t>
  </si>
  <si>
    <t>Supplier/LSE</t>
  </si>
  <si>
    <t>Detail</t>
  </si>
  <si>
    <t>B8</t>
  </si>
  <si>
    <t>Both</t>
  </si>
  <si>
    <t>You will get an error message if you enter a name that is not listed in the pull down menu.</t>
  </si>
  <si>
    <t>B10</t>
  </si>
  <si>
    <t>Enter the date you are submitting this form.  The correct format is MM/DD/YY</t>
  </si>
  <si>
    <t>E10</t>
  </si>
  <si>
    <t>Submittal</t>
  </si>
  <si>
    <t>Beginning with your first submittal of this form for the month enter the number 1.  Each time you resubmit your form within</t>
  </si>
  <si>
    <t>B12</t>
  </si>
  <si>
    <t>Supplier</t>
  </si>
  <si>
    <t>A17+</t>
  </si>
  <si>
    <t>ICAP_Certification@nyiso.com</t>
  </si>
  <si>
    <t>B17+</t>
  </si>
  <si>
    <t>Enter the PTID number assigned to you by the NYISO.  Only PTIDs listed in the pull down menu are valid numbers.</t>
  </si>
  <si>
    <t>LSE</t>
  </si>
  <si>
    <t>C17+</t>
  </si>
  <si>
    <t>Enter the DMNC value supplied for the resource.</t>
  </si>
  <si>
    <t>D17+</t>
  </si>
  <si>
    <t>E17+</t>
  </si>
  <si>
    <t>For Suppliers serving native load, please enter your own 8 character name.</t>
  </si>
  <si>
    <t>F17+</t>
  </si>
  <si>
    <t>Mitigated</t>
  </si>
  <si>
    <t>G17+</t>
  </si>
  <si>
    <t>Purch/Sold</t>
  </si>
  <si>
    <t>Indicate whether capacity was purchased from or sold to the company identified in the To/From cell.</t>
  </si>
  <si>
    <t>H to M17+</t>
  </si>
  <si>
    <t>Do Not Enter anything in this range.  These cells will prefill when locational information is entered.</t>
  </si>
  <si>
    <t>Months</t>
  </si>
  <si>
    <t>Suppliers</t>
  </si>
  <si>
    <t xml:space="preserve">Enter the amount of MWs purchased, from the party identified in E17, as a positive number for each month that the transaction applies to.   </t>
  </si>
  <si>
    <t>General Information:</t>
  </si>
  <si>
    <t>Cell Specific Information</t>
  </si>
  <si>
    <t xml:space="preserve">Workbooks that are not password protected will be returned and the certification process will be aborted.  </t>
  </si>
  <si>
    <t>If after your workbook has been rejected and you are resubmitting a new version, do not increase your submittal number by one.</t>
  </si>
  <si>
    <t>the previous version submitted.</t>
  </si>
  <si>
    <t>and the replacement process will be aborted.</t>
  </si>
  <si>
    <t>Do not enter any information in areas that are background in blue.</t>
  </si>
  <si>
    <t>Enter contact information</t>
  </si>
  <si>
    <t>Do Not enter, delete, or modify any information that is hidden from view.</t>
  </si>
  <si>
    <t>Before electronically forwarding this workbook to the NYISO, you must password protect this workbook using the password supplied by the ISO.</t>
  </si>
  <si>
    <t>Workbooks  submitted to replace an existing workbook whose submittal number has not been incremented by one will be rejected, returned with explanation,</t>
  </si>
  <si>
    <t>Failure to provide information or to provide accurate information shall put the Supplier or LSE in a sanctionable position.</t>
  </si>
  <si>
    <t>Enter your official 8 character name.  If you have forgotten your official name select your name from the pull down menu.</t>
  </si>
  <si>
    <t>a month please increase the submittal number by one.  The form will accept up to 10 submittals for the same month.</t>
  </si>
  <si>
    <t xml:space="preserve">Enter the amount of MWs sold, to the party identified in E17, as a negative number for each month that the transaction applies to.   </t>
  </si>
  <si>
    <t>Please read the following instructions slowly.  You will find that we have made every effort to answer your questions, however, this form is designed</t>
  </si>
  <si>
    <t>for both Suppliers and LSE so cell instructions may have dual purposes.</t>
  </si>
  <si>
    <t xml:space="preserve">Workbooks submitted to amend or replace an accepted workbook must show a submittal number greater by one from  </t>
  </si>
  <si>
    <t>Enter the location where the supply or load is located.  Only locations listed in the pull down menu will be accepted.</t>
  </si>
  <si>
    <t>Enter the official 8 character name of the entity you transacted business with.  A conversion table</t>
  </si>
  <si>
    <t>is provided in the List Page for your convenience.</t>
  </si>
  <si>
    <t>The NYISO will not be responsible for ICAP market results that have been caused by inaccurate or incomplete information submitted by the ICAP Supplier or LSE.</t>
  </si>
  <si>
    <t>Use the Insert button to add rows.  Do Not Insert Rows manually.</t>
  </si>
  <si>
    <t>ROS Long/(Short)</t>
  </si>
  <si>
    <t>NYC Long/(Short)</t>
  </si>
  <si>
    <t>LI Long/(short)</t>
  </si>
  <si>
    <t>Enter either Winter or Summer season.</t>
  </si>
  <si>
    <t>H6 to M8</t>
  </si>
  <si>
    <t>LSE1</t>
  </si>
  <si>
    <t>LSE2</t>
  </si>
  <si>
    <t>Supply1</t>
  </si>
  <si>
    <t>Supply2</t>
  </si>
  <si>
    <t>Supply3</t>
  </si>
  <si>
    <t>Supply4</t>
  </si>
  <si>
    <t>Supply5</t>
  </si>
  <si>
    <t>LSE3</t>
  </si>
  <si>
    <t>LSE4</t>
  </si>
  <si>
    <t>LSE5</t>
  </si>
  <si>
    <t>LSE6</t>
  </si>
  <si>
    <t>LSE7</t>
  </si>
  <si>
    <t>lse1</t>
  </si>
  <si>
    <t>lse2</t>
  </si>
  <si>
    <t>lse3</t>
  </si>
  <si>
    <t>ICR</t>
  </si>
  <si>
    <t xml:space="preserve">When you certify on or about the 20th of the month, you are certifying your ICAP position for the upcoming months. </t>
  </si>
  <si>
    <t>In order to avoid confusion, delete prior monthly information.</t>
  </si>
  <si>
    <t>To clear entries, you must push the delete button.</t>
  </si>
  <si>
    <t>You may submit this form at any time during the month.  If you want to amend or up-date your information, make your changes and increase the  submittal number by one.</t>
  </si>
  <si>
    <t>Enter your Installed Capacity Requirements (ICR) by locality for each month.  This is not a required input.</t>
  </si>
  <si>
    <t>If you do not enter your ICR values the form will not be able to compute your long or short position.</t>
  </si>
  <si>
    <t xml:space="preserve">Enter the total amount of DMNC for each locality for each month.  This is not a required input.  </t>
  </si>
  <si>
    <t>If you do not enter your DMNC values the form will not be able to compute your long or short position.</t>
  </si>
  <si>
    <t>Sales/Purchases from the NYISO are identified as:</t>
  </si>
  <si>
    <t>Summer Strip Auction = ISOStrpS</t>
  </si>
  <si>
    <t>Winter Strip Auction = ISOStrpW</t>
  </si>
  <si>
    <t>Monthly Auction for the monthly starting period (e.g. an auction in May which covers June through Oct is the June auction) = ISOMoMMM</t>
  </si>
  <si>
    <t>Deficiency Auction = ISODfMMM</t>
  </si>
  <si>
    <t>Must be completed for NYC capacity only.</t>
  </si>
  <si>
    <t>ROS ICR or DMNC</t>
  </si>
  <si>
    <t>NYC ICR or DMNC</t>
  </si>
  <si>
    <t>LI  ICR or DMNC</t>
  </si>
  <si>
    <t>Supply6</t>
  </si>
  <si>
    <t>Supply7</t>
  </si>
  <si>
    <t>Supply8</t>
  </si>
  <si>
    <t>Supply9</t>
  </si>
  <si>
    <t>Negative numbers represent ICAP being transferred to an organization.  Positive numbers represent ICAP being received by an 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</si>
</sst>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0_);_(* \(#,##0.0\);_(* &quot;-&quot;??_);_(@_)"/>
    <numFmt numFmtId="174" formatCode="0.0"/>
    <numFmt numFmtId="177" formatCode="mm/dd/yy"/>
  </numFmts>
  <fonts count="24" x14ac:knownFonts="1">
    <font>
      <sz val="10"/>
      <name val="Arial"/>
    </font>
    <font>
      <sz val="10"/>
      <name val="Arial"/>
    </font>
    <font>
      <b/>
      <sz val="10"/>
      <name val="Arial"/>
      <family val="2"/>
    </font>
    <font>
      <b/>
      <sz val="12"/>
      <name val="Arial"/>
      <family val="2"/>
    </font>
    <font>
      <u/>
      <sz val="10"/>
      <name val="Arial"/>
      <family val="2"/>
    </font>
    <font>
      <b/>
      <sz val="16"/>
      <color indexed="13"/>
      <name val="Times New Roman"/>
      <family val="1"/>
    </font>
    <font>
      <b/>
      <sz val="16"/>
      <color indexed="10"/>
      <name val="Times New Roman"/>
      <family val="1"/>
    </font>
    <font>
      <sz val="10"/>
      <name val="Times New Roman"/>
      <family val="1"/>
    </font>
    <font>
      <b/>
      <sz val="10"/>
      <name val="Times New Roman"/>
      <family val="1"/>
    </font>
    <font>
      <b/>
      <sz val="12"/>
      <color indexed="13"/>
      <name val="Times New Roman"/>
      <family val="1"/>
    </font>
    <font>
      <b/>
      <sz val="12"/>
      <color indexed="10"/>
      <name val="Times New Roman"/>
      <family val="1"/>
    </font>
    <font>
      <b/>
      <sz val="12"/>
      <name val="Times New Roman"/>
      <family val="1"/>
    </font>
    <font>
      <sz val="10"/>
      <color indexed="10"/>
      <name val="Times New Roman"/>
      <family val="1"/>
    </font>
    <font>
      <u/>
      <sz val="10"/>
      <name val="Times New Roman"/>
      <family val="1"/>
    </font>
    <font>
      <sz val="8"/>
      <color indexed="81"/>
      <name val="Tahoma"/>
    </font>
    <font>
      <b/>
      <sz val="8"/>
      <color indexed="81"/>
      <name val="Tahoma"/>
    </font>
    <font>
      <sz val="10"/>
      <name val="Arial"/>
      <family val="2"/>
    </font>
    <font>
      <i/>
      <sz val="10"/>
      <name val="Arial"/>
      <family val="2"/>
    </font>
    <font>
      <sz val="10"/>
      <color indexed="10"/>
      <name val="Arial"/>
      <family val="2"/>
    </font>
    <font>
      <b/>
      <sz val="10"/>
      <color indexed="10"/>
      <name val="Times New Roman"/>
      <family val="1"/>
    </font>
    <font>
      <sz val="10"/>
      <color indexed="17"/>
      <name val="Arial"/>
      <family val="2"/>
    </font>
    <font>
      <sz val="10"/>
      <color indexed="20"/>
      <name val="Arial"/>
      <family val="2"/>
    </font>
    <font>
      <b/>
      <sz val="16"/>
      <name val="Arial"/>
      <family val="2"/>
    </font>
    <font>
      <sz val="11"/>
      <name val="Arial"/>
      <family val="2"/>
    </font>
  </fonts>
  <fills count="4">
    <fill>
      <patternFill patternType="none"/>
    </fill>
    <fill>
      <patternFill patternType="gray125"/>
    </fill>
    <fill>
      <patternFill patternType="solid">
        <fgColor indexed="13"/>
        <bgColor indexed="64"/>
      </patternFill>
    </fill>
    <fill>
      <patternFill patternType="solid">
        <fgColor indexed="15"/>
        <bgColor indexed="64"/>
      </patternFill>
    </fill>
  </fills>
  <borders count="36">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153">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0" xfId="0" applyFont="1"/>
    <xf numFmtId="0" fontId="0" fillId="0" borderId="1" xfId="0" applyBorder="1"/>
    <xf numFmtId="0" fontId="0" fillId="0" borderId="0" xfId="0" applyAlignment="1"/>
    <xf numFmtId="0" fontId="0" fillId="0" borderId="0" xfId="0" applyBorder="1"/>
    <xf numFmtId="0" fontId="2" fillId="0" borderId="4" xfId="0" applyFont="1" applyBorder="1" applyAlignment="1">
      <alignment horizontal="center"/>
    </xf>
    <xf numFmtId="0" fontId="2" fillId="0" borderId="0" xfId="0" applyFont="1" applyAlignment="1">
      <alignment horizontal="left"/>
    </xf>
    <xf numFmtId="0" fontId="4" fillId="0" borderId="0" xfId="0" applyFont="1"/>
    <xf numFmtId="0" fontId="0" fillId="0" borderId="5" xfId="0" applyBorder="1"/>
    <xf numFmtId="0" fontId="3" fillId="0" borderId="0" xfId="0" applyFont="1" applyAlignment="1">
      <alignment horizontal="center"/>
    </xf>
    <xf numFmtId="0" fontId="0" fillId="0" borderId="3" xfId="0" applyBorder="1"/>
    <xf numFmtId="0" fontId="0" fillId="0" borderId="6" xfId="0" applyBorder="1"/>
    <xf numFmtId="0" fontId="0" fillId="0" borderId="4" xfId="0" applyBorder="1"/>
    <xf numFmtId="0" fontId="0" fillId="0" borderId="7" xfId="0" applyBorder="1"/>
    <xf numFmtId="0" fontId="2" fillId="0" borderId="5" xfId="0" applyFont="1" applyBorder="1"/>
    <xf numFmtId="0" fontId="0" fillId="0" borderId="0" xfId="0" quotePrefix="1"/>
    <xf numFmtId="0" fontId="0" fillId="0" borderId="0" xfId="0" applyProtection="1">
      <protection hidden="1"/>
    </xf>
    <xf numFmtId="0" fontId="5" fillId="0" borderId="0" xfId="0" applyFont="1"/>
    <xf numFmtId="0" fontId="6" fillId="0" borderId="0" xfId="0" applyFont="1"/>
    <xf numFmtId="0" fontId="7" fillId="0" borderId="0" xfId="0" applyFont="1" applyAlignment="1"/>
    <xf numFmtId="0" fontId="8" fillId="0" borderId="0" xfId="0" applyFont="1" applyAlignment="1">
      <alignment horizontal="center"/>
    </xf>
    <xf numFmtId="0" fontId="7" fillId="0" borderId="0" xfId="0" applyFont="1"/>
    <xf numFmtId="0" fontId="9" fillId="0" borderId="0" xfId="0" applyFont="1"/>
    <xf numFmtId="0" fontId="10" fillId="0" borderId="0" xfId="0" applyFont="1"/>
    <xf numFmtId="0" fontId="7" fillId="0" borderId="0" xfId="0" applyFont="1" applyAlignment="1">
      <alignment horizontal="center"/>
    </xf>
    <xf numFmtId="0" fontId="11" fillId="0" borderId="0" xfId="0" applyFont="1" applyAlignment="1">
      <alignment horizontal="center"/>
    </xf>
    <xf numFmtId="0" fontId="8" fillId="0" borderId="0" xfId="0" applyFont="1"/>
    <xf numFmtId="0" fontId="7" fillId="0" borderId="5" xfId="0" applyFont="1" applyBorder="1"/>
    <xf numFmtId="0" fontId="7" fillId="0" borderId="8" xfId="0" applyFont="1" applyBorder="1"/>
    <xf numFmtId="0" fontId="7" fillId="0" borderId="4" xfId="0" applyFont="1" applyBorder="1"/>
    <xf numFmtId="0" fontId="7" fillId="0" borderId="0" xfId="0" applyFont="1" applyBorder="1"/>
    <xf numFmtId="0" fontId="8" fillId="0" borderId="5" xfId="0" applyFont="1" applyBorder="1"/>
    <xf numFmtId="0" fontId="12" fillId="0" borderId="0" xfId="0" applyFont="1"/>
    <xf numFmtId="0" fontId="7" fillId="0" borderId="0" xfId="0" applyFont="1" applyAlignment="1">
      <alignment horizontal="centerContinuous" vertical="center" wrapText="1"/>
    </xf>
    <xf numFmtId="0" fontId="13" fillId="0" borderId="0" xfId="0" applyFont="1"/>
    <xf numFmtId="0" fontId="7" fillId="0" borderId="0" xfId="0" applyFont="1" applyAlignment="1">
      <alignment horizontal="centerContinuous"/>
    </xf>
    <xf numFmtId="0" fontId="7" fillId="0" borderId="0" xfId="0" quotePrefix="1" applyFont="1"/>
    <xf numFmtId="0" fontId="0" fillId="2" borderId="0" xfId="0" applyFill="1" applyProtection="1">
      <protection hidden="1"/>
    </xf>
    <xf numFmtId="0" fontId="0" fillId="2" borderId="0" xfId="0" applyFill="1"/>
    <xf numFmtId="0" fontId="7" fillId="2" borderId="0" xfId="0" applyFont="1" applyFill="1"/>
    <xf numFmtId="0" fontId="7" fillId="0" borderId="0" xfId="0" applyFont="1" applyFill="1"/>
    <xf numFmtId="0" fontId="8" fillId="0" borderId="0" xfId="0" applyFont="1" applyFill="1"/>
    <xf numFmtId="0" fontId="0" fillId="0" borderId="0" xfId="0" applyFill="1"/>
    <xf numFmtId="0" fontId="7" fillId="0" borderId="9" xfId="0" applyFont="1" applyBorder="1"/>
    <xf numFmtId="0" fontId="0" fillId="0" borderId="0" xfId="0" applyFill="1" applyProtection="1">
      <protection hidden="1"/>
    </xf>
    <xf numFmtId="0" fontId="7" fillId="0" borderId="10" xfId="0" applyFont="1" applyBorder="1" applyAlignment="1">
      <alignment horizontal="left"/>
    </xf>
    <xf numFmtId="0" fontId="8" fillId="0" borderId="11" xfId="0" applyFont="1" applyBorder="1" applyAlignment="1">
      <alignment horizontal="left"/>
    </xf>
    <xf numFmtId="0" fontId="7" fillId="3" borderId="0" xfId="0" applyFont="1" applyFill="1"/>
    <xf numFmtId="0" fontId="8" fillId="0" borderId="12" xfId="0" applyFont="1" applyBorder="1" applyAlignment="1">
      <alignment horizontal="left"/>
    </xf>
    <xf numFmtId="0" fontId="8" fillId="0" borderId="13" xfId="0" applyFont="1" applyBorder="1" applyAlignment="1">
      <alignment horizontal="left"/>
    </xf>
    <xf numFmtId="0" fontId="8" fillId="0" borderId="14" xfId="0" applyFont="1" applyBorder="1" applyAlignment="1">
      <alignment horizontal="left"/>
    </xf>
    <xf numFmtId="2" fontId="8" fillId="0" borderId="15" xfId="0" applyNumberFormat="1" applyFont="1" applyBorder="1" applyAlignment="1">
      <alignment horizontal="left"/>
    </xf>
    <xf numFmtId="0" fontId="8" fillId="0" borderId="16" xfId="0" applyFont="1" applyBorder="1" applyAlignment="1">
      <alignment horizontal="center"/>
    </xf>
    <xf numFmtId="174" fontId="8" fillId="0" borderId="17" xfId="0" applyNumberFormat="1" applyFont="1" applyBorder="1" applyAlignment="1">
      <alignment horizontal="center"/>
    </xf>
    <xf numFmtId="0" fontId="8" fillId="0" borderId="17" xfId="0" applyFont="1" applyBorder="1"/>
    <xf numFmtId="0" fontId="8" fillId="0" borderId="18" xfId="0" applyFont="1" applyBorder="1" applyAlignment="1">
      <alignment horizontal="center"/>
    </xf>
    <xf numFmtId="0" fontId="8" fillId="0" borderId="19" xfId="0" applyFont="1" applyBorder="1" applyAlignment="1">
      <alignment horizontal="left"/>
    </xf>
    <xf numFmtId="0" fontId="8" fillId="0" borderId="20" xfId="0" applyFont="1" applyBorder="1"/>
    <xf numFmtId="0" fontId="8" fillId="2" borderId="21"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16" fillId="0" borderId="0" xfId="0" applyFont="1"/>
    <xf numFmtId="0" fontId="0" fillId="2" borderId="22" xfId="0" applyFill="1" applyBorder="1"/>
    <xf numFmtId="0" fontId="2" fillId="2" borderId="23" xfId="0" applyFont="1" applyFill="1" applyBorder="1" applyAlignment="1">
      <alignment horizontal="right"/>
    </xf>
    <xf numFmtId="0" fontId="0" fillId="2" borderId="23" xfId="0" applyFill="1" applyBorder="1"/>
    <xf numFmtId="0" fontId="7" fillId="0" borderId="24" xfId="0" applyFont="1" applyFill="1" applyBorder="1"/>
    <xf numFmtId="0" fontId="8" fillId="0" borderId="16" xfId="0" applyFont="1" applyFill="1" applyBorder="1" applyAlignment="1">
      <alignment horizontal="center"/>
    </xf>
    <xf numFmtId="0" fontId="8" fillId="0" borderId="17" xfId="0" applyFont="1" applyFill="1" applyBorder="1"/>
    <xf numFmtId="0" fontId="2" fillId="0" borderId="0" xfId="0" applyFont="1" applyFill="1"/>
    <xf numFmtId="0" fontId="16" fillId="0" borderId="0" xfId="0" applyFont="1" applyFill="1"/>
    <xf numFmtId="0" fontId="16" fillId="0" borderId="0" xfId="0" applyFont="1" applyFill="1" applyAlignment="1">
      <alignment horizontal="left"/>
    </xf>
    <xf numFmtId="0" fontId="16" fillId="0" borderId="0" xfId="0" quotePrefix="1" applyFont="1" applyFill="1"/>
    <xf numFmtId="0" fontId="17" fillId="0" borderId="0" xfId="0" applyFont="1" applyFill="1"/>
    <xf numFmtId="0" fontId="7" fillId="0" borderId="25" xfId="0" applyFont="1" applyFill="1" applyBorder="1" applyAlignment="1" applyProtection="1">
      <alignment horizontal="center"/>
      <protection locked="0"/>
    </xf>
    <xf numFmtId="0" fontId="7" fillId="0" borderId="26" xfId="0" applyFont="1" applyFill="1" applyBorder="1" applyAlignment="1" applyProtection="1">
      <alignment horizontal="left"/>
      <protection locked="0"/>
    </xf>
    <xf numFmtId="39" fontId="7" fillId="0" borderId="27" xfId="1" applyNumberFormat="1" applyFont="1" applyFill="1" applyBorder="1" applyAlignment="1" applyProtection="1">
      <alignment horizontal="left"/>
      <protection locked="0"/>
    </xf>
    <xf numFmtId="0" fontId="7" fillId="0" borderId="17" xfId="0" applyFont="1" applyFill="1" applyBorder="1" applyAlignment="1" applyProtection="1">
      <alignment horizontal="center"/>
      <protection locked="0"/>
    </xf>
    <xf numFmtId="0" fontId="7" fillId="3" borderId="28" xfId="0" applyFont="1" applyFill="1" applyBorder="1" applyAlignment="1" applyProtection="1">
      <alignment horizontal="left"/>
      <protection locked="0"/>
    </xf>
    <xf numFmtId="0" fontId="7" fillId="3" borderId="12" xfId="0" applyFont="1" applyFill="1" applyBorder="1" applyAlignment="1" applyProtection="1">
      <alignment horizontal="left"/>
      <protection locked="0"/>
    </xf>
    <xf numFmtId="0" fontId="7" fillId="0" borderId="20" xfId="0" applyFont="1" applyFill="1" applyBorder="1" applyAlignment="1" applyProtection="1">
      <alignment horizontal="left"/>
      <protection locked="0"/>
    </xf>
    <xf numFmtId="0" fontId="8" fillId="0" borderId="23" xfId="0" applyFont="1" applyBorder="1" applyAlignment="1">
      <alignment horizontal="center"/>
    </xf>
    <xf numFmtId="0" fontId="8" fillId="0" borderId="16" xfId="0" applyFont="1" applyBorder="1" applyAlignment="1">
      <alignment horizontal="left"/>
    </xf>
    <xf numFmtId="0" fontId="8" fillId="0" borderId="16" xfId="0" applyFont="1" applyBorder="1"/>
    <xf numFmtId="0" fontId="8" fillId="0" borderId="23" xfId="0" applyFont="1" applyBorder="1"/>
    <xf numFmtId="0" fontId="18" fillId="0" borderId="0" xfId="0" applyFont="1"/>
    <xf numFmtId="0" fontId="8" fillId="0" borderId="29" xfId="0" applyFont="1" applyBorder="1"/>
    <xf numFmtId="0" fontId="8" fillId="0" borderId="24" xfId="0" applyFont="1" applyBorder="1"/>
    <xf numFmtId="0" fontId="7" fillId="0" borderId="24" xfId="0" applyFont="1" applyBorder="1"/>
    <xf numFmtId="0" fontId="7" fillId="0" borderId="16" xfId="0" applyFont="1" applyBorder="1" applyAlignment="1">
      <alignment horizontal="center"/>
    </xf>
    <xf numFmtId="0" fontId="7" fillId="0" borderId="25" xfId="0" applyFont="1" applyBorder="1" applyAlignment="1">
      <alignment horizontal="center"/>
    </xf>
    <xf numFmtId="174" fontId="7" fillId="0" borderId="17" xfId="0" applyNumberFormat="1" applyFont="1" applyFill="1" applyBorder="1" applyAlignment="1" applyProtection="1">
      <alignment horizontal="center"/>
      <protection locked="0"/>
    </xf>
    <xf numFmtId="174" fontId="7" fillId="0" borderId="30" xfId="0" applyNumberFormat="1" applyFont="1" applyFill="1" applyBorder="1" applyAlignment="1" applyProtection="1">
      <alignment horizontal="center"/>
      <protection locked="0"/>
    </xf>
    <xf numFmtId="174" fontId="7" fillId="0" borderId="29" xfId="0" applyNumberFormat="1" applyFont="1" applyFill="1" applyBorder="1" applyAlignment="1" applyProtection="1">
      <alignment horizontal="center"/>
      <protection locked="0"/>
    </xf>
    <xf numFmtId="0" fontId="7" fillId="0" borderId="17" xfId="0" applyFont="1" applyBorder="1" applyAlignment="1">
      <alignment horizontal="center"/>
    </xf>
    <xf numFmtId="174" fontId="7" fillId="0" borderId="31" xfId="0" applyNumberFormat="1" applyFont="1" applyFill="1" applyBorder="1" applyAlignment="1" applyProtection="1">
      <alignment horizontal="center"/>
      <protection locked="0"/>
    </xf>
    <xf numFmtId="174" fontId="7" fillId="0" borderId="16" xfId="0" applyNumberFormat="1" applyFont="1" applyFill="1" applyBorder="1" applyAlignment="1" applyProtection="1">
      <alignment horizontal="center"/>
      <protection locked="0"/>
    </xf>
    <xf numFmtId="174" fontId="7" fillId="0" borderId="24" xfId="0" applyNumberFormat="1" applyFont="1" applyFill="1" applyBorder="1" applyAlignment="1" applyProtection="1">
      <alignment horizontal="center"/>
      <protection locked="0"/>
    </xf>
    <xf numFmtId="0" fontId="7" fillId="3" borderId="5" xfId="0" applyFont="1" applyFill="1" applyBorder="1"/>
    <xf numFmtId="177" fontId="7" fillId="0" borderId="24" xfId="0" applyNumberFormat="1" applyFont="1" applyFill="1" applyBorder="1" applyAlignment="1" applyProtection="1">
      <alignment horizontal="center"/>
      <protection locked="0"/>
    </xf>
    <xf numFmtId="177" fontId="7" fillId="0" borderId="16" xfId="0" applyNumberFormat="1" applyFont="1" applyFill="1" applyBorder="1" applyAlignment="1" applyProtection="1">
      <alignment horizontal="center"/>
      <protection locked="0"/>
    </xf>
    <xf numFmtId="177" fontId="7" fillId="0" borderId="17" xfId="0" applyNumberFormat="1" applyFont="1" applyFill="1" applyBorder="1" applyAlignment="1" applyProtection="1">
      <alignment horizontal="center"/>
      <protection locked="0"/>
    </xf>
    <xf numFmtId="174" fontId="0" fillId="2" borderId="6" xfId="0" applyNumberFormat="1" applyFill="1" applyBorder="1" applyAlignment="1" applyProtection="1">
      <alignment horizontal="center"/>
      <protection locked="0"/>
    </xf>
    <xf numFmtId="0" fontId="7" fillId="2" borderId="2" xfId="0" applyFont="1" applyFill="1" applyBorder="1" applyAlignment="1" applyProtection="1">
      <alignment horizontal="center"/>
      <protection locked="0"/>
    </xf>
    <xf numFmtId="0" fontId="7" fillId="2" borderId="32" xfId="0" applyFont="1" applyFill="1" applyBorder="1" applyAlignment="1" applyProtection="1">
      <alignment horizontal="center"/>
      <protection locked="0"/>
    </xf>
    <xf numFmtId="0" fontId="7" fillId="0" borderId="5" xfId="0" applyFont="1" applyBorder="1" applyAlignment="1">
      <alignment horizontal="center"/>
    </xf>
    <xf numFmtId="0" fontId="11" fillId="0" borderId="5" xfId="0" applyFont="1" applyBorder="1"/>
    <xf numFmtId="0" fontId="7" fillId="0" borderId="0" xfId="0" applyFont="1" applyFill="1" applyBorder="1" applyAlignment="1" applyProtection="1">
      <alignment horizontal="center"/>
      <protection locked="0"/>
    </xf>
    <xf numFmtId="0" fontId="7" fillId="0" borderId="0" xfId="0" applyFont="1" applyFill="1" applyBorder="1" applyAlignment="1" applyProtection="1">
      <alignment horizontal="left"/>
      <protection locked="0"/>
    </xf>
    <xf numFmtId="174" fontId="7" fillId="0" borderId="0" xfId="0" applyNumberFormat="1" applyFont="1" applyFill="1" applyBorder="1" applyAlignment="1" applyProtection="1">
      <alignment horizontal="center"/>
      <protection locked="0"/>
    </xf>
    <xf numFmtId="177" fontId="7" fillId="0" borderId="0" xfId="0" applyNumberFormat="1" applyFont="1" applyFill="1" applyBorder="1" applyAlignment="1" applyProtection="1">
      <alignment horizontal="center"/>
      <protection locked="0"/>
    </xf>
    <xf numFmtId="39" fontId="7" fillId="3" borderId="0" xfId="1" applyNumberFormat="1" applyFont="1" applyFill="1" applyBorder="1" applyAlignment="1" applyProtection="1">
      <alignment horizontal="left"/>
      <protection locked="0"/>
    </xf>
    <xf numFmtId="174" fontId="7" fillId="3" borderId="0" xfId="0" applyNumberFormat="1" applyFont="1" applyFill="1" applyBorder="1" applyAlignment="1" applyProtection="1">
      <alignment horizontal="center"/>
      <protection locked="0"/>
    </xf>
    <xf numFmtId="0" fontId="16" fillId="0" borderId="0" xfId="0" applyFont="1" applyBorder="1" applyAlignment="1">
      <alignment horizontal="center"/>
    </xf>
    <xf numFmtId="0" fontId="16" fillId="0" borderId="0" xfId="0" applyFont="1" applyAlignment="1"/>
    <xf numFmtId="0" fontId="16" fillId="0" borderId="0" xfId="0" applyFont="1" applyAlignment="1">
      <alignment horizontal="center"/>
    </xf>
    <xf numFmtId="164" fontId="7" fillId="0" borderId="25" xfId="1" applyNumberFormat="1" applyFont="1" applyFill="1" applyBorder="1" applyAlignment="1" applyProtection="1">
      <alignment horizontal="center"/>
      <protection locked="0"/>
    </xf>
    <xf numFmtId="164" fontId="7" fillId="0" borderId="33" xfId="1" applyNumberFormat="1" applyFont="1" applyFill="1" applyBorder="1" applyAlignment="1" applyProtection="1">
      <alignment horizontal="center"/>
      <protection locked="0"/>
    </xf>
    <xf numFmtId="164" fontId="7" fillId="0" borderId="31" xfId="1" applyNumberFormat="1" applyFont="1" applyFill="1" applyBorder="1" applyAlignment="1" applyProtection="1">
      <alignment horizontal="center"/>
      <protection locked="0"/>
    </xf>
    <xf numFmtId="0" fontId="19" fillId="0" borderId="0" xfId="0" applyFont="1" applyAlignment="1">
      <alignment horizontal="justify" vertical="top"/>
    </xf>
    <xf numFmtId="0" fontId="19" fillId="0" borderId="0" xfId="0" applyFont="1" applyAlignment="1">
      <alignment vertical="justify"/>
    </xf>
    <xf numFmtId="0" fontId="8" fillId="0" borderId="0" xfId="0" applyFont="1" applyAlignment="1">
      <alignment horizontal="centerContinuous" vertical="center" wrapText="1"/>
    </xf>
    <xf numFmtId="174" fontId="0" fillId="2" borderId="0" xfId="0" applyNumberFormat="1" applyFill="1" applyBorder="1" applyAlignment="1" applyProtection="1">
      <alignment horizontal="center"/>
      <protection locked="0"/>
    </xf>
    <xf numFmtId="0" fontId="7" fillId="0" borderId="0" xfId="0" applyFont="1" applyBorder="1" applyAlignment="1">
      <alignment horizontal="center"/>
    </xf>
    <xf numFmtId="0" fontId="8" fillId="0" borderId="34" xfId="0" applyFont="1" applyBorder="1" applyAlignment="1">
      <alignment horizontal="center"/>
    </xf>
    <xf numFmtId="0" fontId="8" fillId="0" borderId="0" xfId="0" applyFont="1" applyBorder="1" applyAlignment="1">
      <alignment horizontal="left"/>
    </xf>
    <xf numFmtId="0" fontId="8" fillId="0" borderId="9" xfId="0" applyFont="1" applyBorder="1"/>
    <xf numFmtId="0" fontId="7" fillId="0" borderId="5" xfId="0" applyFont="1" applyFill="1" applyBorder="1" applyAlignment="1" applyProtection="1">
      <alignment horizontal="left"/>
      <protection locked="0"/>
    </xf>
    <xf numFmtId="0" fontId="7" fillId="0" borderId="9" xfId="0" applyFont="1" applyFill="1" applyBorder="1" applyAlignment="1" applyProtection="1">
      <alignment horizontal="left"/>
      <protection locked="0"/>
    </xf>
    <xf numFmtId="174" fontId="0" fillId="2" borderId="15" xfId="0" applyNumberFormat="1" applyFill="1" applyBorder="1" applyAlignment="1" applyProtection="1">
      <alignment horizontal="center"/>
      <protection locked="0"/>
    </xf>
    <xf numFmtId="39" fontId="7" fillId="0" borderId="15" xfId="1" applyNumberFormat="1" applyFont="1" applyFill="1" applyBorder="1" applyAlignment="1" applyProtection="1">
      <alignment horizontal="left"/>
      <protection locked="0"/>
    </xf>
    <xf numFmtId="0" fontId="16" fillId="0" borderId="0" xfId="0" applyFont="1" applyFill="1" applyAlignment="1">
      <alignment horizontal="center"/>
    </xf>
    <xf numFmtId="0" fontId="16" fillId="2" borderId="0" xfId="0" applyFont="1" applyFill="1"/>
    <xf numFmtId="177" fontId="7" fillId="0" borderId="5" xfId="0" applyNumberFormat="1" applyFont="1" applyBorder="1"/>
    <xf numFmtId="0" fontId="18" fillId="0" borderId="0" xfId="0" applyFont="1" applyFill="1"/>
    <xf numFmtId="0" fontId="20" fillId="0" borderId="0" xfId="0" applyFont="1" applyFill="1"/>
    <xf numFmtId="0" fontId="21" fillId="0" borderId="0" xfId="0" applyFont="1" applyFill="1"/>
    <xf numFmtId="0" fontId="16" fillId="3" borderId="0" xfId="0" applyFont="1" applyFill="1" applyAlignment="1">
      <alignment horizontal="center"/>
    </xf>
    <xf numFmtId="0" fontId="16" fillId="3" borderId="0" xfId="0" applyFont="1" applyFill="1"/>
    <xf numFmtId="0" fontId="21" fillId="2" borderId="0" xfId="0" applyFont="1" applyFill="1"/>
    <xf numFmtId="0" fontId="22" fillId="2" borderId="0" xfId="0" applyFont="1" applyFill="1" applyAlignment="1">
      <alignment horizontal="left"/>
    </xf>
    <xf numFmtId="0" fontId="3" fillId="0" borderId="0" xfId="0" applyFont="1" applyFill="1" applyAlignment="1">
      <alignment horizontal="left"/>
    </xf>
    <xf numFmtId="0" fontId="23" fillId="0" borderId="0" xfId="0" applyFont="1"/>
    <xf numFmtId="0" fontId="22" fillId="0" borderId="0" xfId="0" applyFont="1" applyFill="1" applyAlignment="1">
      <alignment horizontal="left"/>
    </xf>
    <xf numFmtId="0" fontId="7" fillId="0" borderId="3" xfId="0" applyFont="1" applyBorder="1"/>
    <xf numFmtId="43" fontId="7" fillId="0" borderId="3" xfId="1" applyFont="1" applyBorder="1"/>
    <xf numFmtId="0" fontId="12" fillId="0" borderId="6" xfId="0" applyFont="1" applyBorder="1" applyAlignment="1">
      <alignment horizontal="center" vertical="justify"/>
    </xf>
    <xf numFmtId="0" fontId="12" fillId="0" borderId="4" xfId="0" applyFont="1" applyBorder="1" applyAlignment="1">
      <alignment horizontal="center" vertical="justify"/>
    </xf>
    <xf numFmtId="0" fontId="12" fillId="0" borderId="35" xfId="0" applyFont="1" applyBorder="1" applyAlignment="1">
      <alignment horizontal="center" vertical="justify"/>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457200</xdr:colOff>
      <xdr:row>52</xdr:row>
      <xdr:rowOff>45720</xdr:rowOff>
    </xdr:to>
    <xdr:pic>
      <xdr:nvPicPr>
        <xdr:cNvPr id="11266"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943600" cy="876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10</xdr:col>
      <xdr:colOff>449580</xdr:colOff>
      <xdr:row>61</xdr:row>
      <xdr:rowOff>99060</xdr:rowOff>
    </xdr:to>
    <xdr:pic>
      <xdr:nvPicPr>
        <xdr:cNvPr id="11267"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884920"/>
          <a:ext cx="5935980" cy="1440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304800</xdr:colOff>
          <xdr:row>1</xdr:row>
          <xdr:rowOff>144780</xdr:rowOff>
        </xdr:from>
        <xdr:to>
          <xdr:col>0</xdr:col>
          <xdr:colOff>1303020</xdr:colOff>
          <xdr:row>3</xdr:row>
          <xdr:rowOff>68580</xdr:rowOff>
        </xdr:to>
        <xdr:sp macro="" textlink="">
          <xdr:nvSpPr>
            <xdr:cNvPr id="2049" name="CommandButton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419100</xdr:colOff>
          <xdr:row>3</xdr:row>
          <xdr:rowOff>182880</xdr:rowOff>
        </xdr:from>
        <xdr:to>
          <xdr:col>0</xdr:col>
          <xdr:colOff>1165860</xdr:colOff>
          <xdr:row>5</xdr:row>
          <xdr:rowOff>114300</xdr:rowOff>
        </xdr:to>
        <xdr:sp macro="" textlink="">
          <xdr:nvSpPr>
            <xdr:cNvPr id="2051" name="CommandButton3" hidden="1">
              <a:extLst>
                <a:ext uri="{63B3BB69-23CF-44E3-9099-C40C66FF867C}">
                  <a14:compatExt spid="_x0000_s205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ntrol" Target="../activeX/activeX2.xml"/><Relationship Id="rId5" Type="http://schemas.openxmlformats.org/officeDocument/2006/relationships/image" Target="../media/image3.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L8" sqref="L8"/>
    </sheetView>
  </sheetViews>
  <sheetFormatPr defaultRowHeight="13.2" x14ac:dyDescent="0.25"/>
  <sheetData/>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83"/>
  <sheetViews>
    <sheetView zoomScale="80" workbookViewId="0">
      <selection activeCell="H23" sqref="H23"/>
    </sheetView>
  </sheetViews>
  <sheetFormatPr defaultColWidth="9.109375" defaultRowHeight="13.2" x14ac:dyDescent="0.25"/>
  <cols>
    <col min="1" max="1" width="11.88671875" style="135" customWidth="1"/>
    <col min="2" max="2" width="10.44140625" style="74" customWidth="1"/>
    <col min="3" max="3" width="12" style="74" customWidth="1"/>
    <col min="4" max="5" width="9.109375" style="74"/>
    <col min="6" max="6" width="10.6640625" style="74" customWidth="1"/>
    <col min="7" max="16384" width="9.109375" style="74"/>
  </cols>
  <sheetData>
    <row r="1" spans="1:1" x14ac:dyDescent="0.25">
      <c r="A1" s="75" t="s">
        <v>774</v>
      </c>
    </row>
    <row r="2" spans="1:1" x14ac:dyDescent="0.25">
      <c r="A2" s="75" t="s">
        <v>775</v>
      </c>
    </row>
    <row r="5" spans="1:1" ht="15.6" x14ac:dyDescent="0.3">
      <c r="A5" s="145" t="s">
        <v>759</v>
      </c>
    </row>
    <row r="6" spans="1:1" s="75" customFormat="1" x14ac:dyDescent="0.25">
      <c r="A6" s="75" t="s">
        <v>803</v>
      </c>
    </row>
    <row r="7" spans="1:1" s="75" customFormat="1" x14ac:dyDescent="0.25">
      <c r="A7" s="75" t="s">
        <v>804</v>
      </c>
    </row>
    <row r="8" spans="1:1" s="75" customFormat="1" x14ac:dyDescent="0.25"/>
    <row r="9" spans="1:1" s="75" customFormat="1" x14ac:dyDescent="0.25">
      <c r="A9" s="75" t="s">
        <v>805</v>
      </c>
    </row>
    <row r="10" spans="1:1" s="75" customFormat="1" x14ac:dyDescent="0.25"/>
    <row r="11" spans="1:1" s="75" customFormat="1" x14ac:dyDescent="0.25">
      <c r="A11" s="75" t="s">
        <v>806</v>
      </c>
    </row>
    <row r="12" spans="1:1" s="75" customFormat="1" x14ac:dyDescent="0.25"/>
    <row r="13" spans="1:1" s="75" customFormat="1" x14ac:dyDescent="0.25">
      <c r="A13" s="75" t="s">
        <v>824</v>
      </c>
    </row>
    <row r="14" spans="1:1" s="75" customFormat="1" x14ac:dyDescent="0.25"/>
    <row r="15" spans="1:1" s="75" customFormat="1" x14ac:dyDescent="0.25">
      <c r="A15" s="75" t="s">
        <v>768</v>
      </c>
    </row>
    <row r="16" spans="1:1" s="75" customFormat="1" x14ac:dyDescent="0.25">
      <c r="A16" s="75" t="s">
        <v>761</v>
      </c>
    </row>
    <row r="17" spans="1:18" s="75" customFormat="1" x14ac:dyDescent="0.25">
      <c r="A17" s="75" t="s">
        <v>762</v>
      </c>
    </row>
    <row r="18" spans="1:18" s="75" customFormat="1" x14ac:dyDescent="0.25"/>
    <row r="19" spans="1:18" s="75" customFormat="1" x14ac:dyDescent="0.25">
      <c r="A19" s="75" t="s">
        <v>776</v>
      </c>
    </row>
    <row r="20" spans="1:18" s="75" customFormat="1" x14ac:dyDescent="0.25">
      <c r="A20" s="75" t="s">
        <v>763</v>
      </c>
    </row>
    <row r="21" spans="1:18" x14ac:dyDescent="0.25">
      <c r="A21" s="75" t="s">
        <v>769</v>
      </c>
      <c r="B21" s="75"/>
      <c r="C21" s="75"/>
      <c r="D21" s="75"/>
      <c r="E21" s="75"/>
      <c r="F21" s="75"/>
      <c r="G21" s="75"/>
      <c r="H21" s="75"/>
      <c r="I21" s="75"/>
      <c r="J21" s="75"/>
      <c r="K21" s="75"/>
      <c r="L21" s="75"/>
      <c r="M21" s="75"/>
      <c r="N21" s="75"/>
      <c r="O21" s="75"/>
      <c r="P21" s="75"/>
      <c r="Q21" s="75"/>
      <c r="R21" s="75"/>
    </row>
    <row r="22" spans="1:18" x14ac:dyDescent="0.25">
      <c r="A22" s="75" t="s">
        <v>764</v>
      </c>
      <c r="B22" s="75"/>
      <c r="C22" s="75"/>
      <c r="D22" s="75"/>
      <c r="E22" s="75"/>
      <c r="F22" s="75"/>
      <c r="G22" s="75"/>
      <c r="H22" s="75"/>
      <c r="I22" s="75"/>
      <c r="J22" s="75"/>
      <c r="K22" s="75"/>
      <c r="L22" s="75"/>
      <c r="M22" s="75"/>
      <c r="N22" s="75"/>
      <c r="O22" s="75"/>
      <c r="P22" s="75"/>
      <c r="Q22" s="75"/>
      <c r="R22" s="75"/>
    </row>
    <row r="23" spans="1:18" x14ac:dyDescent="0.25">
      <c r="A23" s="75"/>
      <c r="B23" s="75"/>
      <c r="C23" s="75"/>
      <c r="D23" s="75"/>
      <c r="E23" s="75"/>
      <c r="F23" s="75"/>
      <c r="G23" s="75"/>
      <c r="H23" s="75"/>
      <c r="I23" s="75"/>
      <c r="J23" s="75"/>
      <c r="K23" s="75"/>
      <c r="L23" s="75"/>
      <c r="M23" s="75"/>
      <c r="N23" s="75"/>
      <c r="O23" s="75"/>
      <c r="P23" s="75"/>
      <c r="Q23" s="75"/>
      <c r="R23" s="75"/>
    </row>
    <row r="24" spans="1:18" x14ac:dyDescent="0.25">
      <c r="A24" s="75" t="s">
        <v>770</v>
      </c>
      <c r="B24" s="75"/>
      <c r="C24" s="75"/>
      <c r="D24" s="75"/>
      <c r="E24" s="75"/>
      <c r="F24" s="75"/>
      <c r="G24" s="75"/>
      <c r="H24" s="75"/>
      <c r="I24" s="75"/>
      <c r="J24" s="75"/>
      <c r="K24" s="75"/>
      <c r="L24" s="75"/>
      <c r="M24" s="75"/>
      <c r="N24" s="75"/>
      <c r="O24" s="75"/>
      <c r="P24" s="75"/>
      <c r="Q24" s="75"/>
      <c r="R24" s="75"/>
    </row>
    <row r="25" spans="1:18" x14ac:dyDescent="0.25">
      <c r="A25" s="75"/>
      <c r="B25" s="75"/>
      <c r="C25" s="75"/>
      <c r="D25" s="75"/>
      <c r="E25" s="75"/>
      <c r="F25" s="75"/>
      <c r="G25" s="75"/>
      <c r="H25" s="75"/>
      <c r="I25" s="75"/>
      <c r="J25" s="75"/>
      <c r="K25" s="75"/>
      <c r="L25" s="75"/>
      <c r="M25" s="75"/>
      <c r="N25" s="75"/>
      <c r="O25" s="75"/>
      <c r="P25" s="75"/>
      <c r="Q25" s="75"/>
      <c r="R25" s="75"/>
    </row>
    <row r="26" spans="1:18" ht="21" x14ac:dyDescent="0.4">
      <c r="A26" s="147" t="s">
        <v>781</v>
      </c>
      <c r="B26" s="75"/>
      <c r="C26" s="75"/>
      <c r="D26" s="75"/>
      <c r="E26" s="75"/>
      <c r="F26" s="75"/>
      <c r="G26" s="75"/>
      <c r="H26" s="75"/>
      <c r="I26" s="75"/>
      <c r="J26" s="75"/>
      <c r="K26" s="75"/>
      <c r="L26" s="75"/>
      <c r="M26" s="75"/>
      <c r="N26" s="75"/>
      <c r="O26" s="75"/>
      <c r="P26" s="75"/>
      <c r="Q26" s="75"/>
      <c r="R26" s="75"/>
    </row>
    <row r="27" spans="1:18" x14ac:dyDescent="0.25">
      <c r="A27" s="75"/>
      <c r="B27" s="75"/>
      <c r="C27" s="75"/>
      <c r="D27" s="75"/>
      <c r="E27" s="75"/>
      <c r="F27" s="75"/>
      <c r="G27" s="75"/>
      <c r="H27" s="75"/>
      <c r="I27" s="75"/>
      <c r="J27" s="75"/>
      <c r="K27" s="75"/>
      <c r="L27" s="75"/>
      <c r="M27" s="75"/>
      <c r="N27" s="75"/>
      <c r="O27" s="75"/>
      <c r="P27" s="75"/>
      <c r="Q27" s="75"/>
      <c r="R27" s="75"/>
    </row>
    <row r="28" spans="1:18" ht="15.6" x14ac:dyDescent="0.3">
      <c r="A28" s="145" t="s">
        <v>760</v>
      </c>
    </row>
    <row r="29" spans="1:18" x14ac:dyDescent="0.25">
      <c r="A29" s="135" t="s">
        <v>724</v>
      </c>
      <c r="B29" s="74" t="s">
        <v>725</v>
      </c>
      <c r="C29" s="74" t="s">
        <v>727</v>
      </c>
      <c r="D29" s="74" t="s">
        <v>728</v>
      </c>
    </row>
    <row r="30" spans="1:18" x14ac:dyDescent="0.25">
      <c r="C30" s="74" t="s">
        <v>726</v>
      </c>
    </row>
    <row r="32" spans="1:18" x14ac:dyDescent="0.25">
      <c r="A32" s="135" t="s">
        <v>786</v>
      </c>
      <c r="B32" s="74" t="s">
        <v>802</v>
      </c>
      <c r="C32" s="139" t="s">
        <v>743</v>
      </c>
      <c r="D32" s="74" t="s">
        <v>807</v>
      </c>
    </row>
    <row r="33" spans="1:5" x14ac:dyDescent="0.25">
      <c r="C33" s="139"/>
      <c r="D33" s="74" t="s">
        <v>808</v>
      </c>
    </row>
    <row r="34" spans="1:5" x14ac:dyDescent="0.25">
      <c r="C34" s="139"/>
    </row>
    <row r="35" spans="1:5" x14ac:dyDescent="0.25">
      <c r="B35" s="74" t="s">
        <v>52</v>
      </c>
      <c r="C35" s="140" t="s">
        <v>738</v>
      </c>
      <c r="D35" s="74" t="s">
        <v>809</v>
      </c>
    </row>
    <row r="36" spans="1:5" x14ac:dyDescent="0.25">
      <c r="D36" s="74" t="s">
        <v>810</v>
      </c>
    </row>
    <row r="38" spans="1:5" x14ac:dyDescent="0.25">
      <c r="A38" s="135" t="s">
        <v>729</v>
      </c>
      <c r="B38" s="74" t="s">
        <v>29</v>
      </c>
      <c r="C38" s="74" t="s">
        <v>730</v>
      </c>
      <c r="D38" s="74" t="s">
        <v>771</v>
      </c>
    </row>
    <row r="39" spans="1:5" x14ac:dyDescent="0.25">
      <c r="D39" s="74" t="s">
        <v>731</v>
      </c>
    </row>
    <row r="41" spans="1:5" x14ac:dyDescent="0.25">
      <c r="A41" s="135" t="s">
        <v>732</v>
      </c>
      <c r="B41" s="74" t="s">
        <v>322</v>
      </c>
      <c r="C41" s="74" t="s">
        <v>730</v>
      </c>
      <c r="D41" s="74" t="s">
        <v>733</v>
      </c>
    </row>
    <row r="42" spans="1:5" x14ac:dyDescent="0.25">
      <c r="B42" s="73"/>
    </row>
    <row r="43" spans="1:5" x14ac:dyDescent="0.25">
      <c r="B43" s="73"/>
    </row>
    <row r="44" spans="1:5" x14ac:dyDescent="0.25">
      <c r="A44" s="135" t="s">
        <v>734</v>
      </c>
      <c r="B44" s="74" t="s">
        <v>735</v>
      </c>
      <c r="C44" s="74" t="s">
        <v>730</v>
      </c>
      <c r="D44" s="74" t="s">
        <v>736</v>
      </c>
    </row>
    <row r="45" spans="1:5" x14ac:dyDescent="0.25">
      <c r="B45" s="73"/>
      <c r="D45" s="74" t="s">
        <v>772</v>
      </c>
    </row>
    <row r="46" spans="1:5" x14ac:dyDescent="0.25">
      <c r="B46" s="73"/>
      <c r="E46" s="75"/>
    </row>
    <row r="47" spans="1:5" x14ac:dyDescent="0.25">
      <c r="A47" s="135" t="s">
        <v>737</v>
      </c>
      <c r="B47" s="74" t="s">
        <v>62</v>
      </c>
      <c r="C47" s="74" t="s">
        <v>730</v>
      </c>
      <c r="D47" s="74" t="s">
        <v>785</v>
      </c>
    </row>
    <row r="48" spans="1:5" x14ac:dyDescent="0.25">
      <c r="B48" s="73"/>
      <c r="E48" s="75"/>
    </row>
    <row r="49" spans="1:14" x14ac:dyDescent="0.25">
      <c r="A49" s="141" t="s">
        <v>739</v>
      </c>
      <c r="B49" s="142" t="s">
        <v>29</v>
      </c>
      <c r="C49" s="142" t="s">
        <v>730</v>
      </c>
      <c r="D49" s="142" t="s">
        <v>755</v>
      </c>
      <c r="E49" s="142"/>
      <c r="F49" s="142"/>
      <c r="G49" s="142"/>
      <c r="H49" s="142"/>
      <c r="I49" s="142"/>
      <c r="J49" s="142"/>
      <c r="K49" s="142"/>
      <c r="L49" s="142"/>
    </row>
    <row r="51" spans="1:14" x14ac:dyDescent="0.25">
      <c r="A51" s="135" t="s">
        <v>741</v>
      </c>
      <c r="B51" s="74" t="s">
        <v>40</v>
      </c>
      <c r="C51" s="140" t="s">
        <v>738</v>
      </c>
      <c r="D51" s="136" t="s">
        <v>742</v>
      </c>
      <c r="E51" s="136"/>
      <c r="F51" s="136"/>
      <c r="G51" s="136"/>
      <c r="H51" s="136"/>
      <c r="I51" s="136"/>
      <c r="J51" s="136"/>
      <c r="K51" s="136"/>
      <c r="L51" s="136"/>
      <c r="M51" s="136"/>
      <c r="N51" s="136"/>
    </row>
    <row r="52" spans="1:14" x14ac:dyDescent="0.25">
      <c r="B52" s="75"/>
    </row>
    <row r="53" spans="1:14" x14ac:dyDescent="0.25">
      <c r="A53" s="135" t="s">
        <v>744</v>
      </c>
      <c r="B53" s="74" t="s">
        <v>52</v>
      </c>
      <c r="C53" s="140" t="s">
        <v>738</v>
      </c>
      <c r="D53" s="143" t="s">
        <v>745</v>
      </c>
      <c r="E53" s="143"/>
      <c r="F53" s="143"/>
      <c r="G53" s="143"/>
      <c r="H53" s="143"/>
    </row>
    <row r="54" spans="1:14" x14ac:dyDescent="0.25">
      <c r="C54" s="77"/>
      <c r="D54" s="76"/>
      <c r="E54" s="75"/>
    </row>
    <row r="55" spans="1:14" x14ac:dyDescent="0.25">
      <c r="A55" s="135" t="s">
        <v>746</v>
      </c>
      <c r="B55" s="74" t="s">
        <v>43</v>
      </c>
      <c r="C55" s="74" t="s">
        <v>730</v>
      </c>
      <c r="D55" s="74" t="s">
        <v>777</v>
      </c>
    </row>
    <row r="56" spans="1:14" x14ac:dyDescent="0.25">
      <c r="E56" s="75"/>
    </row>
    <row r="58" spans="1:14" x14ac:dyDescent="0.25">
      <c r="A58" s="135" t="s">
        <v>747</v>
      </c>
      <c r="B58" s="74" t="s">
        <v>47</v>
      </c>
      <c r="C58" s="74" t="s">
        <v>730</v>
      </c>
      <c r="D58" s="74" t="s">
        <v>778</v>
      </c>
    </row>
    <row r="59" spans="1:14" x14ac:dyDescent="0.25">
      <c r="D59" s="74" t="s">
        <v>779</v>
      </c>
    </row>
    <row r="60" spans="1:14" x14ac:dyDescent="0.25">
      <c r="B60" s="73"/>
      <c r="E60" s="75"/>
    </row>
    <row r="61" spans="1:14" x14ac:dyDescent="0.25">
      <c r="B61" s="73"/>
      <c r="D61" s="138" t="s">
        <v>748</v>
      </c>
      <c r="E61" s="138"/>
      <c r="F61" s="138"/>
      <c r="G61" s="138"/>
      <c r="H61" s="138"/>
      <c r="I61" s="138"/>
      <c r="J61" s="138"/>
    </row>
    <row r="62" spans="1:14" x14ac:dyDescent="0.25">
      <c r="B62" s="73"/>
      <c r="D62" s="138"/>
      <c r="E62" s="138"/>
      <c r="F62" s="138"/>
      <c r="G62" s="138"/>
      <c r="H62" s="138"/>
      <c r="I62" s="138"/>
      <c r="J62" s="138"/>
    </row>
    <row r="63" spans="1:14" x14ac:dyDescent="0.25">
      <c r="B63" s="73"/>
      <c r="D63" s="136" t="s">
        <v>811</v>
      </c>
      <c r="E63" s="136"/>
      <c r="F63" s="136"/>
      <c r="G63" s="136"/>
      <c r="H63" s="136"/>
    </row>
    <row r="64" spans="1:14" x14ac:dyDescent="0.25">
      <c r="B64" s="73"/>
      <c r="D64" s="74" t="s">
        <v>812</v>
      </c>
      <c r="H64" s="74" t="s">
        <v>813</v>
      </c>
    </row>
    <row r="65" spans="1:9" x14ac:dyDescent="0.25">
      <c r="D65" s="74" t="s">
        <v>814</v>
      </c>
    </row>
    <row r="66" spans="1:9" x14ac:dyDescent="0.25">
      <c r="D66" s="74" t="s">
        <v>815</v>
      </c>
    </row>
    <row r="68" spans="1:9" x14ac:dyDescent="0.25">
      <c r="A68" s="135" t="s">
        <v>749</v>
      </c>
      <c r="B68" s="74" t="s">
        <v>750</v>
      </c>
      <c r="C68" s="139" t="s">
        <v>743</v>
      </c>
      <c r="D68" s="74" t="s">
        <v>816</v>
      </c>
    </row>
    <row r="69" spans="1:9" x14ac:dyDescent="0.25">
      <c r="B69" s="75"/>
    </row>
    <row r="70" spans="1:9" x14ac:dyDescent="0.25">
      <c r="A70" s="135" t="s">
        <v>751</v>
      </c>
      <c r="B70" s="74" t="s">
        <v>752</v>
      </c>
      <c r="C70" s="74" t="s">
        <v>730</v>
      </c>
      <c r="D70" s="74" t="s">
        <v>753</v>
      </c>
      <c r="G70" s="73"/>
    </row>
    <row r="71" spans="1:9" x14ac:dyDescent="0.25">
      <c r="G71" s="73"/>
    </row>
    <row r="72" spans="1:9" x14ac:dyDescent="0.25">
      <c r="A72" s="135" t="s">
        <v>754</v>
      </c>
      <c r="B72" s="74" t="s">
        <v>756</v>
      </c>
      <c r="C72" s="140" t="s">
        <v>757</v>
      </c>
      <c r="D72" s="74" t="s">
        <v>773</v>
      </c>
    </row>
    <row r="73" spans="1:9" x14ac:dyDescent="0.25">
      <c r="D73" s="76"/>
    </row>
    <row r="74" spans="1:9" x14ac:dyDescent="0.25">
      <c r="A74" s="135" t="s">
        <v>754</v>
      </c>
      <c r="B74" s="74" t="s">
        <v>756</v>
      </c>
      <c r="C74" s="139" t="s">
        <v>743</v>
      </c>
      <c r="D74" s="74" t="s">
        <v>758</v>
      </c>
    </row>
    <row r="76" spans="1:9" x14ac:dyDescent="0.25">
      <c r="C76" s="74" t="s">
        <v>730</v>
      </c>
      <c r="D76" s="142" t="s">
        <v>765</v>
      </c>
      <c r="E76" s="142"/>
      <c r="F76" s="142"/>
      <c r="G76" s="142"/>
      <c r="H76" s="142"/>
      <c r="I76" s="142"/>
    </row>
    <row r="78" spans="1:9" x14ac:dyDescent="0.25">
      <c r="C78" s="74" t="s">
        <v>730</v>
      </c>
      <c r="D78" s="74" t="s">
        <v>766</v>
      </c>
    </row>
    <row r="81" spans="1:11" ht="21" x14ac:dyDescent="0.4">
      <c r="A81" s="144" t="s">
        <v>767</v>
      </c>
      <c r="B81" s="136"/>
      <c r="C81" s="136"/>
      <c r="D81" s="136"/>
      <c r="E81" s="136"/>
      <c r="F81" s="136"/>
      <c r="G81" s="136"/>
      <c r="H81" s="136"/>
      <c r="I81" s="136"/>
      <c r="J81" s="136"/>
      <c r="K81" s="136"/>
    </row>
    <row r="83" spans="1:11" x14ac:dyDescent="0.25">
      <c r="A83" s="75"/>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J644"/>
  <sheetViews>
    <sheetView showGridLines="0" tabSelected="1" showOutlineSymbols="0" zoomScale="75" workbookViewId="0">
      <selection activeCell="F24" sqref="F24"/>
    </sheetView>
  </sheetViews>
  <sheetFormatPr defaultRowHeight="13.2" x14ac:dyDescent="0.25"/>
  <cols>
    <col min="1" max="1" width="20" customWidth="1"/>
    <col min="2" max="2" width="12" customWidth="1"/>
    <col min="3" max="3" width="7.6640625" customWidth="1"/>
    <col min="4" max="4" width="10.6640625" customWidth="1"/>
    <col min="5" max="5" width="15.44140625" customWidth="1"/>
    <col min="6" max="6" width="12.88671875" bestFit="1" customWidth="1"/>
    <col min="7" max="7" width="16.88671875" customWidth="1"/>
    <col min="8" max="8" width="9.44140625" customWidth="1"/>
    <col min="9" max="9" width="8.88671875" customWidth="1"/>
    <col min="10" max="10" width="10" customWidth="1"/>
    <col min="11" max="11" width="8.88671875" customWidth="1"/>
    <col min="13" max="13" width="8.6640625" customWidth="1"/>
    <col min="14" max="15" width="7.6640625" hidden="1" customWidth="1"/>
    <col min="16" max="16" width="10" hidden="1" customWidth="1"/>
    <col min="17" max="18" width="7.6640625" hidden="1" customWidth="1"/>
    <col min="19" max="19" width="6" hidden="1" customWidth="1"/>
    <col min="20" max="20" width="6.33203125" hidden="1" customWidth="1"/>
    <col min="21" max="21" width="6.6640625" hidden="1" customWidth="1"/>
    <col min="22" max="34" width="9.109375" hidden="1" customWidth="1"/>
    <col min="35" max="35" width="0" hidden="1" customWidth="1"/>
    <col min="36" max="36" width="10.88671875" hidden="1" customWidth="1"/>
    <col min="37" max="63" width="0" hidden="1" customWidth="1"/>
  </cols>
  <sheetData>
    <row r="1" spans="1:26" ht="14.25" customHeight="1" x14ac:dyDescent="0.25">
      <c r="A1" s="146" t="s">
        <v>780</v>
      </c>
    </row>
    <row r="2" spans="1:26" ht="12.75" customHeight="1" x14ac:dyDescent="0.25"/>
    <row r="3" spans="1:26" ht="20.399999999999999" x14ac:dyDescent="0.35">
      <c r="A3" s="22"/>
      <c r="B3" s="22"/>
      <c r="C3" s="22"/>
      <c r="D3" s="23" t="s">
        <v>28</v>
      </c>
      <c r="E3" s="24"/>
      <c r="F3" s="24"/>
      <c r="G3" s="24"/>
      <c r="H3" s="24"/>
      <c r="I3" s="25" t="s">
        <v>9</v>
      </c>
      <c r="J3" s="24"/>
      <c r="K3" s="24"/>
      <c r="L3" s="24"/>
      <c r="M3" s="24"/>
      <c r="N3" s="26"/>
      <c r="O3" s="26"/>
      <c r="P3" s="26"/>
      <c r="Q3" s="26"/>
      <c r="R3" s="26"/>
    </row>
    <row r="4" spans="1:26" ht="15.6" x14ac:dyDescent="0.3">
      <c r="A4" s="27"/>
      <c r="B4" s="27"/>
      <c r="C4" s="27"/>
      <c r="D4" s="28" t="s">
        <v>740</v>
      </c>
      <c r="E4" s="26"/>
      <c r="F4" s="26"/>
      <c r="G4" s="26"/>
      <c r="H4" s="29"/>
      <c r="I4" s="25" t="s">
        <v>39</v>
      </c>
      <c r="J4" s="26"/>
      <c r="K4" s="26"/>
      <c r="L4" s="26"/>
      <c r="M4" s="26"/>
      <c r="N4" s="26"/>
      <c r="O4" s="26"/>
      <c r="P4" s="26"/>
      <c r="Q4" s="26"/>
      <c r="R4" s="26"/>
    </row>
    <row r="5" spans="1:26" x14ac:dyDescent="0.25">
      <c r="A5" s="26"/>
      <c r="B5" s="26"/>
      <c r="C5" s="26"/>
      <c r="D5" s="26"/>
      <c r="E5" s="26"/>
      <c r="F5" s="26"/>
      <c r="G5" s="26"/>
      <c r="H5" s="26"/>
      <c r="I5" s="26"/>
      <c r="J5" s="26"/>
      <c r="K5" s="26"/>
      <c r="L5" s="26"/>
      <c r="M5" s="26"/>
      <c r="N5" s="26"/>
      <c r="O5" s="26"/>
      <c r="P5" s="26"/>
      <c r="Q5" s="26"/>
      <c r="R5" s="26"/>
    </row>
    <row r="6" spans="1:26" ht="15.6" x14ac:dyDescent="0.3">
      <c r="A6" s="26"/>
      <c r="B6" s="26"/>
      <c r="C6" s="26"/>
      <c r="D6" s="30"/>
      <c r="E6" s="30"/>
      <c r="F6" s="30"/>
      <c r="G6" s="35" t="s">
        <v>817</v>
      </c>
      <c r="H6" s="148"/>
      <c r="I6" s="148">
        <f t="shared" ref="I6:N6" si="0">-500-125</f>
        <v>-625</v>
      </c>
      <c r="J6" s="148">
        <f t="shared" si="0"/>
        <v>-625</v>
      </c>
      <c r="K6" s="148">
        <f t="shared" si="0"/>
        <v>-625</v>
      </c>
      <c r="L6" s="148">
        <f t="shared" si="0"/>
        <v>-625</v>
      </c>
      <c r="M6" s="148">
        <f t="shared" si="0"/>
        <v>-625</v>
      </c>
      <c r="N6" s="148">
        <f t="shared" si="0"/>
        <v>-625</v>
      </c>
      <c r="O6" s="26"/>
      <c r="P6" s="26"/>
      <c r="Q6" s="26"/>
      <c r="R6" s="26"/>
    </row>
    <row r="7" spans="1:26" ht="15.6" x14ac:dyDescent="0.3">
      <c r="A7" s="26"/>
      <c r="B7" s="26"/>
      <c r="C7" s="26"/>
      <c r="D7" s="30"/>
      <c r="E7" s="30"/>
      <c r="F7" s="30"/>
      <c r="G7" s="35" t="s">
        <v>818</v>
      </c>
      <c r="H7" s="15"/>
      <c r="I7" s="15">
        <v>-471</v>
      </c>
      <c r="J7" s="15">
        <v>-471</v>
      </c>
      <c r="K7" s="15">
        <v>-471</v>
      </c>
      <c r="L7" s="15">
        <v>-471</v>
      </c>
      <c r="M7" s="15">
        <v>-471</v>
      </c>
      <c r="N7" s="15">
        <v>-471</v>
      </c>
      <c r="O7" s="26"/>
      <c r="P7" s="26"/>
      <c r="Q7" s="26"/>
      <c r="R7" s="26"/>
    </row>
    <row r="8" spans="1:26" ht="15.6" x14ac:dyDescent="0.3">
      <c r="A8" s="31" t="s">
        <v>20</v>
      </c>
      <c r="B8" s="110" t="s">
        <v>789</v>
      </c>
      <c r="C8" s="31"/>
      <c r="E8" s="35"/>
      <c r="F8" s="35"/>
      <c r="G8" t="s">
        <v>819</v>
      </c>
      <c r="H8" s="148"/>
      <c r="I8" s="148">
        <v>-80</v>
      </c>
      <c r="J8" s="148">
        <v>-80</v>
      </c>
      <c r="K8" s="148">
        <v>-80</v>
      </c>
      <c r="L8" s="148">
        <v>-80</v>
      </c>
      <c r="M8" s="148">
        <v>-80</v>
      </c>
      <c r="N8" s="148">
        <v>10</v>
      </c>
      <c r="O8" s="9"/>
      <c r="P8" s="9"/>
      <c r="Q8" s="9"/>
      <c r="R8" s="9"/>
    </row>
    <row r="9" spans="1:26" x14ac:dyDescent="0.25">
      <c r="A9" s="26"/>
      <c r="B9" s="89" t="str">
        <f>IF(OR(B8="",B8=" "),"Enter Your Registrant Name","")</f>
        <v/>
      </c>
      <c r="C9" s="26"/>
      <c r="E9" s="35"/>
      <c r="F9" s="35"/>
      <c r="N9" s="35"/>
      <c r="O9" s="35"/>
      <c r="P9" s="35"/>
      <c r="Q9" s="35"/>
      <c r="R9" s="35"/>
      <c r="Z9" s="66"/>
    </row>
    <row r="10" spans="1:26" x14ac:dyDescent="0.25">
      <c r="A10" s="31" t="s">
        <v>25</v>
      </c>
      <c r="B10" s="137">
        <v>37031</v>
      </c>
      <c r="C10" s="26"/>
      <c r="D10" t="s">
        <v>319</v>
      </c>
      <c r="E10" s="109">
        <v>1</v>
      </c>
      <c r="F10" s="127"/>
      <c r="G10" s="35" t="s">
        <v>782</v>
      </c>
      <c r="H10" s="149" t="str">
        <f t="shared" ref="H10:M10" si="1">IF(-H6+SUMIF($D$17:$D$33,"=ROS",H$17:H$33)+SUMIF($D$17:$D$33,"=HQ",H$17:H$33)+SUMIF($D$17:$D$33,"=PJM",H$17:H$33)+SUMIF($D$17:$D$33,"=OH",H$17:H$33)+SUMIF($D$17:$D$33,"=NE",H$17:H$33)=0,"Even",-H6+SUMIF($D$17:$D$33,"=ROS",H$17:H$33)+SUMIF($D$17:$D$33,"=HQ",H$17:H$33)+SUMIF($D$17:$D$33,"=PJM",H$17:H$33)+SUMIF($D$17:$D$33,"=OH",H$17:H$33)+SUMIF($D$17:$D$33,"=NE",H$17:H$33))</f>
        <v>Even</v>
      </c>
      <c r="I10" s="149">
        <f t="shared" si="1"/>
        <v>75</v>
      </c>
      <c r="J10" s="149">
        <f t="shared" si="1"/>
        <v>75</v>
      </c>
      <c r="K10" s="149">
        <f t="shared" si="1"/>
        <v>75</v>
      </c>
      <c r="L10" s="149">
        <f t="shared" si="1"/>
        <v>75</v>
      </c>
      <c r="M10" s="149">
        <f t="shared" si="1"/>
        <v>75</v>
      </c>
      <c r="N10" s="149">
        <f>-N6+SUMIF($D$17:$D$33,"=ROS",N$17:N$33)+SUMIF($D$17:$D$33,"=HQ",N$17:N$33)+SUMIF($D$17:$D$33,"=PJM",N$17:N$33)+SUMIF($D$17:$D$33,"=OH",N$17:N$33)+SUMIF($D$17:$D$33,"=NE",N$17:N$33)</f>
        <v>550</v>
      </c>
      <c r="O10" s="26"/>
      <c r="P10" s="26"/>
      <c r="Q10" s="26"/>
      <c r="R10" s="26"/>
      <c r="T10" s="20"/>
      <c r="U10" s="20"/>
      <c r="V10" s="20"/>
    </row>
    <row r="11" spans="1:26" x14ac:dyDescent="0.25">
      <c r="A11" s="26"/>
      <c r="B11" s="89" t="str">
        <f>IF(OR(B10="",B10=" "),"Enter Date","")</f>
        <v/>
      </c>
      <c r="C11" s="26"/>
      <c r="E11" s="89" t="str">
        <f>IF(OR(E10&lt;1,E10&gt;10),"Enter a number between 1 and 10 in cell above","")</f>
        <v/>
      </c>
      <c r="F11" s="89"/>
      <c r="G11" s="35" t="s">
        <v>783</v>
      </c>
      <c r="H11" s="149" t="str">
        <f t="shared" ref="H11:M11" si="2">IF(-H7+SUMIF($D$17:$D$33,"=NYC",H$17:H$33)=0,"Even",-H7+SUMIF($D$17:$D$33,"=NYC",H$17:H$33))</f>
        <v>Even</v>
      </c>
      <c r="I11" s="149" t="str">
        <f t="shared" si="2"/>
        <v>Even</v>
      </c>
      <c r="J11" s="149" t="str">
        <f t="shared" si="2"/>
        <v>Even</v>
      </c>
      <c r="K11" s="149" t="str">
        <f t="shared" si="2"/>
        <v>Even</v>
      </c>
      <c r="L11" s="149" t="str">
        <f t="shared" si="2"/>
        <v>Even</v>
      </c>
      <c r="M11" s="149">
        <f t="shared" si="2"/>
        <v>-5</v>
      </c>
      <c r="N11" s="149">
        <f>-N7+SUMIF($D$17:$D$33,"=NYC",N$17:N$33)</f>
        <v>-110</v>
      </c>
      <c r="O11" s="37"/>
      <c r="P11" s="37"/>
      <c r="Q11" s="37"/>
      <c r="R11" s="37"/>
      <c r="S11" s="20"/>
    </row>
    <row r="12" spans="1:26" x14ac:dyDescent="0.25">
      <c r="A12" s="31" t="s">
        <v>57</v>
      </c>
      <c r="B12" s="36" t="s">
        <v>60</v>
      </c>
      <c r="C12" s="31"/>
      <c r="E12" s="26"/>
      <c r="F12" s="26"/>
      <c r="G12" t="s">
        <v>784</v>
      </c>
      <c r="H12" s="149" t="str">
        <f>IF(-H8+SUMIF($D$17:$D$33,"=LI",H$17:H$33)=0,"Even",-H8+SUMIF($D$17:$D$33,"=LI",H$17:H$33))</f>
        <v>Even</v>
      </c>
      <c r="I12" s="149" t="str">
        <f t="shared" ref="I12:N12" si="3">IF(-I8+SUMIF($D$17:$D$33,"=LI",I$17:I$33)=0,"Even",-I8+SUMIF($D$17:$D$33,"=LI",I$17:I$33))</f>
        <v>Even</v>
      </c>
      <c r="J12" s="149" t="str">
        <f t="shared" si="3"/>
        <v>Even</v>
      </c>
      <c r="K12" s="149" t="str">
        <f t="shared" si="3"/>
        <v>Even</v>
      </c>
      <c r="L12" s="149" t="str">
        <f t="shared" si="3"/>
        <v>Even</v>
      </c>
      <c r="M12" s="149" t="str">
        <f t="shared" si="3"/>
        <v>Even</v>
      </c>
      <c r="N12" s="149">
        <f t="shared" si="3"/>
        <v>10</v>
      </c>
      <c r="O12" s="26"/>
      <c r="P12" s="26"/>
      <c r="Q12" s="26"/>
      <c r="R12" s="26"/>
      <c r="T12" s="20"/>
    </row>
    <row r="13" spans="1:26" ht="13.8" thickBot="1" x14ac:dyDescent="0.3">
      <c r="A13" s="26"/>
      <c r="B13" s="89" t="str">
        <f>IF(OR(B12="",B12=" "),"Enter Season","")</f>
        <v/>
      </c>
      <c r="C13" s="26"/>
      <c r="D13" s="26"/>
      <c r="E13" s="26"/>
      <c r="F13" s="26"/>
      <c r="G13" s="26"/>
      <c r="H13" s="150" t="s">
        <v>54</v>
      </c>
      <c r="I13" s="151"/>
      <c r="J13" s="151"/>
      <c r="K13" s="151"/>
      <c r="L13" s="151"/>
      <c r="M13" s="152"/>
      <c r="N13" s="26"/>
      <c r="O13" s="26"/>
      <c r="P13" s="26"/>
      <c r="Q13" s="26"/>
      <c r="R13" s="26"/>
    </row>
    <row r="14" spans="1:26" x14ac:dyDescent="0.25">
      <c r="A14" s="50"/>
      <c r="B14" s="63"/>
      <c r="C14" s="67"/>
      <c r="D14" s="70"/>
      <c r="E14" s="60"/>
      <c r="F14" s="128"/>
      <c r="G14" s="54" t="s">
        <v>48</v>
      </c>
      <c r="H14" s="57"/>
      <c r="I14" s="86"/>
      <c r="J14" s="87"/>
      <c r="K14" s="57"/>
      <c r="L14" s="88"/>
      <c r="M14" s="91"/>
      <c r="N14" s="92"/>
      <c r="O14" s="92"/>
      <c r="P14" s="92"/>
      <c r="Q14" s="92"/>
      <c r="R14" s="92"/>
    </row>
    <row r="15" spans="1:26" x14ac:dyDescent="0.25">
      <c r="A15" s="51" t="s">
        <v>42</v>
      </c>
      <c r="B15" s="64" t="s">
        <v>40</v>
      </c>
      <c r="C15" s="68" t="s">
        <v>52</v>
      </c>
      <c r="D15" s="71" t="s">
        <v>43</v>
      </c>
      <c r="E15" s="61" t="s">
        <v>46</v>
      </c>
      <c r="F15" s="129" t="s">
        <v>719</v>
      </c>
      <c r="G15" s="55" t="s">
        <v>50</v>
      </c>
      <c r="H15" s="57" t="str">
        <f>IF($B$12="Summer","May","Nov")</f>
        <v>May</v>
      </c>
      <c r="I15" s="57" t="str">
        <f>IF($B$12="Summer","Jun","Dec")</f>
        <v>Jun</v>
      </c>
      <c r="J15" s="57" t="str">
        <f>IF($B$12="Summer","Jul","Jan")</f>
        <v>Jul</v>
      </c>
      <c r="K15" s="57" t="str">
        <f>IF($B$12="Summer","Aug","Feb")</f>
        <v>Aug</v>
      </c>
      <c r="L15" s="85" t="str">
        <f>IF($B$12="Summer","Sept","Mar")</f>
        <v>Sept</v>
      </c>
      <c r="M15" s="57" t="str">
        <f>IF($B$12="Summer","Oct","Apr")</f>
        <v>Oct</v>
      </c>
      <c r="N15" s="93" t="s">
        <v>53</v>
      </c>
      <c r="O15" s="93" t="s">
        <v>320</v>
      </c>
      <c r="P15" s="93" t="s">
        <v>322</v>
      </c>
      <c r="Q15" s="93" t="s">
        <v>324</v>
      </c>
      <c r="R15" s="93" t="s">
        <v>62</v>
      </c>
    </row>
    <row r="16" spans="1:26" ht="13.8" thickBot="1" x14ac:dyDescent="0.3">
      <c r="A16" s="53" t="s">
        <v>29</v>
      </c>
      <c r="B16" s="65" t="s">
        <v>41</v>
      </c>
      <c r="C16" s="69"/>
      <c r="D16" s="72"/>
      <c r="E16" s="62" t="s">
        <v>47</v>
      </c>
      <c r="F16" s="130"/>
      <c r="G16" s="56" t="s">
        <v>49</v>
      </c>
      <c r="H16" s="58"/>
      <c r="I16" s="59"/>
      <c r="J16" s="59"/>
      <c r="K16" s="59"/>
      <c r="L16" s="90"/>
      <c r="M16" s="57"/>
      <c r="N16" s="94" t="s">
        <v>321</v>
      </c>
      <c r="O16" s="98" t="s">
        <v>41</v>
      </c>
      <c r="P16" s="93" t="s">
        <v>323</v>
      </c>
      <c r="Q16" s="93" t="s">
        <v>41</v>
      </c>
      <c r="R16" s="93"/>
    </row>
    <row r="17" spans="1:33" s="47" customFormat="1" ht="13.8" thickBot="1" x14ac:dyDescent="0.3">
      <c r="A17" s="82" t="str">
        <f>IF(D17="","",+$B$8)</f>
        <v>Supply1</v>
      </c>
      <c r="B17" s="107">
        <v>23512</v>
      </c>
      <c r="C17" s="106">
        <v>180</v>
      </c>
      <c r="D17" s="78" t="s">
        <v>2</v>
      </c>
      <c r="E17" s="79" t="s">
        <v>348</v>
      </c>
      <c r="F17" s="131" t="s">
        <v>720</v>
      </c>
      <c r="G17" s="80" t="s">
        <v>48</v>
      </c>
      <c r="H17" s="122"/>
      <c r="I17" s="122">
        <v>-180</v>
      </c>
      <c r="J17" s="122">
        <v>-180</v>
      </c>
      <c r="K17" s="122">
        <v>-180</v>
      </c>
      <c r="L17" s="122">
        <v>-180</v>
      </c>
      <c r="M17" s="122">
        <v>-180</v>
      </c>
      <c r="N17" s="122">
        <v>-80</v>
      </c>
      <c r="O17" s="99">
        <v>1</v>
      </c>
      <c r="P17" s="103">
        <f>+$B$10</f>
        <v>37031</v>
      </c>
      <c r="Q17" s="101">
        <f>+$E$10</f>
        <v>1</v>
      </c>
      <c r="R17" s="101" t="str">
        <f>+$B$12</f>
        <v>Summer</v>
      </c>
      <c r="S17" s="49" t="e">
        <f>IF(AND(OR(I17=0,I17=1),OR(J17=0,J17=1),OR(K17=0,K17=1),OR(L17=0,L17=1),OR(M17=0,M17=1),OR(N17=0,N17=1),OR(#REF!=0,#REF!=1)),0,1)</f>
        <v>#REF!</v>
      </c>
      <c r="T17" s="49">
        <f>IF(M17+N17&gt;0,1,0)</f>
        <v>0</v>
      </c>
      <c r="U17" s="47">
        <f>IF(SUM(I17:N17)&gt;1,1,0)</f>
        <v>0</v>
      </c>
      <c r="V17" s="47">
        <f>IF(AND(H17&gt;0,SUM(I17:N17)=0),1,0)</f>
        <v>0</v>
      </c>
      <c r="W17" s="49">
        <f>IF(I17&gt;0,1,0)</f>
        <v>0</v>
      </c>
      <c r="Y17" s="47">
        <f t="shared" ref="Y17:Y22" si="4">IF(AND($G17="sold",D17=""),1,+IF(AND($G17="Purchased",D17=""),1,0))</f>
        <v>0</v>
      </c>
      <c r="Z17" s="47">
        <f t="shared" ref="Z17:AE18" si="5">IF(AND($G17="sold",H17&gt;0),1,+IF(AND($G17="Purchased",H17&lt;0),1,0))</f>
        <v>0</v>
      </c>
      <c r="AA17" s="47">
        <f t="shared" si="5"/>
        <v>0</v>
      </c>
      <c r="AB17" s="47">
        <f t="shared" si="5"/>
        <v>0</v>
      </c>
      <c r="AC17" s="47">
        <f t="shared" si="5"/>
        <v>0</v>
      </c>
      <c r="AD17" s="47">
        <f t="shared" si="5"/>
        <v>0</v>
      </c>
      <c r="AE17" s="47">
        <f t="shared" si="5"/>
        <v>0</v>
      </c>
      <c r="AF17" s="47">
        <f>IF(AND($G17="",COUNT(H17:M17)&lt;&gt;0),1,0)</f>
        <v>0</v>
      </c>
      <c r="AG17" s="47">
        <f>IF(AND($E17="",COUNT(H17:M17)&lt;&gt;0),1,0)</f>
        <v>0</v>
      </c>
    </row>
    <row r="18" spans="1:33" s="47" customFormat="1" ht="13.8" thickBot="1" x14ac:dyDescent="0.3">
      <c r="A18" s="82" t="str">
        <f>IF(D18="","",+$B$8)</f>
        <v>Supply1</v>
      </c>
      <c r="B18" s="107">
        <v>23513</v>
      </c>
      <c r="C18" s="106">
        <v>500</v>
      </c>
      <c r="D18" s="78" t="s">
        <v>44</v>
      </c>
      <c r="E18" s="79" t="s">
        <v>326</v>
      </c>
      <c r="F18" s="131"/>
      <c r="G18" s="80" t="s">
        <v>48</v>
      </c>
      <c r="H18" s="122"/>
      <c r="I18" s="122">
        <v>-500</v>
      </c>
      <c r="J18" s="122">
        <v>-500</v>
      </c>
      <c r="K18" s="122">
        <v>-500</v>
      </c>
      <c r="L18" s="122">
        <v>-500</v>
      </c>
      <c r="M18" s="122">
        <v>-500</v>
      </c>
      <c r="N18" s="122">
        <v>-25</v>
      </c>
      <c r="O18" s="99">
        <f>+O17+1</f>
        <v>2</v>
      </c>
      <c r="P18" s="104">
        <f t="shared" ref="P18:P33" si="6">+$B$10</f>
        <v>37031</v>
      </c>
      <c r="Q18" s="100">
        <f t="shared" ref="Q18:Q33" si="7">+$E$10</f>
        <v>1</v>
      </c>
      <c r="R18" s="100" t="str">
        <f t="shared" ref="R18:R33" si="8">+$B$12</f>
        <v>Summer</v>
      </c>
      <c r="S18" s="49" t="e">
        <f>IF(AND(OR(I18=0,I18=1),OR(J18=0,J18=1),OR(K18=0,K18=1),OR(L18=0,L18=1),OR(M18=0,M18=1),OR(N18=0,N18=1),OR(#REF!=0,#REF!=1)),0,1)</f>
        <v>#REF!</v>
      </c>
      <c r="T18" s="49">
        <f>IF(M18+N18&gt;0,1,0)</f>
        <v>0</v>
      </c>
      <c r="U18" s="47">
        <f>IF(SUM(I18:N18)&gt;1,1,0)</f>
        <v>0</v>
      </c>
      <c r="V18" s="47">
        <f>IF(AND(H18&gt;0,SUM(I18:N18)=0),1,0)</f>
        <v>0</v>
      </c>
      <c r="W18" s="49">
        <f>IF(I18&gt;0,1,0)</f>
        <v>0</v>
      </c>
      <c r="Y18" s="47">
        <f t="shared" si="4"/>
        <v>0</v>
      </c>
      <c r="Z18" s="47">
        <f t="shared" si="5"/>
        <v>0</v>
      </c>
      <c r="AA18" s="47">
        <f t="shared" si="5"/>
        <v>0</v>
      </c>
      <c r="AB18" s="47">
        <f t="shared" si="5"/>
        <v>0</v>
      </c>
      <c r="AC18" s="47">
        <f t="shared" si="5"/>
        <v>0</v>
      </c>
      <c r="AD18" s="47">
        <f t="shared" si="5"/>
        <v>0</v>
      </c>
      <c r="AE18" s="47">
        <f t="shared" si="5"/>
        <v>0</v>
      </c>
      <c r="AF18" s="47">
        <f>IF(AND($G18="",COUNT(H18:M18)&lt;&gt;0),1,0)</f>
        <v>0</v>
      </c>
      <c r="AG18" s="47">
        <f>IF(AND($E18="",COUNT(H18:M18)&lt;&gt;0),1,0)</f>
        <v>0</v>
      </c>
    </row>
    <row r="19" spans="1:33" ht="13.8" thickBot="1" x14ac:dyDescent="0.3">
      <c r="A19" s="82" t="str">
        <f t="shared" ref="A19:A26" si="9">IF(D19="","",+$B$8)</f>
        <v>Supply1</v>
      </c>
      <c r="B19" s="107">
        <v>23515</v>
      </c>
      <c r="C19" s="106">
        <v>80</v>
      </c>
      <c r="D19" s="78" t="s">
        <v>3</v>
      </c>
      <c r="E19" s="79" t="s">
        <v>799</v>
      </c>
      <c r="F19" s="131"/>
      <c r="G19" s="80" t="s">
        <v>48</v>
      </c>
      <c r="H19" s="122"/>
      <c r="I19" s="122">
        <v>-80</v>
      </c>
      <c r="J19" s="122">
        <v>-80</v>
      </c>
      <c r="K19" s="122">
        <v>-80</v>
      </c>
      <c r="L19" s="122">
        <v>-80</v>
      </c>
      <c r="M19" s="122">
        <v>-80</v>
      </c>
      <c r="N19" s="122">
        <v>20</v>
      </c>
      <c r="O19" s="99">
        <f t="shared" ref="O19:O33" si="10">+O18+1</f>
        <v>3</v>
      </c>
      <c r="P19" s="104">
        <f t="shared" si="6"/>
        <v>37031</v>
      </c>
      <c r="Q19" s="100">
        <f t="shared" si="7"/>
        <v>1</v>
      </c>
      <c r="R19" s="100" t="str">
        <f t="shared" si="8"/>
        <v>Summer</v>
      </c>
      <c r="S19" s="21" t="e">
        <f>IF(AND(OR(I19=0,I19=1),OR(J19=0,J19=1),OR(K19=0,K19=1),OR(L19=0,L19=1),OR(M19=0,M19=1),OR(N19=0,N19=1),OR(#REF!=0,#REF!=1)),0,1)</f>
        <v>#REF!</v>
      </c>
      <c r="T19" s="21">
        <f t="shared" ref="T19:T26" si="11">IF(M19+N19&gt;0,1,0)</f>
        <v>0</v>
      </c>
      <c r="U19">
        <f t="shared" ref="U19:U26" si="12">IF(SUM(I19:N19)&gt;1,1,0)</f>
        <v>0</v>
      </c>
      <c r="V19">
        <f t="shared" ref="V19:V26" si="13">IF(AND(H19&gt;0,SUM(I19:N19)=0),1,0)</f>
        <v>0</v>
      </c>
      <c r="W19" s="21">
        <f t="shared" ref="W19:W26" si="14">IF(I19&gt;0,1,0)</f>
        <v>0</v>
      </c>
      <c r="Y19" s="47">
        <f t="shared" si="4"/>
        <v>0</v>
      </c>
      <c r="Z19" s="47">
        <f t="shared" ref="Z19:Z26" si="15">IF(AND($G19="sold",H19&gt;0),1,+IF(AND($G19="Purchased",H19&lt;0),1,0))</f>
        <v>0</v>
      </c>
      <c r="AA19" s="47">
        <f t="shared" ref="AA19:AA26" si="16">IF(AND($G19="sold",I19&gt;0),1,+IF(AND($G19="Purchased",I19&lt;0),1,0))</f>
        <v>0</v>
      </c>
      <c r="AB19" s="47">
        <f t="shared" ref="AB19:AB26" si="17">IF(AND($G19="sold",J19&gt;0),1,+IF(AND($G19="Purchased",J19&lt;0),1,0))</f>
        <v>0</v>
      </c>
      <c r="AC19" s="47">
        <f t="shared" ref="AC19:AC26" si="18">IF(AND($G19="sold",K19&gt;0),1,+IF(AND($G19="Purchased",K19&lt;0),1,0))</f>
        <v>0</v>
      </c>
      <c r="AD19" s="47">
        <f t="shared" ref="AD19:AD26" si="19">IF(AND($G19="sold",L19&gt;0),1,+IF(AND($G19="Purchased",L19&lt;0),1,0))</f>
        <v>0</v>
      </c>
      <c r="AE19" s="47">
        <f t="shared" ref="AE19:AE26" si="20">IF(AND($G19="sold",M19&gt;0),1,+IF(AND($G19="Purchased",M19&lt;0),1,0))</f>
        <v>0</v>
      </c>
      <c r="AF19" s="47">
        <f t="shared" ref="AF19:AF26" si="21">IF(AND($G19="",COUNT(H19:M19)&lt;&gt;0),1,0)</f>
        <v>0</v>
      </c>
      <c r="AG19" s="47">
        <f t="shared" ref="AG19:AG26" si="22">IF(AND($E19="",COUNT(H19:M19)&lt;&gt;0),1,0)</f>
        <v>0</v>
      </c>
    </row>
    <row r="20" spans="1:33" ht="13.8" thickBot="1" x14ac:dyDescent="0.3">
      <c r="A20" s="82" t="str">
        <f t="shared" si="9"/>
        <v>Supply1</v>
      </c>
      <c r="B20" s="107">
        <v>23519</v>
      </c>
      <c r="C20" s="106">
        <v>46</v>
      </c>
      <c r="D20" s="78" t="s">
        <v>2</v>
      </c>
      <c r="E20" s="79" t="s">
        <v>800</v>
      </c>
      <c r="F20" s="131" t="s">
        <v>721</v>
      </c>
      <c r="G20" s="80" t="s">
        <v>48</v>
      </c>
      <c r="H20" s="122"/>
      <c r="I20" s="122">
        <f t="shared" ref="I20:M20" si="23">-5-41</f>
        <v>-46</v>
      </c>
      <c r="J20" s="122">
        <f t="shared" si="23"/>
        <v>-46</v>
      </c>
      <c r="K20" s="122">
        <f t="shared" si="23"/>
        <v>-46</v>
      </c>
      <c r="L20" s="122">
        <f t="shared" si="23"/>
        <v>-46</v>
      </c>
      <c r="M20" s="122">
        <f t="shared" si="23"/>
        <v>-46</v>
      </c>
      <c r="N20" s="96">
        <f t="shared" ref="N20:N26" si="24">SUM(H20:M20)</f>
        <v>-230</v>
      </c>
      <c r="O20" s="99">
        <f t="shared" si="10"/>
        <v>4</v>
      </c>
      <c r="P20" s="104">
        <f t="shared" si="6"/>
        <v>37031</v>
      </c>
      <c r="Q20" s="100">
        <f t="shared" si="7"/>
        <v>1</v>
      </c>
      <c r="R20" s="100" t="str">
        <f t="shared" si="8"/>
        <v>Summer</v>
      </c>
      <c r="S20" s="21" t="e">
        <f>IF(AND(OR(I20=0,I20=1),OR(J20=0,J20=1),OR(K20=0,K20=1),OR(L20=0,L20=1),OR(M20=0,M20=1),OR(N20=0,N20=1),OR(#REF!=0,#REF!=1)),0,1)</f>
        <v>#REF!</v>
      </c>
      <c r="T20" s="21">
        <f t="shared" si="11"/>
        <v>0</v>
      </c>
      <c r="U20">
        <f t="shared" si="12"/>
        <v>0</v>
      </c>
      <c r="V20">
        <f t="shared" si="13"/>
        <v>0</v>
      </c>
      <c r="W20" s="21">
        <f t="shared" si="14"/>
        <v>0</v>
      </c>
      <c r="Y20" s="47">
        <f t="shared" si="4"/>
        <v>0</v>
      </c>
      <c r="Z20" s="47">
        <f t="shared" si="15"/>
        <v>0</v>
      </c>
      <c r="AA20" s="47">
        <f t="shared" si="16"/>
        <v>0</v>
      </c>
      <c r="AB20" s="47">
        <f t="shared" si="17"/>
        <v>0</v>
      </c>
      <c r="AC20" s="47">
        <f t="shared" si="18"/>
        <v>0</v>
      </c>
      <c r="AD20" s="47">
        <f t="shared" si="19"/>
        <v>0</v>
      </c>
      <c r="AE20" s="47">
        <f t="shared" si="20"/>
        <v>0</v>
      </c>
      <c r="AF20" s="47">
        <f t="shared" si="21"/>
        <v>0</v>
      </c>
      <c r="AG20" s="47">
        <f t="shared" si="22"/>
        <v>0</v>
      </c>
    </row>
    <row r="21" spans="1:33" ht="13.8" thickBot="1" x14ac:dyDescent="0.3">
      <c r="A21" s="82" t="str">
        <f t="shared" si="9"/>
        <v>Supply1</v>
      </c>
      <c r="B21" s="107">
        <v>23641</v>
      </c>
      <c r="C21" s="106">
        <v>125</v>
      </c>
      <c r="D21" s="78" t="s">
        <v>4</v>
      </c>
      <c r="E21" s="79" t="s">
        <v>801</v>
      </c>
      <c r="F21" s="131"/>
      <c r="G21" s="80" t="s">
        <v>48</v>
      </c>
      <c r="H21" s="122"/>
      <c r="I21" s="122">
        <v>-50</v>
      </c>
      <c r="J21" s="122">
        <v>-50</v>
      </c>
      <c r="K21" s="122">
        <v>-50</v>
      </c>
      <c r="L21" s="122">
        <v>-50</v>
      </c>
      <c r="M21" s="122">
        <v>-50</v>
      </c>
      <c r="N21" s="122">
        <v>-50</v>
      </c>
      <c r="O21" s="99">
        <f t="shared" si="10"/>
        <v>5</v>
      </c>
      <c r="P21" s="104">
        <f t="shared" si="6"/>
        <v>37031</v>
      </c>
      <c r="Q21" s="100">
        <f t="shared" si="7"/>
        <v>1</v>
      </c>
      <c r="R21" s="100" t="str">
        <f t="shared" si="8"/>
        <v>Summer</v>
      </c>
      <c r="S21" s="21" t="e">
        <f>IF(AND(OR(I21=0,I21=1),OR(J21=0,J21=1),OR(K21=0,K21=1),OR(L21=0,L21=1),OR(M21=0,M21=1),OR(N21=0,N21=1),OR(#REF!=0,#REF!=1)),0,1)</f>
        <v>#REF!</v>
      </c>
      <c r="T21" s="21">
        <f t="shared" si="11"/>
        <v>0</v>
      </c>
      <c r="U21">
        <f t="shared" si="12"/>
        <v>0</v>
      </c>
      <c r="V21">
        <f t="shared" si="13"/>
        <v>0</v>
      </c>
      <c r="W21" s="21">
        <f t="shared" si="14"/>
        <v>0</v>
      </c>
      <c r="Y21" s="47">
        <f t="shared" si="4"/>
        <v>0</v>
      </c>
      <c r="Z21" s="47">
        <f t="shared" si="15"/>
        <v>0</v>
      </c>
      <c r="AA21" s="47">
        <f t="shared" si="16"/>
        <v>0</v>
      </c>
      <c r="AB21" s="47">
        <f t="shared" si="17"/>
        <v>0</v>
      </c>
      <c r="AC21" s="47">
        <f t="shared" si="18"/>
        <v>0</v>
      </c>
      <c r="AD21" s="47">
        <f t="shared" si="19"/>
        <v>0</v>
      </c>
      <c r="AE21" s="47">
        <f t="shared" si="20"/>
        <v>0</v>
      </c>
      <c r="AF21" s="47">
        <f t="shared" si="21"/>
        <v>0</v>
      </c>
      <c r="AG21" s="47">
        <f t="shared" si="22"/>
        <v>0</v>
      </c>
    </row>
    <row r="22" spans="1:33" ht="13.8" thickBot="1" x14ac:dyDescent="0.3">
      <c r="A22" s="82" t="str">
        <f t="shared" si="9"/>
        <v>Supply1</v>
      </c>
      <c r="B22" s="107">
        <v>23518</v>
      </c>
      <c r="C22" s="106">
        <v>250</v>
      </c>
      <c r="D22" s="78" t="s">
        <v>2</v>
      </c>
      <c r="E22" s="79" t="s">
        <v>332</v>
      </c>
      <c r="F22" s="131" t="s">
        <v>721</v>
      </c>
      <c r="G22" s="80" t="s">
        <v>48</v>
      </c>
      <c r="H22" s="122"/>
      <c r="I22" s="122">
        <v>-250</v>
      </c>
      <c r="J22" s="122">
        <v>-250</v>
      </c>
      <c r="K22" s="122">
        <v>-250</v>
      </c>
      <c r="L22" s="122">
        <v>-250</v>
      </c>
      <c r="M22" s="122">
        <v>-250</v>
      </c>
      <c r="N22" s="122">
        <f>-216-75</f>
        <v>-291</v>
      </c>
      <c r="O22" s="99">
        <f t="shared" si="10"/>
        <v>6</v>
      </c>
      <c r="P22" s="104">
        <f t="shared" si="6"/>
        <v>37031</v>
      </c>
      <c r="Q22" s="100">
        <f t="shared" si="7"/>
        <v>1</v>
      </c>
      <c r="R22" s="100" t="str">
        <f t="shared" si="8"/>
        <v>Summer</v>
      </c>
      <c r="S22" s="21" t="e">
        <f>IF(AND(OR(I22=0,I22=1),OR(J22=0,J22=1),OR(K22=0,K22=1),OR(L22=0,L22=1),OR(M22=0,M22=1),OR(N22=0,N22=1),OR(#REF!=0,#REF!=1)),0,1)</f>
        <v>#REF!</v>
      </c>
      <c r="T22" s="21">
        <f t="shared" si="11"/>
        <v>0</v>
      </c>
      <c r="U22">
        <f t="shared" si="12"/>
        <v>0</v>
      </c>
      <c r="V22">
        <f t="shared" si="13"/>
        <v>0</v>
      </c>
      <c r="W22" s="21">
        <f t="shared" si="14"/>
        <v>0</v>
      </c>
      <c r="Y22" s="47">
        <f t="shared" si="4"/>
        <v>0</v>
      </c>
      <c r="Z22" s="47">
        <f t="shared" si="15"/>
        <v>0</v>
      </c>
      <c r="AA22" s="47">
        <f t="shared" si="16"/>
        <v>0</v>
      </c>
      <c r="AB22" s="47">
        <f t="shared" si="17"/>
        <v>0</v>
      </c>
      <c r="AC22" s="47">
        <f t="shared" si="18"/>
        <v>0</v>
      </c>
      <c r="AD22" s="47">
        <f t="shared" si="19"/>
        <v>0</v>
      </c>
      <c r="AE22" s="47">
        <f t="shared" si="20"/>
        <v>0</v>
      </c>
      <c r="AF22" s="47">
        <f t="shared" si="21"/>
        <v>0</v>
      </c>
      <c r="AG22" s="47">
        <f t="shared" si="22"/>
        <v>0</v>
      </c>
    </row>
    <row r="23" spans="1:33" ht="13.8" thickBot="1" x14ac:dyDescent="0.3">
      <c r="A23" s="82" t="str">
        <f t="shared" si="9"/>
        <v>Supply1</v>
      </c>
      <c r="B23" s="107"/>
      <c r="C23" s="106"/>
      <c r="D23" s="78" t="s">
        <v>2</v>
      </c>
      <c r="E23" s="79" t="s">
        <v>787</v>
      </c>
      <c r="F23" s="131" t="s">
        <v>721</v>
      </c>
      <c r="G23" s="80" t="s">
        <v>49</v>
      </c>
      <c r="H23" s="122"/>
      <c r="I23" s="122">
        <v>5</v>
      </c>
      <c r="J23" s="122">
        <v>5</v>
      </c>
      <c r="K23" s="122">
        <v>5</v>
      </c>
      <c r="L23" s="122">
        <v>5</v>
      </c>
      <c r="M23" s="122"/>
      <c r="N23" s="96">
        <f t="shared" si="24"/>
        <v>20</v>
      </c>
      <c r="O23" s="99">
        <f t="shared" si="10"/>
        <v>7</v>
      </c>
      <c r="P23" s="104">
        <f t="shared" si="6"/>
        <v>37031</v>
      </c>
      <c r="Q23" s="100">
        <f t="shared" si="7"/>
        <v>1</v>
      </c>
      <c r="R23" s="100" t="str">
        <f t="shared" si="8"/>
        <v>Summer</v>
      </c>
      <c r="S23" s="21" t="e">
        <f>IF(AND(OR(I23=0,I23=1),OR(J23=0,J23=1),OR(K23=0,K23=1),OR(L23=0,L23=1),OR(M23=0,M23=1),OR(N23=0,N23=1),OR(#REF!=0,#REF!=1)),0,1)</f>
        <v>#REF!</v>
      </c>
      <c r="T23" s="21">
        <f t="shared" si="11"/>
        <v>1</v>
      </c>
      <c r="U23">
        <f t="shared" si="12"/>
        <v>1</v>
      </c>
      <c r="V23">
        <f t="shared" si="13"/>
        <v>0</v>
      </c>
      <c r="W23" s="21">
        <f t="shared" si="14"/>
        <v>1</v>
      </c>
      <c r="Y23" s="47">
        <f>IF(AND($G23="sold",D23=""),1,+IF(AND($G23="Purchased",D23=""),1,0))</f>
        <v>0</v>
      </c>
      <c r="Z23" s="47">
        <f t="shared" si="15"/>
        <v>0</v>
      </c>
      <c r="AA23" s="47">
        <f t="shared" si="16"/>
        <v>0</v>
      </c>
      <c r="AB23" s="47">
        <f t="shared" si="17"/>
        <v>0</v>
      </c>
      <c r="AC23" s="47">
        <f t="shared" si="18"/>
        <v>0</v>
      </c>
      <c r="AD23" s="47">
        <f t="shared" si="19"/>
        <v>0</v>
      </c>
      <c r="AE23" s="47">
        <f t="shared" si="20"/>
        <v>0</v>
      </c>
      <c r="AF23" s="47">
        <f t="shared" si="21"/>
        <v>0</v>
      </c>
      <c r="AG23" s="47">
        <f t="shared" si="22"/>
        <v>0</v>
      </c>
    </row>
    <row r="24" spans="1:33" ht="13.8" thickBot="1" x14ac:dyDescent="0.3">
      <c r="A24" s="82" t="str">
        <f t="shared" si="9"/>
        <v/>
      </c>
      <c r="B24" s="107"/>
      <c r="C24" s="106"/>
      <c r="D24" s="78"/>
      <c r="E24" s="79"/>
      <c r="F24" s="131"/>
      <c r="G24" s="80"/>
      <c r="H24" s="120"/>
      <c r="I24" s="120"/>
      <c r="J24" s="120"/>
      <c r="K24" s="120"/>
      <c r="L24" s="120"/>
      <c r="M24" s="121"/>
      <c r="N24" s="96">
        <f t="shared" si="24"/>
        <v>0</v>
      </c>
      <c r="O24" s="99">
        <f t="shared" si="10"/>
        <v>8</v>
      </c>
      <c r="P24" s="104">
        <f t="shared" si="6"/>
        <v>37031</v>
      </c>
      <c r="Q24" s="100">
        <f t="shared" si="7"/>
        <v>1</v>
      </c>
      <c r="R24" s="100" t="str">
        <f t="shared" si="8"/>
        <v>Summer</v>
      </c>
      <c r="S24" s="21" t="e">
        <f>IF(AND(OR(I24=0,I24=1),OR(J24=0,J24=1),OR(K24=0,K24=1),OR(L24=0,L24=1),OR(M24=0,M24=1),OR(N24=0,N24=1),OR(#REF!=0,#REF!=1)),0,1)</f>
        <v>#REF!</v>
      </c>
      <c r="T24" s="21">
        <f t="shared" si="11"/>
        <v>0</v>
      </c>
      <c r="U24">
        <f t="shared" si="12"/>
        <v>0</v>
      </c>
      <c r="V24">
        <f t="shared" si="13"/>
        <v>0</v>
      </c>
      <c r="W24" s="21">
        <f t="shared" si="14"/>
        <v>0</v>
      </c>
      <c r="Y24" s="47">
        <f t="shared" ref="Y24:Y33" si="25">IF(AND($G24="sold",D24=""),1,+IF(AND($G24="Purchased",D24=""),1,0))</f>
        <v>0</v>
      </c>
      <c r="Z24" s="47">
        <f t="shared" si="15"/>
        <v>0</v>
      </c>
      <c r="AA24" s="47">
        <f t="shared" si="16"/>
        <v>0</v>
      </c>
      <c r="AB24" s="47">
        <f t="shared" si="17"/>
        <v>0</v>
      </c>
      <c r="AC24" s="47">
        <f t="shared" si="18"/>
        <v>0</v>
      </c>
      <c r="AD24" s="47">
        <f t="shared" si="19"/>
        <v>0</v>
      </c>
      <c r="AE24" s="47">
        <f t="shared" si="20"/>
        <v>0</v>
      </c>
      <c r="AF24" s="47">
        <f t="shared" si="21"/>
        <v>0</v>
      </c>
      <c r="AG24" s="47">
        <f t="shared" si="22"/>
        <v>0</v>
      </c>
    </row>
    <row r="25" spans="1:33" ht="13.8" thickBot="1" x14ac:dyDescent="0.3">
      <c r="A25" s="82" t="str">
        <f t="shared" si="9"/>
        <v/>
      </c>
      <c r="B25" s="107"/>
      <c r="C25" s="106"/>
      <c r="D25" s="78"/>
      <c r="E25" s="79"/>
      <c r="F25" s="131"/>
      <c r="G25" s="80"/>
      <c r="H25" s="120"/>
      <c r="I25" s="120"/>
      <c r="J25" s="120"/>
      <c r="K25" s="120"/>
      <c r="L25" s="120"/>
      <c r="M25" s="121"/>
      <c r="N25" s="96">
        <f t="shared" si="24"/>
        <v>0</v>
      </c>
      <c r="O25" s="99">
        <f t="shared" si="10"/>
        <v>9</v>
      </c>
      <c r="P25" s="104">
        <f t="shared" si="6"/>
        <v>37031</v>
      </c>
      <c r="Q25" s="100">
        <f t="shared" si="7"/>
        <v>1</v>
      </c>
      <c r="R25" s="100" t="str">
        <f t="shared" si="8"/>
        <v>Summer</v>
      </c>
      <c r="S25" s="21" t="e">
        <f>IF(AND(OR(I25=0,I25=1),OR(J25=0,J25=1),OR(K25=0,K25=1),OR(L25=0,L25=1),OR(M25=0,M25=1),OR(N25=0,N25=1),OR(#REF!=0,#REF!=1)),0,1)</f>
        <v>#REF!</v>
      </c>
      <c r="T25" s="21">
        <f t="shared" si="11"/>
        <v>0</v>
      </c>
      <c r="U25">
        <f t="shared" si="12"/>
        <v>0</v>
      </c>
      <c r="V25">
        <f t="shared" si="13"/>
        <v>0</v>
      </c>
      <c r="W25" s="21">
        <f t="shared" si="14"/>
        <v>0</v>
      </c>
      <c r="Y25" s="47">
        <f t="shared" si="25"/>
        <v>0</v>
      </c>
      <c r="Z25" s="47">
        <f t="shared" si="15"/>
        <v>0</v>
      </c>
      <c r="AA25" s="47">
        <f t="shared" si="16"/>
        <v>0</v>
      </c>
      <c r="AB25" s="47">
        <f t="shared" si="17"/>
        <v>0</v>
      </c>
      <c r="AC25" s="47">
        <f t="shared" si="18"/>
        <v>0</v>
      </c>
      <c r="AD25" s="47">
        <f t="shared" si="19"/>
        <v>0</v>
      </c>
      <c r="AE25" s="47">
        <f t="shared" si="20"/>
        <v>0</v>
      </c>
      <c r="AF25" s="47">
        <f t="shared" si="21"/>
        <v>0</v>
      </c>
      <c r="AG25" s="47">
        <f t="shared" si="22"/>
        <v>0</v>
      </c>
    </row>
    <row r="26" spans="1:33" ht="15.75" customHeight="1" thickBot="1" x14ac:dyDescent="0.3">
      <c r="A26" s="82" t="str">
        <f t="shared" si="9"/>
        <v/>
      </c>
      <c r="B26" s="107"/>
      <c r="C26" s="106"/>
      <c r="D26" s="78"/>
      <c r="E26" s="79"/>
      <c r="F26" s="131"/>
      <c r="G26" s="80"/>
      <c r="H26" s="120"/>
      <c r="I26" s="120"/>
      <c r="J26" s="120"/>
      <c r="K26" s="120"/>
      <c r="L26" s="120"/>
      <c r="M26" s="121"/>
      <c r="N26" s="96">
        <f t="shared" si="24"/>
        <v>0</v>
      </c>
      <c r="O26" s="99">
        <f t="shared" si="10"/>
        <v>10</v>
      </c>
      <c r="P26" s="104">
        <f t="shared" si="6"/>
        <v>37031</v>
      </c>
      <c r="Q26" s="100">
        <f t="shared" si="7"/>
        <v>1</v>
      </c>
      <c r="R26" s="100" t="str">
        <f t="shared" si="8"/>
        <v>Summer</v>
      </c>
      <c r="S26" s="21" t="e">
        <f>IF(AND(OR(I26=0,I26=1),OR(J26=0,J26=1),OR(K26=0,K26=1),OR(L26=0,L26=1),OR(M26=0,M26=1),OR(N26=0,N26=1),OR(#REF!=0,#REF!=1)),0,1)</f>
        <v>#REF!</v>
      </c>
      <c r="T26" s="21">
        <f t="shared" si="11"/>
        <v>0</v>
      </c>
      <c r="U26">
        <f t="shared" si="12"/>
        <v>0</v>
      </c>
      <c r="V26">
        <f t="shared" si="13"/>
        <v>0</v>
      </c>
      <c r="W26" s="21">
        <f t="shared" si="14"/>
        <v>0</v>
      </c>
      <c r="Y26" s="47">
        <f t="shared" si="25"/>
        <v>0</v>
      </c>
      <c r="Z26" s="47">
        <f t="shared" si="15"/>
        <v>0</v>
      </c>
      <c r="AA26" s="47">
        <f t="shared" si="16"/>
        <v>0</v>
      </c>
      <c r="AB26" s="47">
        <f t="shared" si="17"/>
        <v>0</v>
      </c>
      <c r="AC26" s="47">
        <f t="shared" si="18"/>
        <v>0</v>
      </c>
      <c r="AD26" s="47">
        <f t="shared" si="19"/>
        <v>0</v>
      </c>
      <c r="AE26" s="47">
        <f t="shared" si="20"/>
        <v>0</v>
      </c>
      <c r="AF26" s="47">
        <f t="shared" si="21"/>
        <v>0</v>
      </c>
      <c r="AG26" s="47">
        <f t="shared" si="22"/>
        <v>0</v>
      </c>
    </row>
    <row r="27" spans="1:33" ht="15.75" customHeight="1" thickBot="1" x14ac:dyDescent="0.3">
      <c r="A27" s="82" t="str">
        <f t="shared" ref="A27:A33" si="26">IF(D27="","",+$B$8)</f>
        <v/>
      </c>
      <c r="B27" s="107"/>
      <c r="C27" s="106"/>
      <c r="D27" s="78"/>
      <c r="E27" s="79"/>
      <c r="F27" s="131"/>
      <c r="G27" s="80"/>
      <c r="H27" s="120"/>
      <c r="I27" s="120"/>
      <c r="J27" s="120"/>
      <c r="K27" s="120"/>
      <c r="L27" s="120"/>
      <c r="M27" s="121"/>
      <c r="N27" s="96">
        <f t="shared" ref="N27:N33" si="27">SUM(H27:M27)</f>
        <v>0</v>
      </c>
      <c r="O27" s="99">
        <f t="shared" si="10"/>
        <v>11</v>
      </c>
      <c r="P27" s="104">
        <f t="shared" si="6"/>
        <v>37031</v>
      </c>
      <c r="Q27" s="100">
        <f t="shared" si="7"/>
        <v>1</v>
      </c>
      <c r="R27" s="100" t="str">
        <f t="shared" si="8"/>
        <v>Summer</v>
      </c>
      <c r="S27" s="21" t="e">
        <f>IF(AND(OR(I27=0,I27=1),OR(J27=0,J27=1),OR(K27=0,K27=1),OR(L27=0,L27=1),OR(M27=0,M27=1),OR(N27=0,N27=1),OR(#REF!=0,#REF!=1)),0,1)</f>
        <v>#REF!</v>
      </c>
      <c r="T27" s="21">
        <f t="shared" ref="T27:T33" si="28">IF(M27+N27&gt;0,1,0)</f>
        <v>0</v>
      </c>
      <c r="U27">
        <f t="shared" ref="U27:U33" si="29">IF(SUM(I27:N27)&gt;1,1,0)</f>
        <v>0</v>
      </c>
      <c r="V27">
        <f t="shared" ref="V27:V33" si="30">IF(AND(H27&gt;0,SUM(I27:N27)=0),1,0)</f>
        <v>0</v>
      </c>
      <c r="W27" s="21">
        <f t="shared" ref="W27:W33" si="31">IF(I27&gt;0,1,0)</f>
        <v>0</v>
      </c>
      <c r="Y27" s="47">
        <f t="shared" si="25"/>
        <v>0</v>
      </c>
      <c r="Z27" s="47">
        <f t="shared" ref="Z27:AE32" si="32">IF(AND($G27="sold",H27&gt;0),1,+IF(AND($G27="Purchased",H27&lt;0),1,0))</f>
        <v>0</v>
      </c>
      <c r="AA27" s="47">
        <f t="shared" si="32"/>
        <v>0</v>
      </c>
      <c r="AB27" s="47">
        <f t="shared" si="32"/>
        <v>0</v>
      </c>
      <c r="AC27" s="47">
        <f t="shared" si="32"/>
        <v>0</v>
      </c>
      <c r="AD27" s="47">
        <f t="shared" si="32"/>
        <v>0</v>
      </c>
      <c r="AE27" s="47">
        <f t="shared" si="32"/>
        <v>0</v>
      </c>
      <c r="AF27" s="47">
        <f t="shared" ref="AF27:AF33" si="33">IF(AND($G27="",COUNT(H27:M27)&lt;&gt;0),1,0)</f>
        <v>0</v>
      </c>
      <c r="AG27" s="47">
        <f t="shared" ref="AG27:AG33" si="34">IF(AND($E27="",COUNT(H27:M27)&lt;&gt;0),1,0)</f>
        <v>0</v>
      </c>
    </row>
    <row r="28" spans="1:33" ht="15.75" customHeight="1" thickBot="1" x14ac:dyDescent="0.3">
      <c r="A28" s="82" t="str">
        <f t="shared" si="26"/>
        <v/>
      </c>
      <c r="B28" s="107"/>
      <c r="C28" s="106"/>
      <c r="D28" s="78"/>
      <c r="E28" s="79"/>
      <c r="F28" s="131"/>
      <c r="G28" s="80"/>
      <c r="H28" s="120"/>
      <c r="I28" s="120"/>
      <c r="J28" s="120"/>
      <c r="K28" s="120"/>
      <c r="L28" s="120"/>
      <c r="M28" s="121"/>
      <c r="N28" s="96">
        <f t="shared" si="27"/>
        <v>0</v>
      </c>
      <c r="O28" s="99">
        <f t="shared" si="10"/>
        <v>12</v>
      </c>
      <c r="P28" s="104">
        <f t="shared" si="6"/>
        <v>37031</v>
      </c>
      <c r="Q28" s="100">
        <f t="shared" si="7"/>
        <v>1</v>
      </c>
      <c r="R28" s="100" t="str">
        <f t="shared" si="8"/>
        <v>Summer</v>
      </c>
      <c r="S28" s="21" t="e">
        <f>IF(AND(OR(I28=0,I28=1),OR(J28=0,J28=1),OR(K28=0,K28=1),OR(L28=0,L28=1),OR(M28=0,M28=1),OR(N28=0,N28=1),OR(#REF!=0,#REF!=1)),0,1)</f>
        <v>#REF!</v>
      </c>
      <c r="T28" s="21">
        <f t="shared" si="28"/>
        <v>0</v>
      </c>
      <c r="U28">
        <f t="shared" si="29"/>
        <v>0</v>
      </c>
      <c r="V28">
        <f t="shared" si="30"/>
        <v>0</v>
      </c>
      <c r="W28" s="21">
        <f t="shared" si="31"/>
        <v>0</v>
      </c>
      <c r="Y28" s="47">
        <f t="shared" si="25"/>
        <v>0</v>
      </c>
      <c r="Z28" s="47">
        <f t="shared" si="32"/>
        <v>0</v>
      </c>
      <c r="AA28" s="47">
        <f t="shared" si="32"/>
        <v>0</v>
      </c>
      <c r="AB28" s="47">
        <f t="shared" si="32"/>
        <v>0</v>
      </c>
      <c r="AC28" s="47">
        <f t="shared" si="32"/>
        <v>0</v>
      </c>
      <c r="AD28" s="47">
        <f t="shared" si="32"/>
        <v>0</v>
      </c>
      <c r="AE28" s="47">
        <f t="shared" si="32"/>
        <v>0</v>
      </c>
      <c r="AF28" s="47">
        <f t="shared" si="33"/>
        <v>0</v>
      </c>
      <c r="AG28" s="47">
        <f t="shared" si="34"/>
        <v>0</v>
      </c>
    </row>
    <row r="29" spans="1:33" ht="15.75" customHeight="1" thickBot="1" x14ac:dyDescent="0.3">
      <c r="A29" s="82" t="str">
        <f t="shared" si="26"/>
        <v/>
      </c>
      <c r="B29" s="107"/>
      <c r="C29" s="106"/>
      <c r="D29" s="78"/>
      <c r="E29" s="79"/>
      <c r="F29" s="131"/>
      <c r="G29" s="80"/>
      <c r="H29" s="120"/>
      <c r="I29" s="120"/>
      <c r="J29" s="120"/>
      <c r="K29" s="120"/>
      <c r="L29" s="120"/>
      <c r="M29" s="121"/>
      <c r="N29" s="96">
        <f t="shared" si="27"/>
        <v>0</v>
      </c>
      <c r="O29" s="99">
        <f t="shared" si="10"/>
        <v>13</v>
      </c>
      <c r="P29" s="104">
        <f t="shared" si="6"/>
        <v>37031</v>
      </c>
      <c r="Q29" s="100">
        <f t="shared" si="7"/>
        <v>1</v>
      </c>
      <c r="R29" s="100" t="str">
        <f t="shared" si="8"/>
        <v>Summer</v>
      </c>
      <c r="S29" s="21" t="e">
        <f>IF(AND(OR(I29=0,I29=1),OR(J29=0,J29=1),OR(K29=0,K29=1),OR(L29=0,L29=1),OR(M29=0,M29=1),OR(N29=0,N29=1),OR(#REF!=0,#REF!=1)),0,1)</f>
        <v>#REF!</v>
      </c>
      <c r="T29" s="21">
        <f t="shared" si="28"/>
        <v>0</v>
      </c>
      <c r="U29">
        <f t="shared" si="29"/>
        <v>0</v>
      </c>
      <c r="V29">
        <f t="shared" si="30"/>
        <v>0</v>
      </c>
      <c r="W29" s="21">
        <f t="shared" si="31"/>
        <v>0</v>
      </c>
      <c r="Y29" s="47">
        <f t="shared" si="25"/>
        <v>0</v>
      </c>
      <c r="Z29" s="47">
        <f t="shared" si="32"/>
        <v>0</v>
      </c>
      <c r="AA29" s="47">
        <f t="shared" si="32"/>
        <v>0</v>
      </c>
      <c r="AB29" s="47">
        <f t="shared" si="32"/>
        <v>0</v>
      </c>
      <c r="AC29" s="47">
        <f t="shared" si="32"/>
        <v>0</v>
      </c>
      <c r="AD29" s="47">
        <f t="shared" si="32"/>
        <v>0</v>
      </c>
      <c r="AE29" s="47">
        <f t="shared" si="32"/>
        <v>0</v>
      </c>
      <c r="AF29" s="47">
        <f t="shared" si="33"/>
        <v>0</v>
      </c>
      <c r="AG29" s="47">
        <f t="shared" si="34"/>
        <v>0</v>
      </c>
    </row>
    <row r="30" spans="1:33" ht="15.75" customHeight="1" thickBot="1" x14ac:dyDescent="0.3">
      <c r="A30" s="82" t="str">
        <f t="shared" si="26"/>
        <v/>
      </c>
      <c r="B30" s="107"/>
      <c r="C30" s="106"/>
      <c r="D30" s="78"/>
      <c r="E30" s="79"/>
      <c r="F30" s="131"/>
      <c r="G30" s="80"/>
      <c r="H30" s="120"/>
      <c r="I30" s="120"/>
      <c r="J30" s="120"/>
      <c r="K30" s="120"/>
      <c r="L30" s="120"/>
      <c r="M30" s="121"/>
      <c r="N30" s="96">
        <f t="shared" si="27"/>
        <v>0</v>
      </c>
      <c r="O30" s="99">
        <f t="shared" si="10"/>
        <v>14</v>
      </c>
      <c r="P30" s="104">
        <f t="shared" si="6"/>
        <v>37031</v>
      </c>
      <c r="Q30" s="100">
        <f t="shared" si="7"/>
        <v>1</v>
      </c>
      <c r="R30" s="100" t="str">
        <f t="shared" si="8"/>
        <v>Summer</v>
      </c>
      <c r="S30" s="21" t="e">
        <f>IF(AND(OR(I30=0,I30=1),OR(J30=0,J30=1),OR(K30=0,K30=1),OR(L30=0,L30=1),OR(M30=0,M30=1),OR(N30=0,N30=1),OR(#REF!=0,#REF!=1)),0,1)</f>
        <v>#REF!</v>
      </c>
      <c r="T30" s="21">
        <f t="shared" si="28"/>
        <v>0</v>
      </c>
      <c r="U30">
        <f t="shared" si="29"/>
        <v>0</v>
      </c>
      <c r="V30">
        <f t="shared" si="30"/>
        <v>0</v>
      </c>
      <c r="W30" s="21">
        <f t="shared" si="31"/>
        <v>0</v>
      </c>
      <c r="Y30" s="47">
        <f t="shared" si="25"/>
        <v>0</v>
      </c>
      <c r="Z30" s="47">
        <f t="shared" si="32"/>
        <v>0</v>
      </c>
      <c r="AA30" s="47">
        <f t="shared" si="32"/>
        <v>0</v>
      </c>
      <c r="AB30" s="47">
        <f t="shared" si="32"/>
        <v>0</v>
      </c>
      <c r="AC30" s="47">
        <f t="shared" si="32"/>
        <v>0</v>
      </c>
      <c r="AD30" s="47">
        <f t="shared" si="32"/>
        <v>0</v>
      </c>
      <c r="AE30" s="47">
        <f t="shared" si="32"/>
        <v>0</v>
      </c>
      <c r="AF30" s="47">
        <f t="shared" si="33"/>
        <v>0</v>
      </c>
      <c r="AG30" s="47">
        <f t="shared" si="34"/>
        <v>0</v>
      </c>
    </row>
    <row r="31" spans="1:33" ht="15.75" customHeight="1" thickBot="1" x14ac:dyDescent="0.3">
      <c r="A31" s="82" t="str">
        <f t="shared" si="26"/>
        <v/>
      </c>
      <c r="B31" s="107"/>
      <c r="C31" s="106"/>
      <c r="D31" s="78"/>
      <c r="E31" s="79"/>
      <c r="F31" s="131"/>
      <c r="G31" s="80"/>
      <c r="H31" s="120"/>
      <c r="I31" s="120"/>
      <c r="J31" s="120"/>
      <c r="K31" s="120"/>
      <c r="L31" s="120"/>
      <c r="M31" s="121"/>
      <c r="N31" s="96">
        <f t="shared" si="27"/>
        <v>0</v>
      </c>
      <c r="O31" s="99">
        <f t="shared" si="10"/>
        <v>15</v>
      </c>
      <c r="P31" s="104">
        <f t="shared" si="6"/>
        <v>37031</v>
      </c>
      <c r="Q31" s="100">
        <f t="shared" si="7"/>
        <v>1</v>
      </c>
      <c r="R31" s="100" t="str">
        <f t="shared" si="8"/>
        <v>Summer</v>
      </c>
      <c r="S31" s="21" t="e">
        <f>IF(AND(OR(I31=0,I31=1),OR(J31=0,J31=1),OR(K31=0,K31=1),OR(L31=0,L31=1),OR(M31=0,M31=1),OR(N31=0,N31=1),OR(#REF!=0,#REF!=1)),0,1)</f>
        <v>#REF!</v>
      </c>
      <c r="T31" s="21">
        <f t="shared" si="28"/>
        <v>0</v>
      </c>
      <c r="U31">
        <f t="shared" si="29"/>
        <v>0</v>
      </c>
      <c r="V31">
        <f t="shared" si="30"/>
        <v>0</v>
      </c>
      <c r="W31" s="21">
        <f t="shared" si="31"/>
        <v>0</v>
      </c>
      <c r="Y31" s="47">
        <f t="shared" si="25"/>
        <v>0</v>
      </c>
      <c r="Z31" s="47">
        <f t="shared" si="32"/>
        <v>0</v>
      </c>
      <c r="AA31" s="47">
        <f t="shared" si="32"/>
        <v>0</v>
      </c>
      <c r="AB31" s="47">
        <f t="shared" si="32"/>
        <v>0</v>
      </c>
      <c r="AC31" s="47">
        <f t="shared" si="32"/>
        <v>0</v>
      </c>
      <c r="AD31" s="47">
        <f t="shared" si="32"/>
        <v>0</v>
      </c>
      <c r="AE31" s="47">
        <f t="shared" si="32"/>
        <v>0</v>
      </c>
      <c r="AF31" s="47">
        <f t="shared" si="33"/>
        <v>0</v>
      </c>
      <c r="AG31" s="47">
        <f t="shared" si="34"/>
        <v>0</v>
      </c>
    </row>
    <row r="32" spans="1:33" ht="15.75" customHeight="1" thickBot="1" x14ac:dyDescent="0.3">
      <c r="A32" s="82" t="str">
        <f t="shared" si="26"/>
        <v/>
      </c>
      <c r="B32" s="107"/>
      <c r="C32" s="106"/>
      <c r="D32" s="78"/>
      <c r="E32" s="79"/>
      <c r="F32" s="131"/>
      <c r="G32" s="80"/>
      <c r="H32" s="120"/>
      <c r="I32" s="120"/>
      <c r="J32" s="120"/>
      <c r="K32" s="120"/>
      <c r="L32" s="120"/>
      <c r="M32" s="121"/>
      <c r="N32" s="96">
        <f t="shared" si="27"/>
        <v>0</v>
      </c>
      <c r="O32" s="99">
        <f t="shared" si="10"/>
        <v>16</v>
      </c>
      <c r="P32" s="104">
        <f t="shared" si="6"/>
        <v>37031</v>
      </c>
      <c r="Q32" s="100">
        <f t="shared" si="7"/>
        <v>1</v>
      </c>
      <c r="R32" s="100" t="str">
        <f t="shared" si="8"/>
        <v>Summer</v>
      </c>
      <c r="S32" s="21" t="e">
        <f>IF(AND(OR(I32=0,I32=1),OR(J32=0,J32=1),OR(K32=0,K32=1),OR(L32=0,L32=1),OR(M32=0,M32=1),OR(N32=0,N32=1),OR(#REF!=0,#REF!=1)),0,1)</f>
        <v>#REF!</v>
      </c>
      <c r="T32" s="21">
        <f t="shared" si="28"/>
        <v>0</v>
      </c>
      <c r="U32">
        <f t="shared" si="29"/>
        <v>0</v>
      </c>
      <c r="V32">
        <f t="shared" si="30"/>
        <v>0</v>
      </c>
      <c r="W32" s="21">
        <f t="shared" si="31"/>
        <v>0</v>
      </c>
      <c r="Y32" s="47">
        <f t="shared" si="25"/>
        <v>0</v>
      </c>
      <c r="Z32" s="47">
        <f t="shared" si="32"/>
        <v>0</v>
      </c>
      <c r="AA32" s="47">
        <f t="shared" si="32"/>
        <v>0</v>
      </c>
      <c r="AB32" s="47">
        <f t="shared" si="32"/>
        <v>0</v>
      </c>
      <c r="AC32" s="47">
        <f t="shared" si="32"/>
        <v>0</v>
      </c>
      <c r="AD32" s="47">
        <f t="shared" si="32"/>
        <v>0</v>
      </c>
      <c r="AE32" s="47">
        <f t="shared" si="32"/>
        <v>0</v>
      </c>
      <c r="AF32" s="47">
        <f t="shared" si="33"/>
        <v>0</v>
      </c>
      <c r="AG32" s="47">
        <f t="shared" si="34"/>
        <v>0</v>
      </c>
    </row>
    <row r="33" spans="1:33" ht="13.8" thickBot="1" x14ac:dyDescent="0.3">
      <c r="A33" s="83" t="str">
        <f t="shared" si="26"/>
        <v/>
      </c>
      <c r="B33" s="108"/>
      <c r="C33" s="133"/>
      <c r="D33" s="81"/>
      <c r="E33" s="84"/>
      <c r="F33" s="132"/>
      <c r="G33" s="134"/>
      <c r="H33" s="120"/>
      <c r="I33" s="120"/>
      <c r="J33" s="120"/>
      <c r="K33" s="120"/>
      <c r="L33" s="120"/>
      <c r="M33" s="121"/>
      <c r="N33" s="97">
        <f t="shared" si="27"/>
        <v>0</v>
      </c>
      <c r="O33" s="99">
        <f t="shared" si="10"/>
        <v>17</v>
      </c>
      <c r="P33" s="105">
        <f t="shared" si="6"/>
        <v>37031</v>
      </c>
      <c r="Q33" s="95">
        <f t="shared" si="7"/>
        <v>1</v>
      </c>
      <c r="R33" s="95" t="str">
        <f t="shared" si="8"/>
        <v>Summer</v>
      </c>
      <c r="S33" s="42" t="e">
        <f>IF(AND(OR(I33=0,I33=1),OR(J33=0,J33=1),OR(K33=0,K33=1),OR(L33=0,L33=1),OR(M33=0,M33=1),OR(N33=0,N33=1),OR(#REF!=0,#REF!=1)),0,1)</f>
        <v>#REF!</v>
      </c>
      <c r="T33" s="42">
        <f t="shared" si="28"/>
        <v>0</v>
      </c>
      <c r="U33" s="43">
        <f t="shared" si="29"/>
        <v>0</v>
      </c>
      <c r="V33" s="43">
        <f t="shared" si="30"/>
        <v>0</v>
      </c>
      <c r="W33" s="42">
        <f t="shared" si="31"/>
        <v>0</v>
      </c>
      <c r="Y33" s="47">
        <f t="shared" si="25"/>
        <v>0</v>
      </c>
      <c r="Z33" s="47">
        <f t="shared" ref="Z33:AE33" si="35">IF(AND($G33="sold",H33&gt;0),1,+IF(AND($G33="Purchased",H33&lt;0),1,0))</f>
        <v>0</v>
      </c>
      <c r="AA33" s="47">
        <f t="shared" si="35"/>
        <v>0</v>
      </c>
      <c r="AB33" s="47">
        <f t="shared" si="35"/>
        <v>0</v>
      </c>
      <c r="AC33" s="47">
        <f t="shared" si="35"/>
        <v>0</v>
      </c>
      <c r="AD33" s="47">
        <f t="shared" si="35"/>
        <v>0</v>
      </c>
      <c r="AE33" s="47">
        <f t="shared" si="35"/>
        <v>0</v>
      </c>
      <c r="AF33" s="47">
        <f t="shared" si="33"/>
        <v>0</v>
      </c>
      <c r="AG33" s="47">
        <f t="shared" si="34"/>
        <v>0</v>
      </c>
    </row>
    <row r="34" spans="1:33" x14ac:dyDescent="0.25">
      <c r="A34" s="112"/>
      <c r="B34" s="111"/>
      <c r="C34" s="126">
        <f>SUM(C17:C33)</f>
        <v>1181</v>
      </c>
      <c r="D34" s="111"/>
      <c r="E34" s="112"/>
      <c r="F34" s="112"/>
      <c r="G34" s="115" t="s">
        <v>53</v>
      </c>
      <c r="H34" s="116">
        <f t="shared" ref="H34:M34" si="36">SUM(H17:H33)</f>
        <v>0</v>
      </c>
      <c r="I34" s="116">
        <f t="shared" si="36"/>
        <v>-1101</v>
      </c>
      <c r="J34" s="116">
        <f t="shared" si="36"/>
        <v>-1101</v>
      </c>
      <c r="K34" s="116">
        <f t="shared" si="36"/>
        <v>-1101</v>
      </c>
      <c r="L34" s="116">
        <f t="shared" si="36"/>
        <v>-1101</v>
      </c>
      <c r="M34" s="116">
        <f t="shared" si="36"/>
        <v>-1106</v>
      </c>
      <c r="N34" s="113"/>
      <c r="O34" s="113"/>
      <c r="P34" s="114"/>
      <c r="Q34" s="113"/>
      <c r="R34" s="113"/>
      <c r="S34" s="42"/>
      <c r="T34" s="42"/>
      <c r="U34" s="43"/>
      <c r="V34" s="43"/>
      <c r="W34" s="42"/>
      <c r="Y34" s="47"/>
      <c r="Z34" s="47"/>
      <c r="AA34" s="47"/>
      <c r="AB34" s="47"/>
      <c r="AC34" s="47"/>
      <c r="AD34" s="47"/>
      <c r="AE34" s="47"/>
      <c r="AF34" s="47"/>
      <c r="AG34" s="47"/>
    </row>
    <row r="35" spans="1:33" ht="81" customHeight="1" x14ac:dyDescent="0.25">
      <c r="A35" s="31"/>
      <c r="B35" s="31"/>
      <c r="C35" s="31"/>
      <c r="D35" s="123" t="str">
        <f>IF(SUM(Y17:Y33)&gt;0,"Location Needed"," ")</f>
        <v xml:space="preserve"> </v>
      </c>
      <c r="E35" s="123" t="str">
        <f>IF(SUM(AG17:AG33)=0,"","You are missing a transferred to name")</f>
        <v/>
      </c>
      <c r="F35" s="123"/>
      <c r="G35" s="124" t="str">
        <f>IF(SUM(AF17:AF33)=0,"","One of your lines is missing Sold or Purchased notation")</f>
        <v/>
      </c>
      <c r="H35" s="124" t="str">
        <f t="shared" ref="H35:M35" si="37">IF(SUM(Z17:Z33)&gt;0,"Sign Error or blank cell has a space in it"," ")</f>
        <v xml:space="preserve"> </v>
      </c>
      <c r="I35" s="124" t="str">
        <f t="shared" si="37"/>
        <v xml:space="preserve"> </v>
      </c>
      <c r="J35" s="124" t="str">
        <f t="shared" si="37"/>
        <v xml:space="preserve"> </v>
      </c>
      <c r="K35" s="124" t="str">
        <f t="shared" si="37"/>
        <v xml:space="preserve"> </v>
      </c>
      <c r="L35" s="124" t="str">
        <f t="shared" si="37"/>
        <v xml:space="preserve"> </v>
      </c>
      <c r="M35" s="124" t="str">
        <f t="shared" si="37"/>
        <v xml:space="preserve"> </v>
      </c>
      <c r="N35" s="125"/>
      <c r="O35" s="125"/>
      <c r="P35" s="38"/>
      <c r="Q35" s="38"/>
      <c r="R35" s="38"/>
      <c r="S35" t="e">
        <f>SUM(S17:S33)</f>
        <v>#REF!</v>
      </c>
      <c r="T35">
        <f>SUM(T17:T33)</f>
        <v>1</v>
      </c>
      <c r="U35">
        <f>SUM(U17:U33)</f>
        <v>1</v>
      </c>
      <c r="V35">
        <f>SUM(V17:V33)</f>
        <v>0</v>
      </c>
      <c r="W35">
        <f>SUM(W17:W33)</f>
        <v>1</v>
      </c>
    </row>
    <row r="36" spans="1:33" x14ac:dyDescent="0.25">
      <c r="A36" s="39" t="s">
        <v>26</v>
      </c>
      <c r="B36" s="26"/>
      <c r="C36" s="26"/>
      <c r="D36" s="26"/>
      <c r="H36" s="26"/>
      <c r="I36" s="26"/>
      <c r="J36" s="40"/>
      <c r="K36" s="40"/>
      <c r="L36" s="40"/>
      <c r="M36" s="40"/>
      <c r="N36" s="40"/>
      <c r="O36" s="40"/>
      <c r="P36" s="40"/>
      <c r="Q36" s="40"/>
      <c r="R36" s="40"/>
    </row>
    <row r="37" spans="1:33" x14ac:dyDescent="0.25">
      <c r="A37" s="31" t="s">
        <v>30</v>
      </c>
      <c r="B37" s="26"/>
      <c r="C37" s="26"/>
      <c r="D37" s="26"/>
      <c r="H37" s="26"/>
      <c r="I37" s="26"/>
      <c r="J37" s="26"/>
      <c r="K37" s="26"/>
      <c r="L37" s="26"/>
      <c r="M37" s="26"/>
      <c r="N37" s="26"/>
      <c r="O37" s="26"/>
      <c r="P37" s="26"/>
      <c r="Q37" s="26"/>
      <c r="R37" s="26"/>
    </row>
    <row r="38" spans="1:33" x14ac:dyDescent="0.25">
      <c r="A38" s="44"/>
      <c r="B38" s="31" t="s">
        <v>45</v>
      </c>
      <c r="C38" s="31"/>
      <c r="D38" s="26"/>
      <c r="H38" s="26"/>
      <c r="I38" s="26"/>
      <c r="J38" s="26"/>
      <c r="K38" s="26"/>
      <c r="L38" s="26"/>
      <c r="M38" s="26"/>
      <c r="N38" s="26"/>
      <c r="O38" s="26"/>
      <c r="P38" s="26"/>
      <c r="Q38" s="26"/>
      <c r="R38" s="26"/>
    </row>
    <row r="39" spans="1:33" x14ac:dyDescent="0.25">
      <c r="A39" s="52"/>
      <c r="B39" s="46" t="s">
        <v>31</v>
      </c>
      <c r="C39" s="46"/>
      <c r="D39" s="45"/>
      <c r="H39" s="45"/>
      <c r="I39" s="45"/>
      <c r="J39" s="45"/>
      <c r="K39" s="45"/>
      <c r="L39" s="45"/>
      <c r="M39" s="45"/>
      <c r="N39" s="45"/>
      <c r="O39" s="45"/>
      <c r="P39" s="45"/>
      <c r="Q39" s="45"/>
      <c r="R39" s="45"/>
      <c r="S39" s="47"/>
      <c r="T39" s="47"/>
      <c r="U39" s="47"/>
      <c r="V39" s="47"/>
      <c r="W39" s="47"/>
    </row>
    <row r="40" spans="1:33" hidden="1" x14ac:dyDescent="0.25">
      <c r="A40" s="26"/>
      <c r="B40" s="26"/>
      <c r="C40" s="26"/>
      <c r="D40" s="26" t="s">
        <v>15</v>
      </c>
      <c r="E40" s="32"/>
      <c r="F40" s="32"/>
      <c r="G40" s="32"/>
      <c r="H40" s="32"/>
      <c r="I40" s="32"/>
      <c r="J40" s="26"/>
      <c r="K40" s="26" t="s">
        <v>27</v>
      </c>
      <c r="L40" s="26"/>
      <c r="M40" s="32"/>
      <c r="N40" s="32"/>
      <c r="O40" s="35"/>
      <c r="P40" s="35"/>
      <c r="Q40" s="35"/>
      <c r="R40" s="35"/>
    </row>
    <row r="41" spans="1:33" x14ac:dyDescent="0.25">
      <c r="A41" s="26"/>
      <c r="B41" s="26"/>
      <c r="C41" s="26"/>
      <c r="D41" s="26"/>
      <c r="E41" s="35"/>
      <c r="F41" s="35"/>
      <c r="G41" s="35"/>
      <c r="H41" s="35"/>
      <c r="I41" s="26"/>
      <c r="J41" s="26"/>
      <c r="K41" s="41"/>
      <c r="L41" s="35"/>
      <c r="M41" s="26"/>
      <c r="N41" s="26"/>
      <c r="O41" s="26"/>
      <c r="P41" s="26"/>
      <c r="Q41" s="26"/>
      <c r="R41" s="26"/>
    </row>
    <row r="42" spans="1:33" ht="13.8" thickBot="1" x14ac:dyDescent="0.3">
      <c r="A42" s="26"/>
      <c r="B42" s="26"/>
      <c r="C42" s="26"/>
      <c r="D42" s="26"/>
      <c r="E42" s="48" t="s">
        <v>32</v>
      </c>
      <c r="F42" s="48"/>
      <c r="G42" s="48"/>
      <c r="H42" s="48"/>
      <c r="I42" s="35"/>
      <c r="J42" s="26" t="s">
        <v>27</v>
      </c>
      <c r="K42" s="26"/>
      <c r="L42" s="32" t="s">
        <v>33</v>
      </c>
      <c r="M42" s="32"/>
      <c r="N42" s="32"/>
      <c r="O42" s="35"/>
      <c r="P42" s="35"/>
      <c r="Q42" s="35"/>
      <c r="R42" s="35"/>
    </row>
    <row r="43" spans="1:33" x14ac:dyDescent="0.25">
      <c r="A43" s="26"/>
      <c r="B43" s="26"/>
      <c r="C43" s="26"/>
      <c r="D43" s="26"/>
      <c r="E43" s="35"/>
      <c r="F43" s="35"/>
      <c r="G43" s="35"/>
      <c r="H43" s="35"/>
      <c r="I43" s="35"/>
      <c r="J43" s="35"/>
      <c r="K43" s="35"/>
      <c r="L43" s="26"/>
      <c r="M43" s="26"/>
      <c r="N43" s="26"/>
      <c r="O43" s="26"/>
      <c r="P43" s="26"/>
      <c r="Q43" s="26"/>
      <c r="R43" s="26"/>
    </row>
    <row r="44" spans="1:33" x14ac:dyDescent="0.25">
      <c r="A44" s="26"/>
      <c r="B44" s="26"/>
      <c r="C44" s="26"/>
      <c r="D44" s="26"/>
      <c r="E44" s="102" t="str">
        <f>IF(OR($B$8="",$B$8=" "),"Enter Registrant Name Above",VLOOKUP('Certification Form'!$B$8,'List Page'!$A$3:$B$227,2))</f>
        <v>Supply1</v>
      </c>
      <c r="F44" s="102"/>
      <c r="G44" s="102"/>
      <c r="H44" s="32"/>
      <c r="I44" s="35"/>
      <c r="J44" s="35"/>
      <c r="K44" s="35"/>
      <c r="L44" s="26"/>
      <c r="M44" s="26"/>
      <c r="N44" s="26"/>
      <c r="O44" s="26"/>
      <c r="P44" s="26"/>
      <c r="Q44" s="26"/>
      <c r="R44" s="26"/>
    </row>
    <row r="45" spans="1:33" x14ac:dyDescent="0.25">
      <c r="A45" s="26"/>
      <c r="B45" s="26"/>
      <c r="C45" s="26"/>
      <c r="D45" s="26"/>
      <c r="E45" s="32" t="s">
        <v>34</v>
      </c>
      <c r="F45" s="32"/>
      <c r="G45" s="32"/>
      <c r="H45" s="32"/>
      <c r="I45" s="35"/>
      <c r="J45" s="35"/>
      <c r="K45" s="35"/>
      <c r="L45" s="26"/>
      <c r="M45" s="26"/>
      <c r="N45" s="26"/>
      <c r="O45" s="26"/>
      <c r="P45" s="26"/>
      <c r="Q45" s="26"/>
      <c r="R45" s="26"/>
    </row>
    <row r="46" spans="1:33" x14ac:dyDescent="0.25">
      <c r="A46" s="26"/>
      <c r="B46" s="26"/>
      <c r="C46" s="26"/>
      <c r="D46" s="26"/>
      <c r="E46" s="32" t="s">
        <v>35</v>
      </c>
      <c r="F46" s="32"/>
      <c r="G46" s="34"/>
      <c r="H46" s="34"/>
      <c r="I46" s="35"/>
      <c r="J46" s="35"/>
      <c r="K46" s="35"/>
      <c r="L46" s="26"/>
      <c r="M46" s="26"/>
      <c r="N46" s="26"/>
      <c r="O46" s="26"/>
      <c r="P46" s="26"/>
      <c r="Q46" s="26"/>
      <c r="R46" s="26"/>
    </row>
    <row r="47" spans="1:33" x14ac:dyDescent="0.25">
      <c r="A47" s="26"/>
      <c r="B47" s="26"/>
      <c r="C47" s="26"/>
      <c r="D47" s="26"/>
      <c r="E47" s="32" t="s">
        <v>36</v>
      </c>
      <c r="F47" s="32"/>
      <c r="G47" s="34"/>
      <c r="H47" s="34"/>
      <c r="I47" s="35"/>
      <c r="J47" s="35"/>
      <c r="K47" s="35"/>
      <c r="L47" s="26"/>
      <c r="M47" s="26"/>
      <c r="N47" s="26"/>
      <c r="O47" s="26"/>
      <c r="P47" s="26"/>
      <c r="Q47" s="26"/>
      <c r="R47" s="26"/>
    </row>
    <row r="48" spans="1:33" x14ac:dyDescent="0.25">
      <c r="A48" s="26"/>
      <c r="B48" s="26"/>
      <c r="C48" s="26"/>
      <c r="D48" s="26"/>
      <c r="E48" s="34" t="s">
        <v>37</v>
      </c>
      <c r="F48" s="34"/>
      <c r="G48" s="34"/>
      <c r="H48" s="34"/>
      <c r="I48" s="35"/>
      <c r="J48" s="35"/>
      <c r="K48" s="35"/>
      <c r="L48" s="26"/>
      <c r="M48" s="26"/>
      <c r="N48" s="26"/>
      <c r="O48" s="26"/>
      <c r="P48" s="26"/>
      <c r="Q48" s="26"/>
      <c r="R48" s="26"/>
    </row>
    <row r="49" spans="1:18" x14ac:dyDescent="0.25">
      <c r="A49" s="26"/>
      <c r="B49" s="26"/>
      <c r="C49" s="26"/>
      <c r="D49" s="26"/>
      <c r="E49" s="33"/>
      <c r="F49" s="33"/>
      <c r="G49" s="33"/>
      <c r="H49" s="33"/>
      <c r="I49" s="35"/>
      <c r="J49" s="35"/>
      <c r="K49" s="35"/>
      <c r="L49" s="26"/>
      <c r="M49" s="26"/>
      <c r="N49" s="26"/>
      <c r="O49" s="26"/>
      <c r="P49" s="26"/>
      <c r="Q49" s="26"/>
      <c r="R49" s="26"/>
    </row>
    <row r="50" spans="1:18" x14ac:dyDescent="0.25">
      <c r="A50" s="26"/>
      <c r="B50" s="26"/>
      <c r="C50" s="26"/>
      <c r="D50" s="26"/>
      <c r="E50" s="32" t="s">
        <v>38</v>
      </c>
      <c r="F50" s="32"/>
      <c r="G50" s="32"/>
      <c r="H50" s="32"/>
      <c r="I50" s="35"/>
      <c r="J50" s="35"/>
      <c r="K50" s="35"/>
      <c r="L50" s="26"/>
      <c r="M50" s="26"/>
      <c r="N50" s="26"/>
      <c r="O50" s="26"/>
      <c r="P50" s="26"/>
      <c r="Q50" s="26"/>
      <c r="R50" s="26"/>
    </row>
    <row r="52" spans="1:18" hidden="1" x14ac:dyDescent="0.25"/>
    <row r="53" spans="1:18" hidden="1" x14ac:dyDescent="0.25"/>
    <row r="54" spans="1:18" hidden="1" x14ac:dyDescent="0.25"/>
    <row r="55" spans="1:18" hidden="1" x14ac:dyDescent="0.25"/>
    <row r="56" spans="1:18" hidden="1" x14ac:dyDescent="0.25"/>
    <row r="57" spans="1:18" hidden="1" x14ac:dyDescent="0.25"/>
    <row r="58" spans="1:18" hidden="1" x14ac:dyDescent="0.25"/>
    <row r="59" spans="1:18" hidden="1" x14ac:dyDescent="0.25"/>
    <row r="60" spans="1:18" hidden="1" x14ac:dyDescent="0.25"/>
    <row r="61" spans="1:18" hidden="1" x14ac:dyDescent="0.25">
      <c r="A61" t="s">
        <v>64</v>
      </c>
      <c r="B61" t="s">
        <v>65</v>
      </c>
      <c r="D61" t="s">
        <v>61</v>
      </c>
      <c r="E61" t="s">
        <v>62</v>
      </c>
      <c r="G61" t="s">
        <v>63</v>
      </c>
    </row>
    <row r="62" spans="1:18" hidden="1" x14ac:dyDescent="0.25">
      <c r="A62" t="s">
        <v>787</v>
      </c>
      <c r="B62" s="117">
        <v>23512</v>
      </c>
      <c r="D62" t="s">
        <v>44</v>
      </c>
      <c r="E62" t="s">
        <v>51</v>
      </c>
      <c r="G62" t="s">
        <v>48</v>
      </c>
    </row>
    <row r="63" spans="1:18" hidden="1" x14ac:dyDescent="0.25">
      <c r="A63" t="s">
        <v>788</v>
      </c>
      <c r="B63" s="117">
        <v>23513</v>
      </c>
      <c r="D63" t="s">
        <v>2</v>
      </c>
      <c r="E63" t="s">
        <v>60</v>
      </c>
      <c r="G63" t="s">
        <v>49</v>
      </c>
    </row>
    <row r="64" spans="1:18" hidden="1" x14ac:dyDescent="0.25">
      <c r="A64" t="s">
        <v>789</v>
      </c>
      <c r="B64" s="117">
        <v>23514</v>
      </c>
      <c r="D64" t="s">
        <v>3</v>
      </c>
    </row>
    <row r="65" spans="1:7" hidden="1" x14ac:dyDescent="0.25">
      <c r="A65" t="s">
        <v>790</v>
      </c>
      <c r="B65" s="117">
        <v>23515</v>
      </c>
      <c r="D65" t="s">
        <v>5</v>
      </c>
      <c r="G65" t="s">
        <v>720</v>
      </c>
    </row>
    <row r="66" spans="1:7" hidden="1" x14ac:dyDescent="0.25">
      <c r="A66" t="s">
        <v>791</v>
      </c>
      <c r="B66" s="117">
        <v>23516</v>
      </c>
      <c r="D66" t="s">
        <v>4</v>
      </c>
      <c r="G66" t="s">
        <v>721</v>
      </c>
    </row>
    <row r="67" spans="1:7" hidden="1" x14ac:dyDescent="0.25">
      <c r="A67" t="s">
        <v>792</v>
      </c>
      <c r="B67" s="117">
        <v>23517</v>
      </c>
      <c r="D67" t="s">
        <v>55</v>
      </c>
    </row>
    <row r="68" spans="1:7" hidden="1" x14ac:dyDescent="0.25">
      <c r="A68" t="s">
        <v>793</v>
      </c>
      <c r="B68" s="117">
        <v>23518</v>
      </c>
      <c r="D68" t="s">
        <v>56</v>
      </c>
    </row>
    <row r="69" spans="1:7" hidden="1" x14ac:dyDescent="0.25">
      <c r="A69" t="s">
        <v>794</v>
      </c>
      <c r="B69" s="117">
        <v>23519</v>
      </c>
    </row>
    <row r="70" spans="1:7" hidden="1" x14ac:dyDescent="0.25">
      <c r="A70" t="s">
        <v>795</v>
      </c>
      <c r="B70" s="117">
        <v>23520</v>
      </c>
    </row>
    <row r="71" spans="1:7" hidden="1" x14ac:dyDescent="0.25">
      <c r="A71" t="s">
        <v>796</v>
      </c>
      <c r="B71" s="117">
        <v>23522</v>
      </c>
    </row>
    <row r="72" spans="1:7" hidden="1" x14ac:dyDescent="0.25">
      <c r="A72" t="s">
        <v>797</v>
      </c>
      <c r="B72" s="117">
        <v>23523</v>
      </c>
    </row>
    <row r="73" spans="1:7" hidden="1" x14ac:dyDescent="0.25">
      <c r="A73" t="s">
        <v>798</v>
      </c>
      <c r="B73" s="117">
        <v>23524</v>
      </c>
    </row>
    <row r="74" spans="1:7" hidden="1" x14ac:dyDescent="0.25">
      <c r="A74" t="s">
        <v>233</v>
      </c>
      <c r="B74" s="117">
        <v>23526</v>
      </c>
    </row>
    <row r="75" spans="1:7" hidden="1" x14ac:dyDescent="0.25">
      <c r="A75" t="s">
        <v>79</v>
      </c>
      <c r="B75" s="117">
        <v>23527</v>
      </c>
    </row>
    <row r="76" spans="1:7" hidden="1" x14ac:dyDescent="0.25">
      <c r="A76" s="47" t="s">
        <v>315</v>
      </c>
      <c r="B76" s="117">
        <v>23528</v>
      </c>
    </row>
    <row r="77" spans="1:7" hidden="1" x14ac:dyDescent="0.25">
      <c r="A77" s="47" t="s">
        <v>311</v>
      </c>
      <c r="B77" s="117">
        <v>23530</v>
      </c>
    </row>
    <row r="78" spans="1:7" hidden="1" x14ac:dyDescent="0.25">
      <c r="A78" s="47" t="s">
        <v>235</v>
      </c>
      <c r="B78" s="117">
        <v>23531</v>
      </c>
    </row>
    <row r="79" spans="1:7" hidden="1" x14ac:dyDescent="0.25">
      <c r="A79" s="47" t="s">
        <v>81</v>
      </c>
      <c r="B79" s="117">
        <v>23533</v>
      </c>
    </row>
    <row r="80" spans="1:7" hidden="1" x14ac:dyDescent="0.25">
      <c r="A80" t="s">
        <v>83</v>
      </c>
      <c r="B80" s="117">
        <v>23534</v>
      </c>
    </row>
    <row r="81" spans="1:2" hidden="1" x14ac:dyDescent="0.25">
      <c r="A81" t="s">
        <v>239</v>
      </c>
      <c r="B81" s="117">
        <v>23535</v>
      </c>
    </row>
    <row r="82" spans="1:2" hidden="1" x14ac:dyDescent="0.25">
      <c r="A82" t="s">
        <v>241</v>
      </c>
      <c r="B82" s="117">
        <v>23538</v>
      </c>
    </row>
    <row r="83" spans="1:2" hidden="1" x14ac:dyDescent="0.25">
      <c r="A83" t="s">
        <v>85</v>
      </c>
      <c r="B83" s="117">
        <v>23540</v>
      </c>
    </row>
    <row r="84" spans="1:2" hidden="1" x14ac:dyDescent="0.25">
      <c r="A84" t="s">
        <v>243</v>
      </c>
      <c r="B84" s="117">
        <v>23541</v>
      </c>
    </row>
    <row r="85" spans="1:2" hidden="1" x14ac:dyDescent="0.25">
      <c r="A85" t="s">
        <v>377</v>
      </c>
      <c r="B85" s="117">
        <v>23543</v>
      </c>
    </row>
    <row r="86" spans="1:2" hidden="1" x14ac:dyDescent="0.25">
      <c r="A86" t="s">
        <v>89</v>
      </c>
      <c r="B86" s="117">
        <v>23545</v>
      </c>
    </row>
    <row r="87" spans="1:2" hidden="1" x14ac:dyDescent="0.25">
      <c r="A87" t="s">
        <v>93</v>
      </c>
      <c r="B87" s="117">
        <v>23546</v>
      </c>
    </row>
    <row r="88" spans="1:2" hidden="1" x14ac:dyDescent="0.25">
      <c r="A88" t="s">
        <v>91</v>
      </c>
      <c r="B88" s="117">
        <v>23547</v>
      </c>
    </row>
    <row r="89" spans="1:2" hidden="1" x14ac:dyDescent="0.25">
      <c r="A89" t="s">
        <v>87</v>
      </c>
      <c r="B89" s="117">
        <v>23548</v>
      </c>
    </row>
    <row r="90" spans="1:2" hidden="1" x14ac:dyDescent="0.25">
      <c r="A90" t="s">
        <v>95</v>
      </c>
      <c r="B90" s="117">
        <v>23550</v>
      </c>
    </row>
    <row r="91" spans="1:2" hidden="1" x14ac:dyDescent="0.25">
      <c r="A91" t="s">
        <v>717</v>
      </c>
      <c r="B91" s="117">
        <v>23551</v>
      </c>
    </row>
    <row r="92" spans="1:2" hidden="1" x14ac:dyDescent="0.25">
      <c r="A92" t="s">
        <v>245</v>
      </c>
      <c r="B92" s="117">
        <v>23552</v>
      </c>
    </row>
    <row r="93" spans="1:2" hidden="1" x14ac:dyDescent="0.25">
      <c r="A93" t="s">
        <v>111</v>
      </c>
      <c r="B93" s="117">
        <v>23553</v>
      </c>
    </row>
    <row r="94" spans="1:2" hidden="1" x14ac:dyDescent="0.25">
      <c r="A94" t="s">
        <v>144</v>
      </c>
      <c r="B94" s="117">
        <v>23555</v>
      </c>
    </row>
    <row r="95" spans="1:2" hidden="1" x14ac:dyDescent="0.25">
      <c r="A95" t="s">
        <v>97</v>
      </c>
      <c r="B95" s="117">
        <v>23557</v>
      </c>
    </row>
    <row r="96" spans="1:2" hidden="1" x14ac:dyDescent="0.25">
      <c r="A96" t="s">
        <v>247</v>
      </c>
      <c r="B96" s="117">
        <v>23558</v>
      </c>
    </row>
    <row r="97" spans="1:2" hidden="1" x14ac:dyDescent="0.25">
      <c r="A97" t="s">
        <v>99</v>
      </c>
      <c r="B97" s="117">
        <v>23559</v>
      </c>
    </row>
    <row r="98" spans="1:2" hidden="1" x14ac:dyDescent="0.25">
      <c r="A98" t="s">
        <v>101</v>
      </c>
      <c r="B98" s="117">
        <v>23560</v>
      </c>
    </row>
    <row r="99" spans="1:2" hidden="1" x14ac:dyDescent="0.25">
      <c r="A99" t="s">
        <v>109</v>
      </c>
      <c r="B99" s="117">
        <v>23561</v>
      </c>
    </row>
    <row r="100" spans="1:2" hidden="1" x14ac:dyDescent="0.25">
      <c r="A100" t="s">
        <v>103</v>
      </c>
      <c r="B100" s="117">
        <v>23562</v>
      </c>
    </row>
    <row r="101" spans="1:2" hidden="1" x14ac:dyDescent="0.25">
      <c r="A101" t="s">
        <v>249</v>
      </c>
      <c r="B101" s="117">
        <v>23563</v>
      </c>
    </row>
    <row r="102" spans="1:2" hidden="1" x14ac:dyDescent="0.25">
      <c r="A102" t="s">
        <v>723</v>
      </c>
      <c r="B102" s="117">
        <v>23564</v>
      </c>
    </row>
    <row r="103" spans="1:2" hidden="1" x14ac:dyDescent="0.25">
      <c r="A103" t="s">
        <v>251</v>
      </c>
      <c r="B103" s="117">
        <v>23565</v>
      </c>
    </row>
    <row r="104" spans="1:2" hidden="1" x14ac:dyDescent="0.25">
      <c r="A104" t="s">
        <v>105</v>
      </c>
      <c r="B104" s="117">
        <v>23566</v>
      </c>
    </row>
    <row r="105" spans="1:2" hidden="1" x14ac:dyDescent="0.25">
      <c r="A105" t="s">
        <v>107</v>
      </c>
      <c r="B105" s="117">
        <v>23567</v>
      </c>
    </row>
    <row r="106" spans="1:2" hidden="1" x14ac:dyDescent="0.25">
      <c r="A106" t="s">
        <v>257</v>
      </c>
      <c r="B106" s="117">
        <v>23571</v>
      </c>
    </row>
    <row r="107" spans="1:2" hidden="1" x14ac:dyDescent="0.25">
      <c r="A107" t="s">
        <v>259</v>
      </c>
      <c r="B107" s="117">
        <v>23572</v>
      </c>
    </row>
    <row r="108" spans="1:2" hidden="1" x14ac:dyDescent="0.25">
      <c r="A108" t="s">
        <v>263</v>
      </c>
      <c r="B108" s="117">
        <v>23573</v>
      </c>
    </row>
    <row r="109" spans="1:2" hidden="1" x14ac:dyDescent="0.25">
      <c r="A109" t="s">
        <v>261</v>
      </c>
      <c r="B109" s="117">
        <v>23574</v>
      </c>
    </row>
    <row r="110" spans="1:2" hidden="1" x14ac:dyDescent="0.25">
      <c r="A110" t="s">
        <v>265</v>
      </c>
      <c r="B110" s="117">
        <v>23575</v>
      </c>
    </row>
    <row r="111" spans="1:2" hidden="1" x14ac:dyDescent="0.25">
      <c r="A111" t="s">
        <v>113</v>
      </c>
      <c r="B111" s="117">
        <v>23579</v>
      </c>
    </row>
    <row r="112" spans="1:2" hidden="1" x14ac:dyDescent="0.25">
      <c r="A112" t="s">
        <v>150</v>
      </c>
      <c r="B112" s="117">
        <v>23580</v>
      </c>
    </row>
    <row r="113" spans="1:2" hidden="1" x14ac:dyDescent="0.25">
      <c r="A113" t="s">
        <v>267</v>
      </c>
      <c r="B113" s="117">
        <v>23582</v>
      </c>
    </row>
    <row r="114" spans="1:2" hidden="1" x14ac:dyDescent="0.25">
      <c r="A114" t="s">
        <v>271</v>
      </c>
      <c r="B114" s="117">
        <v>23583</v>
      </c>
    </row>
    <row r="115" spans="1:2" hidden="1" x14ac:dyDescent="0.25">
      <c r="A115" t="s">
        <v>115</v>
      </c>
      <c r="B115" s="117">
        <v>23584</v>
      </c>
    </row>
    <row r="116" spans="1:2" hidden="1" x14ac:dyDescent="0.25">
      <c r="A116" t="s">
        <v>117</v>
      </c>
      <c r="B116" s="117">
        <v>23585</v>
      </c>
    </row>
    <row r="117" spans="1:2" hidden="1" x14ac:dyDescent="0.25">
      <c r="A117" t="s">
        <v>269</v>
      </c>
      <c r="B117" s="117">
        <v>23586</v>
      </c>
    </row>
    <row r="118" spans="1:2" hidden="1" x14ac:dyDescent="0.25">
      <c r="A118" t="s">
        <v>273</v>
      </c>
      <c r="B118" s="117">
        <v>23587</v>
      </c>
    </row>
    <row r="119" spans="1:2" hidden="1" x14ac:dyDescent="0.25">
      <c r="A119" t="s">
        <v>318</v>
      </c>
      <c r="B119" s="117">
        <v>23588</v>
      </c>
    </row>
    <row r="120" spans="1:2" hidden="1" x14ac:dyDescent="0.25">
      <c r="A120" t="s">
        <v>119</v>
      </c>
      <c r="B120" s="117">
        <v>23589</v>
      </c>
    </row>
    <row r="121" spans="1:2" hidden="1" x14ac:dyDescent="0.25">
      <c r="A121" t="s">
        <v>121</v>
      </c>
      <c r="B121" s="117">
        <v>23590</v>
      </c>
    </row>
    <row r="122" spans="1:2" hidden="1" x14ac:dyDescent="0.25">
      <c r="A122" t="s">
        <v>123</v>
      </c>
      <c r="B122" s="117">
        <v>23591</v>
      </c>
    </row>
    <row r="123" spans="1:2" hidden="1" x14ac:dyDescent="0.25">
      <c r="A123" t="s">
        <v>125</v>
      </c>
      <c r="B123" s="117">
        <v>23592</v>
      </c>
    </row>
    <row r="124" spans="1:2" hidden="1" x14ac:dyDescent="0.25">
      <c r="A124" t="s">
        <v>127</v>
      </c>
      <c r="B124" s="117">
        <v>23593</v>
      </c>
    </row>
    <row r="125" spans="1:2" hidden="1" x14ac:dyDescent="0.25">
      <c r="A125" t="s">
        <v>129</v>
      </c>
      <c r="B125" s="117">
        <v>23595</v>
      </c>
    </row>
    <row r="126" spans="1:2" hidden="1" x14ac:dyDescent="0.25">
      <c r="A126" t="s">
        <v>275</v>
      </c>
      <c r="B126" s="117">
        <v>23598</v>
      </c>
    </row>
    <row r="127" spans="1:2" hidden="1" x14ac:dyDescent="0.25">
      <c r="A127" t="s">
        <v>347</v>
      </c>
      <c r="B127" s="117">
        <v>23600</v>
      </c>
    </row>
    <row r="128" spans="1:2" hidden="1" x14ac:dyDescent="0.25">
      <c r="A128" t="s">
        <v>351</v>
      </c>
      <c r="B128" s="117">
        <v>23601</v>
      </c>
    </row>
    <row r="129" spans="1:2" hidden="1" x14ac:dyDescent="0.25">
      <c r="A129" t="s">
        <v>373</v>
      </c>
      <c r="B129" s="117">
        <v>23603</v>
      </c>
    </row>
    <row r="130" spans="1:2" hidden="1" x14ac:dyDescent="0.25">
      <c r="A130" t="s">
        <v>375</v>
      </c>
      <c r="B130" s="117">
        <v>23604</v>
      </c>
    </row>
    <row r="131" spans="1:2" hidden="1" x14ac:dyDescent="0.25">
      <c r="A131" t="s">
        <v>374</v>
      </c>
      <c r="B131" s="117">
        <v>23606</v>
      </c>
    </row>
    <row r="132" spans="1:2" hidden="1" x14ac:dyDescent="0.25">
      <c r="A132" t="s">
        <v>350</v>
      </c>
      <c r="B132" s="117">
        <v>23607</v>
      </c>
    </row>
    <row r="133" spans="1:2" hidden="1" x14ac:dyDescent="0.25">
      <c r="A133" t="s">
        <v>349</v>
      </c>
      <c r="B133" s="117">
        <v>23608</v>
      </c>
    </row>
    <row r="134" spans="1:2" hidden="1" x14ac:dyDescent="0.25">
      <c r="A134" t="s">
        <v>376</v>
      </c>
      <c r="B134" s="117">
        <v>23609</v>
      </c>
    </row>
    <row r="135" spans="1:2" hidden="1" x14ac:dyDescent="0.25">
      <c r="A135" t="s">
        <v>348</v>
      </c>
      <c r="B135" s="117">
        <v>23610</v>
      </c>
    </row>
    <row r="136" spans="1:2" hidden="1" x14ac:dyDescent="0.25">
      <c r="A136" t="s">
        <v>372</v>
      </c>
      <c r="B136" s="117">
        <v>23611</v>
      </c>
    </row>
    <row r="137" spans="1:2" hidden="1" x14ac:dyDescent="0.25">
      <c r="A137" t="s">
        <v>371</v>
      </c>
      <c r="B137" s="117">
        <v>23612</v>
      </c>
    </row>
    <row r="138" spans="1:2" hidden="1" x14ac:dyDescent="0.25">
      <c r="A138" t="s">
        <v>352</v>
      </c>
      <c r="B138" s="117">
        <v>23613</v>
      </c>
    </row>
    <row r="139" spans="1:2" hidden="1" x14ac:dyDescent="0.25">
      <c r="A139" t="s">
        <v>330</v>
      </c>
      <c r="B139" s="117">
        <v>23614</v>
      </c>
    </row>
    <row r="140" spans="1:2" hidden="1" x14ac:dyDescent="0.25">
      <c r="A140" t="s">
        <v>338</v>
      </c>
      <c r="B140" s="117">
        <v>23616</v>
      </c>
    </row>
    <row r="141" spans="1:2" hidden="1" x14ac:dyDescent="0.25">
      <c r="A141" t="s">
        <v>361</v>
      </c>
      <c r="B141" s="117">
        <v>23619</v>
      </c>
    </row>
    <row r="142" spans="1:2" hidden="1" x14ac:dyDescent="0.25">
      <c r="A142" t="s">
        <v>363</v>
      </c>
      <c r="B142" s="117">
        <v>23620</v>
      </c>
    </row>
    <row r="143" spans="1:2" hidden="1" x14ac:dyDescent="0.25">
      <c r="A143" t="s">
        <v>362</v>
      </c>
      <c r="B143" s="117">
        <v>23621</v>
      </c>
    </row>
    <row r="144" spans="1:2" hidden="1" x14ac:dyDescent="0.25">
      <c r="A144" t="s">
        <v>336</v>
      </c>
      <c r="B144" s="117">
        <v>23622</v>
      </c>
    </row>
    <row r="145" spans="1:2" hidden="1" x14ac:dyDescent="0.25">
      <c r="A145" t="s">
        <v>334</v>
      </c>
      <c r="B145" s="117">
        <v>23625</v>
      </c>
    </row>
    <row r="146" spans="1:2" hidden="1" x14ac:dyDescent="0.25">
      <c r="A146" t="s">
        <v>364</v>
      </c>
      <c r="B146" s="117">
        <v>23626</v>
      </c>
    </row>
    <row r="147" spans="1:2" hidden="1" x14ac:dyDescent="0.25">
      <c r="A147" t="s">
        <v>332</v>
      </c>
      <c r="B147" s="117">
        <v>23628</v>
      </c>
    </row>
    <row r="148" spans="1:2" hidden="1" x14ac:dyDescent="0.25">
      <c r="A148" t="s">
        <v>360</v>
      </c>
      <c r="B148" s="117">
        <v>23629</v>
      </c>
    </row>
    <row r="149" spans="1:2" hidden="1" x14ac:dyDescent="0.25">
      <c r="A149" t="s">
        <v>359</v>
      </c>
      <c r="B149" s="117">
        <v>23632</v>
      </c>
    </row>
    <row r="150" spans="1:2" hidden="1" x14ac:dyDescent="0.25">
      <c r="A150" t="s">
        <v>340</v>
      </c>
      <c r="B150" s="117">
        <v>23639</v>
      </c>
    </row>
    <row r="151" spans="1:2" hidden="1" x14ac:dyDescent="0.25">
      <c r="A151" t="s">
        <v>326</v>
      </c>
      <c r="B151" s="117">
        <v>23640</v>
      </c>
    </row>
    <row r="152" spans="1:2" hidden="1" x14ac:dyDescent="0.25">
      <c r="A152" t="s">
        <v>328</v>
      </c>
      <c r="B152" s="117">
        <v>23641</v>
      </c>
    </row>
    <row r="153" spans="1:2" hidden="1" x14ac:dyDescent="0.25">
      <c r="A153" t="s">
        <v>131</v>
      </c>
      <c r="B153" s="117">
        <v>23642</v>
      </c>
    </row>
    <row r="154" spans="1:2" hidden="1" x14ac:dyDescent="0.25">
      <c r="A154" t="s">
        <v>133</v>
      </c>
      <c r="B154" s="117">
        <v>23644</v>
      </c>
    </row>
    <row r="155" spans="1:2" hidden="1" x14ac:dyDescent="0.25">
      <c r="A155" t="s">
        <v>135</v>
      </c>
      <c r="B155" s="117">
        <v>23645</v>
      </c>
    </row>
    <row r="156" spans="1:2" hidden="1" x14ac:dyDescent="0.25">
      <c r="A156" t="s">
        <v>137</v>
      </c>
      <c r="B156" s="117">
        <v>23646</v>
      </c>
    </row>
    <row r="157" spans="1:2" hidden="1" x14ac:dyDescent="0.25">
      <c r="A157" t="s">
        <v>277</v>
      </c>
      <c r="B157" s="117">
        <v>23647</v>
      </c>
    </row>
    <row r="158" spans="1:2" hidden="1" x14ac:dyDescent="0.25">
      <c r="A158" t="s">
        <v>139</v>
      </c>
      <c r="B158" s="117">
        <v>23650</v>
      </c>
    </row>
    <row r="159" spans="1:2" hidden="1" x14ac:dyDescent="0.25">
      <c r="A159" t="s">
        <v>279</v>
      </c>
      <c r="B159" s="117">
        <v>23651</v>
      </c>
    </row>
    <row r="160" spans="1:2" hidden="1" x14ac:dyDescent="0.25">
      <c r="A160" t="s">
        <v>281</v>
      </c>
      <c r="B160" s="117">
        <v>23652</v>
      </c>
    </row>
    <row r="161" spans="1:2" hidden="1" x14ac:dyDescent="0.25">
      <c r="A161" t="s">
        <v>378</v>
      </c>
      <c r="B161" s="117">
        <v>23653</v>
      </c>
    </row>
    <row r="162" spans="1:2" hidden="1" x14ac:dyDescent="0.25">
      <c r="A162" t="s">
        <v>142</v>
      </c>
      <c r="B162" s="117">
        <v>23654</v>
      </c>
    </row>
    <row r="163" spans="1:2" hidden="1" x14ac:dyDescent="0.25">
      <c r="A163" t="s">
        <v>283</v>
      </c>
      <c r="B163" s="117">
        <v>23655</v>
      </c>
    </row>
    <row r="164" spans="1:2" hidden="1" x14ac:dyDescent="0.25">
      <c r="A164" t="s">
        <v>146</v>
      </c>
      <c r="B164" s="117">
        <v>23656</v>
      </c>
    </row>
    <row r="165" spans="1:2" hidden="1" x14ac:dyDescent="0.25">
      <c r="A165" t="s">
        <v>148</v>
      </c>
      <c r="B165" s="117">
        <v>23657</v>
      </c>
    </row>
    <row r="166" spans="1:2" hidden="1" x14ac:dyDescent="0.25">
      <c r="A166" t="s">
        <v>285</v>
      </c>
      <c r="B166" s="117">
        <v>23659</v>
      </c>
    </row>
    <row r="167" spans="1:2" hidden="1" x14ac:dyDescent="0.25">
      <c r="A167" t="s">
        <v>287</v>
      </c>
      <c r="B167" s="117">
        <v>23660</v>
      </c>
    </row>
    <row r="168" spans="1:2" hidden="1" x14ac:dyDescent="0.25">
      <c r="A168" t="s">
        <v>289</v>
      </c>
      <c r="B168" s="117">
        <v>23663</v>
      </c>
    </row>
    <row r="169" spans="1:2" hidden="1" x14ac:dyDescent="0.25">
      <c r="A169" t="s">
        <v>159</v>
      </c>
      <c r="B169" s="117">
        <v>23687</v>
      </c>
    </row>
    <row r="170" spans="1:2" hidden="1" x14ac:dyDescent="0.25">
      <c r="A170" t="s">
        <v>161</v>
      </c>
      <c r="B170" s="117">
        <v>23688</v>
      </c>
    </row>
    <row r="171" spans="1:2" hidden="1" x14ac:dyDescent="0.25">
      <c r="A171" t="s">
        <v>163</v>
      </c>
      <c r="B171" s="117">
        <v>23689</v>
      </c>
    </row>
    <row r="172" spans="1:2" hidden="1" x14ac:dyDescent="0.25">
      <c r="A172" t="s">
        <v>152</v>
      </c>
      <c r="B172" s="117">
        <v>23690</v>
      </c>
    </row>
    <row r="173" spans="1:2" hidden="1" x14ac:dyDescent="0.25">
      <c r="A173" t="s">
        <v>154</v>
      </c>
      <c r="B173" s="117">
        <v>23691</v>
      </c>
    </row>
    <row r="174" spans="1:2" hidden="1" x14ac:dyDescent="0.25">
      <c r="A174" t="s">
        <v>156</v>
      </c>
      <c r="B174" s="117">
        <v>23692</v>
      </c>
    </row>
    <row r="175" spans="1:2" hidden="1" x14ac:dyDescent="0.25">
      <c r="A175" t="s">
        <v>165</v>
      </c>
      <c r="B175" s="117">
        <v>23693</v>
      </c>
    </row>
    <row r="176" spans="1:2" hidden="1" x14ac:dyDescent="0.25">
      <c r="A176" t="s">
        <v>291</v>
      </c>
      <c r="B176" s="117">
        <v>23694</v>
      </c>
    </row>
    <row r="177" spans="1:2" hidden="1" x14ac:dyDescent="0.25">
      <c r="A177" t="s">
        <v>293</v>
      </c>
      <c r="B177" s="117">
        <v>23695</v>
      </c>
    </row>
    <row r="178" spans="1:2" hidden="1" x14ac:dyDescent="0.25">
      <c r="A178" t="s">
        <v>295</v>
      </c>
      <c r="B178" s="117">
        <v>23696</v>
      </c>
    </row>
    <row r="179" spans="1:2" hidden="1" x14ac:dyDescent="0.25">
      <c r="A179" t="s">
        <v>169</v>
      </c>
      <c r="B179" s="117">
        <v>23697</v>
      </c>
    </row>
    <row r="180" spans="1:2" hidden="1" x14ac:dyDescent="0.25">
      <c r="A180" t="s">
        <v>167</v>
      </c>
      <c r="B180" s="117">
        <v>23698</v>
      </c>
    </row>
    <row r="181" spans="1:2" hidden="1" x14ac:dyDescent="0.25">
      <c r="A181" t="s">
        <v>297</v>
      </c>
      <c r="B181" s="117">
        <v>23699</v>
      </c>
    </row>
    <row r="182" spans="1:2" hidden="1" x14ac:dyDescent="0.25">
      <c r="A182" t="s">
        <v>299</v>
      </c>
      <c r="B182" s="117">
        <v>23700</v>
      </c>
    </row>
    <row r="183" spans="1:2" hidden="1" x14ac:dyDescent="0.25">
      <c r="A183" t="s">
        <v>171</v>
      </c>
      <c r="B183" s="117">
        <v>23701</v>
      </c>
    </row>
    <row r="184" spans="1:2" hidden="1" x14ac:dyDescent="0.25">
      <c r="A184" t="s">
        <v>173</v>
      </c>
      <c r="B184" s="117">
        <v>23702</v>
      </c>
    </row>
    <row r="185" spans="1:2" hidden="1" x14ac:dyDescent="0.25">
      <c r="A185" t="s">
        <v>303</v>
      </c>
      <c r="B185" s="117">
        <v>23703</v>
      </c>
    </row>
    <row r="186" spans="1:2" hidden="1" x14ac:dyDescent="0.25">
      <c r="A186" t="s">
        <v>307</v>
      </c>
      <c r="B186" s="117">
        <v>23704</v>
      </c>
    </row>
    <row r="187" spans="1:2" hidden="1" x14ac:dyDescent="0.25">
      <c r="A187" t="s">
        <v>176</v>
      </c>
      <c r="B187" s="117">
        <v>23705</v>
      </c>
    </row>
    <row r="188" spans="1:2" hidden="1" x14ac:dyDescent="0.25">
      <c r="A188" t="s">
        <v>174</v>
      </c>
      <c r="B188" s="117">
        <v>23706</v>
      </c>
    </row>
    <row r="189" spans="1:2" hidden="1" x14ac:dyDescent="0.25">
      <c r="A189" t="s">
        <v>174</v>
      </c>
      <c r="B189" s="117">
        <v>23707</v>
      </c>
    </row>
    <row r="190" spans="1:2" hidden="1" x14ac:dyDescent="0.25">
      <c r="A190" t="s">
        <v>305</v>
      </c>
      <c r="B190" s="117">
        <v>23708</v>
      </c>
    </row>
    <row r="191" spans="1:2" hidden="1" x14ac:dyDescent="0.25">
      <c r="A191" t="s">
        <v>301</v>
      </c>
      <c r="B191" s="117">
        <v>23709</v>
      </c>
    </row>
    <row r="192" spans="1:2" hidden="1" x14ac:dyDescent="0.25">
      <c r="A192" t="s">
        <v>178</v>
      </c>
      <c r="B192" s="117">
        <v>23710</v>
      </c>
    </row>
    <row r="193" spans="1:2" hidden="1" x14ac:dyDescent="0.25">
      <c r="A193" t="s">
        <v>180</v>
      </c>
      <c r="B193" s="117">
        <v>23711</v>
      </c>
    </row>
    <row r="194" spans="1:2" hidden="1" x14ac:dyDescent="0.25">
      <c r="A194" t="s">
        <v>184</v>
      </c>
      <c r="B194" s="117">
        <v>23712</v>
      </c>
    </row>
    <row r="195" spans="1:2" hidden="1" x14ac:dyDescent="0.25">
      <c r="A195" t="s">
        <v>186</v>
      </c>
      <c r="B195" s="117">
        <v>23713</v>
      </c>
    </row>
    <row r="196" spans="1:2" hidden="1" x14ac:dyDescent="0.25">
      <c r="A196" t="s">
        <v>188</v>
      </c>
      <c r="B196" s="117">
        <v>23714</v>
      </c>
    </row>
    <row r="197" spans="1:2" hidden="1" x14ac:dyDescent="0.25">
      <c r="A197" t="s">
        <v>190</v>
      </c>
      <c r="B197" s="117">
        <v>23715</v>
      </c>
    </row>
    <row r="198" spans="1:2" hidden="1" x14ac:dyDescent="0.25">
      <c r="A198" t="s">
        <v>192</v>
      </c>
      <c r="B198" s="117">
        <v>23716</v>
      </c>
    </row>
    <row r="199" spans="1:2" hidden="1" x14ac:dyDescent="0.25">
      <c r="A199" t="s">
        <v>194</v>
      </c>
      <c r="B199" s="117">
        <v>23717</v>
      </c>
    </row>
    <row r="200" spans="1:2" hidden="1" x14ac:dyDescent="0.25">
      <c r="A200" t="s">
        <v>196</v>
      </c>
      <c r="B200" s="117">
        <v>23718</v>
      </c>
    </row>
    <row r="201" spans="1:2" hidden="1" x14ac:dyDescent="0.25">
      <c r="A201" t="s">
        <v>182</v>
      </c>
      <c r="B201" s="117">
        <v>23719</v>
      </c>
    </row>
    <row r="202" spans="1:2" hidden="1" x14ac:dyDescent="0.25">
      <c r="A202" t="s">
        <v>198</v>
      </c>
      <c r="B202" s="117">
        <v>23720</v>
      </c>
    </row>
    <row r="203" spans="1:2" hidden="1" x14ac:dyDescent="0.25">
      <c r="A203" t="s">
        <v>202</v>
      </c>
      <c r="B203" s="117">
        <v>23721</v>
      </c>
    </row>
    <row r="204" spans="1:2" hidden="1" x14ac:dyDescent="0.25">
      <c r="A204" t="s">
        <v>204</v>
      </c>
      <c r="B204" s="117">
        <v>23722</v>
      </c>
    </row>
    <row r="205" spans="1:2" hidden="1" x14ac:dyDescent="0.25">
      <c r="A205" t="s">
        <v>206</v>
      </c>
      <c r="B205" s="117">
        <v>23729</v>
      </c>
    </row>
    <row r="206" spans="1:2" hidden="1" x14ac:dyDescent="0.25">
      <c r="A206" t="s">
        <v>200</v>
      </c>
      <c r="B206" s="117">
        <v>23743</v>
      </c>
    </row>
    <row r="207" spans="1:2" hidden="1" x14ac:dyDescent="0.25">
      <c r="A207" t="s">
        <v>210</v>
      </c>
      <c r="B207" s="117">
        <v>23744</v>
      </c>
    </row>
    <row r="208" spans="1:2" hidden="1" x14ac:dyDescent="0.25">
      <c r="A208" t="s">
        <v>212</v>
      </c>
      <c r="B208" s="117">
        <v>23754</v>
      </c>
    </row>
    <row r="209" spans="1:2" hidden="1" x14ac:dyDescent="0.25">
      <c r="A209" t="s">
        <v>208</v>
      </c>
      <c r="B209" s="117">
        <v>23756</v>
      </c>
    </row>
    <row r="210" spans="1:2" hidden="1" x14ac:dyDescent="0.25">
      <c r="A210" t="s">
        <v>237</v>
      </c>
      <c r="B210" s="117">
        <v>23757</v>
      </c>
    </row>
    <row r="211" spans="1:2" hidden="1" x14ac:dyDescent="0.25">
      <c r="A211" t="s">
        <v>214</v>
      </c>
      <c r="B211" s="117">
        <v>23758</v>
      </c>
    </row>
    <row r="212" spans="1:2" hidden="1" x14ac:dyDescent="0.25">
      <c r="A212" t="s">
        <v>253</v>
      </c>
      <c r="B212" s="117">
        <v>23759</v>
      </c>
    </row>
    <row r="213" spans="1:2" hidden="1" x14ac:dyDescent="0.25">
      <c r="A213" t="s">
        <v>313</v>
      </c>
      <c r="B213" s="117">
        <v>23760</v>
      </c>
    </row>
    <row r="214" spans="1:2" hidden="1" x14ac:dyDescent="0.25">
      <c r="A214" t="s">
        <v>255</v>
      </c>
      <c r="B214" s="117">
        <v>23765</v>
      </c>
    </row>
    <row r="215" spans="1:2" hidden="1" x14ac:dyDescent="0.25">
      <c r="A215" t="s">
        <v>216</v>
      </c>
      <c r="B215" s="117">
        <v>23766</v>
      </c>
    </row>
    <row r="216" spans="1:2" hidden="1" x14ac:dyDescent="0.25">
      <c r="A216" t="s">
        <v>219</v>
      </c>
      <c r="B216" s="117">
        <v>23767</v>
      </c>
    </row>
    <row r="217" spans="1:2" hidden="1" x14ac:dyDescent="0.25">
      <c r="A217" t="s">
        <v>221</v>
      </c>
      <c r="B217" s="117">
        <v>23768</v>
      </c>
    </row>
    <row r="218" spans="1:2" hidden="1" x14ac:dyDescent="0.25">
      <c r="A218" t="s">
        <v>223</v>
      </c>
      <c r="B218" s="117">
        <v>23769</v>
      </c>
    </row>
    <row r="219" spans="1:2" hidden="1" x14ac:dyDescent="0.25">
      <c r="B219" s="117">
        <v>23770</v>
      </c>
    </row>
    <row r="220" spans="1:2" hidden="1" x14ac:dyDescent="0.25">
      <c r="B220" s="117">
        <v>23776</v>
      </c>
    </row>
    <row r="221" spans="1:2" hidden="1" x14ac:dyDescent="0.25">
      <c r="B221" s="117">
        <v>23777</v>
      </c>
    </row>
    <row r="222" spans="1:2" hidden="1" x14ac:dyDescent="0.25">
      <c r="B222" s="117">
        <v>23778</v>
      </c>
    </row>
    <row r="223" spans="1:2" hidden="1" x14ac:dyDescent="0.25">
      <c r="B223" s="117">
        <v>23779</v>
      </c>
    </row>
    <row r="224" spans="1:2" hidden="1" x14ac:dyDescent="0.25">
      <c r="B224" s="117">
        <v>23780</v>
      </c>
    </row>
    <row r="225" spans="2:2" hidden="1" x14ac:dyDescent="0.25">
      <c r="B225" s="117">
        <v>23781</v>
      </c>
    </row>
    <row r="226" spans="2:2" hidden="1" x14ac:dyDescent="0.25">
      <c r="B226" s="117">
        <v>23783</v>
      </c>
    </row>
    <row r="227" spans="2:2" hidden="1" x14ac:dyDescent="0.25">
      <c r="B227" s="117">
        <v>23786</v>
      </c>
    </row>
    <row r="228" spans="2:2" hidden="1" x14ac:dyDescent="0.25">
      <c r="B228" s="117">
        <v>23790</v>
      </c>
    </row>
    <row r="229" spans="2:2" hidden="1" x14ac:dyDescent="0.25">
      <c r="B229" s="117">
        <v>23791</v>
      </c>
    </row>
    <row r="230" spans="2:2" hidden="1" x14ac:dyDescent="0.25">
      <c r="B230" s="117">
        <v>23792</v>
      </c>
    </row>
    <row r="231" spans="2:2" hidden="1" x14ac:dyDescent="0.25">
      <c r="B231" s="117">
        <v>23793</v>
      </c>
    </row>
    <row r="232" spans="2:2" hidden="1" x14ac:dyDescent="0.25">
      <c r="B232" s="117">
        <v>23794</v>
      </c>
    </row>
    <row r="233" spans="2:2" hidden="1" x14ac:dyDescent="0.25">
      <c r="B233" s="117">
        <v>23796</v>
      </c>
    </row>
    <row r="234" spans="2:2" hidden="1" x14ac:dyDescent="0.25">
      <c r="B234" s="117">
        <v>23797</v>
      </c>
    </row>
    <row r="235" spans="2:2" hidden="1" x14ac:dyDescent="0.25">
      <c r="B235" s="117">
        <v>23798</v>
      </c>
    </row>
    <row r="236" spans="2:2" hidden="1" x14ac:dyDescent="0.25">
      <c r="B236" s="117">
        <v>23799</v>
      </c>
    </row>
    <row r="237" spans="2:2" hidden="1" x14ac:dyDescent="0.25">
      <c r="B237" s="117">
        <v>23800</v>
      </c>
    </row>
    <row r="238" spans="2:2" hidden="1" x14ac:dyDescent="0.25">
      <c r="B238" s="117">
        <v>23801</v>
      </c>
    </row>
    <row r="239" spans="2:2" hidden="1" x14ac:dyDescent="0.25">
      <c r="B239" s="117">
        <v>23802</v>
      </c>
    </row>
    <row r="240" spans="2:2" hidden="1" x14ac:dyDescent="0.25">
      <c r="B240" s="117">
        <v>23803</v>
      </c>
    </row>
    <row r="241" spans="2:2" hidden="1" x14ac:dyDescent="0.25">
      <c r="B241" s="117">
        <v>23805</v>
      </c>
    </row>
    <row r="242" spans="2:2" hidden="1" x14ac:dyDescent="0.25">
      <c r="B242" s="117">
        <v>23807</v>
      </c>
    </row>
    <row r="243" spans="2:2" hidden="1" x14ac:dyDescent="0.25">
      <c r="B243" s="117">
        <v>23808</v>
      </c>
    </row>
    <row r="244" spans="2:2" hidden="1" x14ac:dyDescent="0.25">
      <c r="B244" s="117">
        <v>23810</v>
      </c>
    </row>
    <row r="245" spans="2:2" hidden="1" x14ac:dyDescent="0.25">
      <c r="B245" s="117">
        <v>23811</v>
      </c>
    </row>
    <row r="246" spans="2:2" hidden="1" x14ac:dyDescent="0.25">
      <c r="B246" s="117">
        <v>23856</v>
      </c>
    </row>
    <row r="247" spans="2:2" hidden="1" x14ac:dyDescent="0.25">
      <c r="B247" s="117">
        <v>23857</v>
      </c>
    </row>
    <row r="248" spans="2:2" hidden="1" x14ac:dyDescent="0.25">
      <c r="B248" s="117">
        <v>23858</v>
      </c>
    </row>
    <row r="249" spans="2:2" hidden="1" x14ac:dyDescent="0.25">
      <c r="B249" s="117">
        <v>23895</v>
      </c>
    </row>
    <row r="250" spans="2:2" hidden="1" x14ac:dyDescent="0.25">
      <c r="B250" s="117">
        <v>23900</v>
      </c>
    </row>
    <row r="251" spans="2:2" hidden="1" x14ac:dyDescent="0.25">
      <c r="B251" s="117">
        <v>23901</v>
      </c>
    </row>
    <row r="252" spans="2:2" hidden="1" x14ac:dyDescent="0.25">
      <c r="B252" s="117">
        <v>23902</v>
      </c>
    </row>
    <row r="253" spans="2:2" hidden="1" x14ac:dyDescent="0.25">
      <c r="B253" s="117">
        <v>23903</v>
      </c>
    </row>
    <row r="254" spans="2:2" hidden="1" x14ac:dyDescent="0.25">
      <c r="B254" s="117">
        <v>23913</v>
      </c>
    </row>
    <row r="255" spans="2:2" hidden="1" x14ac:dyDescent="0.25">
      <c r="B255" s="117">
        <v>23914</v>
      </c>
    </row>
    <row r="256" spans="2:2" hidden="1" x14ac:dyDescent="0.25">
      <c r="B256" s="117">
        <v>23915</v>
      </c>
    </row>
    <row r="257" spans="2:2" hidden="1" x14ac:dyDescent="0.25">
      <c r="B257" s="117">
        <v>23982</v>
      </c>
    </row>
    <row r="258" spans="2:2" hidden="1" x14ac:dyDescent="0.25">
      <c r="B258" s="117">
        <v>23983</v>
      </c>
    </row>
    <row r="259" spans="2:2" hidden="1" x14ac:dyDescent="0.25">
      <c r="B259" s="117">
        <v>23985</v>
      </c>
    </row>
    <row r="260" spans="2:2" hidden="1" x14ac:dyDescent="0.25">
      <c r="B260" s="117">
        <v>23986</v>
      </c>
    </row>
    <row r="261" spans="2:2" hidden="1" x14ac:dyDescent="0.25">
      <c r="B261" s="117">
        <v>23987</v>
      </c>
    </row>
    <row r="262" spans="2:2" hidden="1" x14ac:dyDescent="0.25">
      <c r="B262" s="117">
        <v>23988</v>
      </c>
    </row>
    <row r="263" spans="2:2" hidden="1" x14ac:dyDescent="0.25">
      <c r="B263" s="117">
        <v>23990</v>
      </c>
    </row>
    <row r="264" spans="2:2" hidden="1" x14ac:dyDescent="0.25">
      <c r="B264" s="117">
        <v>24000</v>
      </c>
    </row>
    <row r="265" spans="2:2" hidden="1" x14ac:dyDescent="0.25">
      <c r="B265" s="117">
        <v>24008</v>
      </c>
    </row>
    <row r="266" spans="2:2" hidden="1" x14ac:dyDescent="0.25">
      <c r="B266" s="117">
        <v>24010</v>
      </c>
    </row>
    <row r="267" spans="2:2" hidden="1" x14ac:dyDescent="0.25">
      <c r="B267" s="117">
        <v>24011</v>
      </c>
    </row>
    <row r="268" spans="2:2" hidden="1" x14ac:dyDescent="0.25">
      <c r="B268" s="117">
        <v>24013</v>
      </c>
    </row>
    <row r="269" spans="2:2" hidden="1" x14ac:dyDescent="0.25">
      <c r="B269" s="117">
        <v>24014</v>
      </c>
    </row>
    <row r="270" spans="2:2" hidden="1" x14ac:dyDescent="0.25">
      <c r="B270" s="117">
        <v>24015</v>
      </c>
    </row>
    <row r="271" spans="2:2" hidden="1" x14ac:dyDescent="0.25">
      <c r="B271" s="117">
        <v>24016</v>
      </c>
    </row>
    <row r="272" spans="2:2" hidden="1" x14ac:dyDescent="0.25">
      <c r="B272" s="117">
        <v>24017</v>
      </c>
    </row>
    <row r="273" spans="2:2" hidden="1" x14ac:dyDescent="0.25">
      <c r="B273" s="117">
        <v>24018</v>
      </c>
    </row>
    <row r="274" spans="2:2" hidden="1" x14ac:dyDescent="0.25">
      <c r="B274" s="117">
        <v>24019</v>
      </c>
    </row>
    <row r="275" spans="2:2" hidden="1" x14ac:dyDescent="0.25">
      <c r="B275" s="117">
        <v>24020</v>
      </c>
    </row>
    <row r="276" spans="2:2" hidden="1" x14ac:dyDescent="0.25">
      <c r="B276" s="117">
        <v>24021</v>
      </c>
    </row>
    <row r="277" spans="2:2" hidden="1" x14ac:dyDescent="0.25">
      <c r="B277" s="117">
        <v>24023</v>
      </c>
    </row>
    <row r="278" spans="2:2" hidden="1" x14ac:dyDescent="0.25">
      <c r="B278" s="117">
        <v>24024</v>
      </c>
    </row>
    <row r="279" spans="2:2" hidden="1" x14ac:dyDescent="0.25">
      <c r="B279" s="117">
        <v>24026</v>
      </c>
    </row>
    <row r="280" spans="2:2" hidden="1" x14ac:dyDescent="0.25">
      <c r="B280" s="117">
        <v>24028</v>
      </c>
    </row>
    <row r="281" spans="2:2" hidden="1" x14ac:dyDescent="0.25">
      <c r="B281" s="117">
        <v>24039</v>
      </c>
    </row>
    <row r="282" spans="2:2" hidden="1" x14ac:dyDescent="0.25">
      <c r="B282" s="117">
        <v>24041</v>
      </c>
    </row>
    <row r="283" spans="2:2" hidden="1" x14ac:dyDescent="0.25">
      <c r="B283" s="117">
        <v>24042</v>
      </c>
    </row>
    <row r="284" spans="2:2" hidden="1" x14ac:dyDescent="0.25">
      <c r="B284" s="117">
        <v>24043</v>
      </c>
    </row>
    <row r="285" spans="2:2" hidden="1" x14ac:dyDescent="0.25">
      <c r="B285" s="117">
        <v>24044</v>
      </c>
    </row>
    <row r="286" spans="2:2" hidden="1" x14ac:dyDescent="0.25">
      <c r="B286" s="117">
        <v>24046</v>
      </c>
    </row>
    <row r="287" spans="2:2" hidden="1" x14ac:dyDescent="0.25">
      <c r="B287" s="117">
        <v>24047</v>
      </c>
    </row>
    <row r="288" spans="2:2" hidden="1" x14ac:dyDescent="0.25">
      <c r="B288" s="117">
        <v>24048</v>
      </c>
    </row>
    <row r="289" spans="2:2" hidden="1" x14ac:dyDescent="0.25">
      <c r="B289" s="117">
        <v>24049</v>
      </c>
    </row>
    <row r="290" spans="2:2" hidden="1" x14ac:dyDescent="0.25">
      <c r="B290" s="117">
        <v>24050</v>
      </c>
    </row>
    <row r="291" spans="2:2" hidden="1" x14ac:dyDescent="0.25">
      <c r="B291" s="117">
        <v>24051</v>
      </c>
    </row>
    <row r="292" spans="2:2" hidden="1" x14ac:dyDescent="0.25">
      <c r="B292" s="117">
        <v>24053</v>
      </c>
    </row>
    <row r="293" spans="2:2" hidden="1" x14ac:dyDescent="0.25">
      <c r="B293" s="117">
        <v>24054</v>
      </c>
    </row>
    <row r="294" spans="2:2" hidden="1" x14ac:dyDescent="0.25">
      <c r="B294" s="117">
        <v>24056</v>
      </c>
    </row>
    <row r="295" spans="2:2" hidden="1" x14ac:dyDescent="0.25">
      <c r="B295" s="117">
        <v>24057</v>
      </c>
    </row>
    <row r="296" spans="2:2" hidden="1" x14ac:dyDescent="0.25">
      <c r="B296" s="117">
        <v>24058</v>
      </c>
    </row>
    <row r="297" spans="2:2" hidden="1" x14ac:dyDescent="0.25">
      <c r="B297" s="117">
        <v>24059</v>
      </c>
    </row>
    <row r="298" spans="2:2" hidden="1" x14ac:dyDescent="0.25">
      <c r="B298" s="117">
        <v>24060</v>
      </c>
    </row>
    <row r="299" spans="2:2" hidden="1" x14ac:dyDescent="0.25">
      <c r="B299" s="117">
        <v>24062</v>
      </c>
    </row>
    <row r="300" spans="2:2" hidden="1" x14ac:dyDescent="0.25">
      <c r="B300" s="117">
        <v>24063</v>
      </c>
    </row>
    <row r="301" spans="2:2" hidden="1" x14ac:dyDescent="0.25">
      <c r="B301" s="117">
        <v>24065</v>
      </c>
    </row>
    <row r="302" spans="2:2" hidden="1" x14ac:dyDescent="0.25">
      <c r="B302" s="117">
        <v>24077</v>
      </c>
    </row>
    <row r="303" spans="2:2" hidden="1" x14ac:dyDescent="0.25">
      <c r="B303" s="117">
        <v>24078</v>
      </c>
    </row>
    <row r="304" spans="2:2" hidden="1" x14ac:dyDescent="0.25">
      <c r="B304" s="117">
        <v>24079</v>
      </c>
    </row>
    <row r="305" spans="2:2" hidden="1" x14ac:dyDescent="0.25">
      <c r="B305" s="117">
        <v>24080</v>
      </c>
    </row>
    <row r="306" spans="2:2" hidden="1" x14ac:dyDescent="0.25">
      <c r="B306" s="117">
        <v>24084</v>
      </c>
    </row>
    <row r="307" spans="2:2" hidden="1" x14ac:dyDescent="0.25">
      <c r="B307" s="117">
        <v>24094</v>
      </c>
    </row>
    <row r="308" spans="2:2" hidden="1" x14ac:dyDescent="0.25">
      <c r="B308" s="117">
        <v>24095</v>
      </c>
    </row>
    <row r="309" spans="2:2" hidden="1" x14ac:dyDescent="0.25">
      <c r="B309" s="117">
        <v>24096</v>
      </c>
    </row>
    <row r="310" spans="2:2" hidden="1" x14ac:dyDescent="0.25">
      <c r="B310" s="117">
        <v>24097</v>
      </c>
    </row>
    <row r="311" spans="2:2" hidden="1" x14ac:dyDescent="0.25">
      <c r="B311" s="117">
        <v>24098</v>
      </c>
    </row>
    <row r="312" spans="2:2" hidden="1" x14ac:dyDescent="0.25">
      <c r="B312" s="117">
        <v>24099</v>
      </c>
    </row>
    <row r="313" spans="2:2" hidden="1" x14ac:dyDescent="0.25">
      <c r="B313" s="117">
        <v>24100</v>
      </c>
    </row>
    <row r="314" spans="2:2" hidden="1" x14ac:dyDescent="0.25">
      <c r="B314" s="117">
        <v>24101</v>
      </c>
    </row>
    <row r="315" spans="2:2" hidden="1" x14ac:dyDescent="0.25">
      <c r="B315" s="117">
        <v>24102</v>
      </c>
    </row>
    <row r="316" spans="2:2" hidden="1" x14ac:dyDescent="0.25">
      <c r="B316" s="117">
        <v>24103</v>
      </c>
    </row>
    <row r="317" spans="2:2" hidden="1" x14ac:dyDescent="0.25">
      <c r="B317" s="117">
        <v>24104</v>
      </c>
    </row>
    <row r="318" spans="2:2" hidden="1" x14ac:dyDescent="0.25">
      <c r="B318" s="117">
        <v>24105</v>
      </c>
    </row>
    <row r="319" spans="2:2" hidden="1" x14ac:dyDescent="0.25">
      <c r="B319" s="117">
        <v>24106</v>
      </c>
    </row>
    <row r="320" spans="2:2" hidden="1" x14ac:dyDescent="0.25">
      <c r="B320" s="117">
        <v>24107</v>
      </c>
    </row>
    <row r="321" spans="2:2" hidden="1" x14ac:dyDescent="0.25">
      <c r="B321" s="117">
        <v>24108</v>
      </c>
    </row>
    <row r="322" spans="2:2" hidden="1" x14ac:dyDescent="0.25">
      <c r="B322" s="117">
        <v>24109</v>
      </c>
    </row>
    <row r="323" spans="2:2" hidden="1" x14ac:dyDescent="0.25">
      <c r="B323" s="117">
        <v>24110</v>
      </c>
    </row>
    <row r="324" spans="2:2" hidden="1" x14ac:dyDescent="0.25">
      <c r="B324" s="117">
        <v>24111</v>
      </c>
    </row>
    <row r="325" spans="2:2" hidden="1" x14ac:dyDescent="0.25">
      <c r="B325" s="117">
        <v>24112</v>
      </c>
    </row>
    <row r="326" spans="2:2" hidden="1" x14ac:dyDescent="0.25">
      <c r="B326" s="117">
        <v>24113</v>
      </c>
    </row>
    <row r="327" spans="2:2" hidden="1" x14ac:dyDescent="0.25">
      <c r="B327" s="117">
        <v>24114</v>
      </c>
    </row>
    <row r="328" spans="2:2" hidden="1" x14ac:dyDescent="0.25">
      <c r="B328" s="117">
        <v>24115</v>
      </c>
    </row>
    <row r="329" spans="2:2" hidden="1" x14ac:dyDescent="0.25">
      <c r="B329" s="117">
        <v>24116</v>
      </c>
    </row>
    <row r="330" spans="2:2" hidden="1" x14ac:dyDescent="0.25">
      <c r="B330" s="117">
        <v>24117</v>
      </c>
    </row>
    <row r="331" spans="2:2" hidden="1" x14ac:dyDescent="0.25">
      <c r="B331" s="117">
        <v>24118</v>
      </c>
    </row>
    <row r="332" spans="2:2" hidden="1" x14ac:dyDescent="0.25">
      <c r="B332" s="117">
        <v>24119</v>
      </c>
    </row>
    <row r="333" spans="2:2" hidden="1" x14ac:dyDescent="0.25">
      <c r="B333" s="117">
        <v>24120</v>
      </c>
    </row>
    <row r="334" spans="2:2" hidden="1" x14ac:dyDescent="0.25">
      <c r="B334" s="117">
        <v>24121</v>
      </c>
    </row>
    <row r="335" spans="2:2" hidden="1" x14ac:dyDescent="0.25">
      <c r="B335" s="117">
        <v>24122</v>
      </c>
    </row>
    <row r="336" spans="2:2" hidden="1" x14ac:dyDescent="0.25">
      <c r="B336" s="117">
        <v>24123</v>
      </c>
    </row>
    <row r="337" spans="2:2" hidden="1" x14ac:dyDescent="0.25">
      <c r="B337" s="117">
        <v>24124</v>
      </c>
    </row>
    <row r="338" spans="2:2" hidden="1" x14ac:dyDescent="0.25">
      <c r="B338" s="117">
        <v>24125</v>
      </c>
    </row>
    <row r="339" spans="2:2" hidden="1" x14ac:dyDescent="0.25">
      <c r="B339" s="117">
        <v>24126</v>
      </c>
    </row>
    <row r="340" spans="2:2" hidden="1" x14ac:dyDescent="0.25">
      <c r="B340" s="117">
        <v>24127</v>
      </c>
    </row>
    <row r="341" spans="2:2" hidden="1" x14ac:dyDescent="0.25">
      <c r="B341" s="117">
        <v>24128</v>
      </c>
    </row>
    <row r="342" spans="2:2" hidden="1" x14ac:dyDescent="0.25">
      <c r="B342" s="117">
        <v>24129</v>
      </c>
    </row>
    <row r="343" spans="2:2" hidden="1" x14ac:dyDescent="0.25">
      <c r="B343" s="117">
        <v>24130</v>
      </c>
    </row>
    <row r="344" spans="2:2" hidden="1" x14ac:dyDescent="0.25">
      <c r="B344" s="117">
        <v>24131</v>
      </c>
    </row>
    <row r="345" spans="2:2" hidden="1" x14ac:dyDescent="0.25">
      <c r="B345" s="117">
        <v>24132</v>
      </c>
    </row>
    <row r="346" spans="2:2" hidden="1" x14ac:dyDescent="0.25">
      <c r="B346" s="117">
        <v>24133</v>
      </c>
    </row>
    <row r="347" spans="2:2" hidden="1" x14ac:dyDescent="0.25">
      <c r="B347" s="117">
        <v>24134</v>
      </c>
    </row>
    <row r="348" spans="2:2" hidden="1" x14ac:dyDescent="0.25">
      <c r="B348" s="117">
        <v>24135</v>
      </c>
    </row>
    <row r="349" spans="2:2" hidden="1" x14ac:dyDescent="0.25">
      <c r="B349" s="117">
        <v>24136</v>
      </c>
    </row>
    <row r="350" spans="2:2" hidden="1" x14ac:dyDescent="0.25">
      <c r="B350" s="117">
        <v>24137</v>
      </c>
    </row>
    <row r="351" spans="2:2" hidden="1" x14ac:dyDescent="0.25">
      <c r="B351" s="117">
        <v>24138</v>
      </c>
    </row>
    <row r="352" spans="2:2" hidden="1" x14ac:dyDescent="0.25">
      <c r="B352" s="117">
        <v>24139</v>
      </c>
    </row>
    <row r="353" spans="2:2" hidden="1" x14ac:dyDescent="0.25">
      <c r="B353" s="117">
        <v>24225</v>
      </c>
    </row>
    <row r="354" spans="2:2" hidden="1" x14ac:dyDescent="0.25">
      <c r="B354" s="117">
        <v>24226</v>
      </c>
    </row>
    <row r="355" spans="2:2" hidden="1" x14ac:dyDescent="0.25">
      <c r="B355" s="117">
        <v>24227</v>
      </c>
    </row>
    <row r="356" spans="2:2" hidden="1" x14ac:dyDescent="0.25">
      <c r="B356" s="117">
        <v>24228</v>
      </c>
    </row>
    <row r="357" spans="2:2" hidden="1" x14ac:dyDescent="0.25">
      <c r="B357" s="117">
        <v>24229</v>
      </c>
    </row>
    <row r="358" spans="2:2" hidden="1" x14ac:dyDescent="0.25">
      <c r="B358" s="117">
        <v>24230</v>
      </c>
    </row>
    <row r="359" spans="2:2" hidden="1" x14ac:dyDescent="0.25">
      <c r="B359" s="117">
        <v>24231</v>
      </c>
    </row>
    <row r="360" spans="2:2" hidden="1" x14ac:dyDescent="0.25">
      <c r="B360" s="117">
        <v>24232</v>
      </c>
    </row>
    <row r="361" spans="2:2" hidden="1" x14ac:dyDescent="0.25">
      <c r="B361" s="117">
        <v>24233</v>
      </c>
    </row>
    <row r="362" spans="2:2" hidden="1" x14ac:dyDescent="0.25">
      <c r="B362" s="117">
        <v>24234</v>
      </c>
    </row>
    <row r="363" spans="2:2" hidden="1" x14ac:dyDescent="0.25">
      <c r="B363" s="117">
        <v>24235</v>
      </c>
    </row>
    <row r="364" spans="2:2" hidden="1" x14ac:dyDescent="0.25">
      <c r="B364" s="117">
        <v>24236</v>
      </c>
    </row>
    <row r="365" spans="2:2" hidden="1" x14ac:dyDescent="0.25">
      <c r="B365" s="117">
        <v>24237</v>
      </c>
    </row>
    <row r="366" spans="2:2" hidden="1" x14ac:dyDescent="0.25">
      <c r="B366" s="117">
        <v>24238</v>
      </c>
    </row>
    <row r="367" spans="2:2" hidden="1" x14ac:dyDescent="0.25">
      <c r="B367" s="117">
        <v>24239</v>
      </c>
    </row>
    <row r="368" spans="2:2" hidden="1" x14ac:dyDescent="0.25">
      <c r="B368" s="117">
        <v>24240</v>
      </c>
    </row>
    <row r="369" spans="2:2" hidden="1" x14ac:dyDescent="0.25">
      <c r="B369" s="117">
        <v>24241</v>
      </c>
    </row>
    <row r="370" spans="2:2" hidden="1" x14ac:dyDescent="0.25">
      <c r="B370" s="117">
        <v>24242</v>
      </c>
    </row>
    <row r="371" spans="2:2" hidden="1" x14ac:dyDescent="0.25">
      <c r="B371" s="117">
        <v>24243</v>
      </c>
    </row>
    <row r="372" spans="2:2" hidden="1" x14ac:dyDescent="0.25">
      <c r="B372" s="117">
        <v>24245</v>
      </c>
    </row>
    <row r="373" spans="2:2" hidden="1" x14ac:dyDescent="0.25">
      <c r="B373" s="117">
        <v>24246</v>
      </c>
    </row>
    <row r="374" spans="2:2" hidden="1" x14ac:dyDescent="0.25">
      <c r="B374" s="117">
        <v>24247</v>
      </c>
    </row>
    <row r="375" spans="2:2" hidden="1" x14ac:dyDescent="0.25">
      <c r="B375" s="117">
        <v>24249</v>
      </c>
    </row>
    <row r="376" spans="2:2" hidden="1" x14ac:dyDescent="0.25">
      <c r="B376" s="117">
        <v>24250</v>
      </c>
    </row>
    <row r="377" spans="2:2" hidden="1" x14ac:dyDescent="0.25">
      <c r="B377" s="117">
        <v>24251</v>
      </c>
    </row>
    <row r="378" spans="2:2" hidden="1" x14ac:dyDescent="0.25">
      <c r="B378" s="117">
        <v>24252</v>
      </c>
    </row>
    <row r="379" spans="2:2" hidden="1" x14ac:dyDescent="0.25">
      <c r="B379" s="117">
        <v>24253</v>
      </c>
    </row>
    <row r="380" spans="2:2" hidden="1" x14ac:dyDescent="0.25">
      <c r="B380" s="117">
        <v>24254</v>
      </c>
    </row>
    <row r="381" spans="2:2" hidden="1" x14ac:dyDescent="0.25">
      <c r="B381" s="117">
        <v>24255</v>
      </c>
    </row>
    <row r="382" spans="2:2" hidden="1" x14ac:dyDescent="0.25">
      <c r="B382" s="117">
        <v>24257</v>
      </c>
    </row>
    <row r="383" spans="2:2" hidden="1" x14ac:dyDescent="0.25">
      <c r="B383" s="117">
        <v>24258</v>
      </c>
    </row>
    <row r="384" spans="2:2" hidden="1" x14ac:dyDescent="0.25">
      <c r="B384" s="117">
        <v>24259</v>
      </c>
    </row>
    <row r="385" spans="2:2" hidden="1" x14ac:dyDescent="0.25">
      <c r="B385" s="117">
        <v>24260</v>
      </c>
    </row>
    <row r="386" spans="2:2" hidden="1" x14ac:dyDescent="0.25">
      <c r="B386" s="117">
        <v>24261</v>
      </c>
    </row>
    <row r="387" spans="2:2" hidden="1" x14ac:dyDescent="0.25">
      <c r="B387" s="117"/>
    </row>
    <row r="388" spans="2:2" hidden="1" x14ac:dyDescent="0.25">
      <c r="B388" s="117"/>
    </row>
    <row r="389" spans="2:2" hidden="1" x14ac:dyDescent="0.25">
      <c r="B389" s="117"/>
    </row>
    <row r="390" spans="2:2" hidden="1" x14ac:dyDescent="0.25">
      <c r="B390" s="117"/>
    </row>
    <row r="391" spans="2:2" hidden="1" x14ac:dyDescent="0.25">
      <c r="B391" s="117"/>
    </row>
    <row r="392" spans="2:2" hidden="1" x14ac:dyDescent="0.25">
      <c r="B392" s="117"/>
    </row>
    <row r="393" spans="2:2" hidden="1" x14ac:dyDescent="0.25">
      <c r="B393" s="117"/>
    </row>
    <row r="394" spans="2:2" hidden="1" x14ac:dyDescent="0.25">
      <c r="B394" s="117"/>
    </row>
    <row r="395" spans="2:2" hidden="1" x14ac:dyDescent="0.25">
      <c r="B395" s="117"/>
    </row>
    <row r="396" spans="2:2" hidden="1" x14ac:dyDescent="0.25">
      <c r="B396" s="117"/>
    </row>
    <row r="397" spans="2:2" hidden="1" x14ac:dyDescent="0.25">
      <c r="B397" s="117"/>
    </row>
    <row r="398" spans="2:2" hidden="1" x14ac:dyDescent="0.25">
      <c r="B398" s="117"/>
    </row>
    <row r="399" spans="2:2" hidden="1" x14ac:dyDescent="0.25">
      <c r="B399" s="117"/>
    </row>
    <row r="400" spans="2:2" hidden="1" x14ac:dyDescent="0.25">
      <c r="B400" s="117"/>
    </row>
    <row r="401" spans="2:2" hidden="1" x14ac:dyDescent="0.25">
      <c r="B401" s="117"/>
    </row>
    <row r="402" spans="2:2" hidden="1" x14ac:dyDescent="0.25">
      <c r="B402" s="117"/>
    </row>
    <row r="403" spans="2:2" hidden="1" x14ac:dyDescent="0.25">
      <c r="B403" s="117"/>
    </row>
    <row r="404" spans="2:2" hidden="1" x14ac:dyDescent="0.25">
      <c r="B404" s="117"/>
    </row>
    <row r="405" spans="2:2" hidden="1" x14ac:dyDescent="0.25"/>
    <row r="406" spans="2:2" hidden="1" x14ac:dyDescent="0.25"/>
    <row r="407" spans="2:2" hidden="1" x14ac:dyDescent="0.25"/>
    <row r="408" spans="2:2" hidden="1" x14ac:dyDescent="0.25"/>
    <row r="409" spans="2:2" hidden="1" x14ac:dyDescent="0.25"/>
    <row r="410" spans="2:2" hidden="1" x14ac:dyDescent="0.25"/>
    <row r="411" spans="2:2" hidden="1" x14ac:dyDescent="0.25"/>
    <row r="412" spans="2:2" hidden="1" x14ac:dyDescent="0.25"/>
    <row r="413" spans="2:2" hidden="1" x14ac:dyDescent="0.25"/>
    <row r="414" spans="2:2" hidden="1" x14ac:dyDescent="0.25"/>
    <row r="415" spans="2:2" hidden="1" x14ac:dyDescent="0.25"/>
    <row r="416" spans="2:2"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hidden="1" x14ac:dyDescent="0.25"/>
    <row r="458" hidden="1" x14ac:dyDescent="0.25"/>
    <row r="459" hidden="1" x14ac:dyDescent="0.25"/>
    <row r="460" hidden="1" x14ac:dyDescent="0.25"/>
    <row r="461" hidden="1" x14ac:dyDescent="0.25"/>
    <row r="462" hidden="1" x14ac:dyDescent="0.25"/>
    <row r="463" hidden="1" x14ac:dyDescent="0.25"/>
    <row r="464"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hidden="1" x14ac:dyDescent="0.25"/>
    <row r="498" hidden="1" x14ac:dyDescent="0.25"/>
    <row r="499" hidden="1" x14ac:dyDescent="0.25"/>
    <row r="500" hidden="1" x14ac:dyDescent="0.25"/>
    <row r="501" hidden="1" x14ac:dyDescent="0.25"/>
    <row r="502" hidden="1" x14ac:dyDescent="0.25"/>
    <row r="503" hidden="1" x14ac:dyDescent="0.25"/>
    <row r="504" hidden="1" x14ac:dyDescent="0.25"/>
    <row r="505" hidden="1" x14ac:dyDescent="0.25"/>
    <row r="506" hidden="1" x14ac:dyDescent="0.25"/>
    <row r="507" hidden="1" x14ac:dyDescent="0.25"/>
    <row r="508" hidden="1" x14ac:dyDescent="0.25"/>
    <row r="509" hidden="1" x14ac:dyDescent="0.25"/>
    <row r="510" hidden="1" x14ac:dyDescent="0.25"/>
    <row r="511" hidden="1" x14ac:dyDescent="0.25"/>
    <row r="512" hidden="1" x14ac:dyDescent="0.25"/>
    <row r="513" hidden="1" x14ac:dyDescent="0.25"/>
    <row r="514" hidden="1" x14ac:dyDescent="0.25"/>
    <row r="515" hidden="1" x14ac:dyDescent="0.25"/>
    <row r="516" hidden="1" x14ac:dyDescent="0.25"/>
    <row r="517" hidden="1" x14ac:dyDescent="0.25"/>
    <row r="518" hidden="1" x14ac:dyDescent="0.25"/>
    <row r="519" hidden="1" x14ac:dyDescent="0.25"/>
    <row r="520" hidden="1" x14ac:dyDescent="0.25"/>
    <row r="521" hidden="1" x14ac:dyDescent="0.25"/>
    <row r="522" hidden="1" x14ac:dyDescent="0.25"/>
    <row r="523" hidden="1" x14ac:dyDescent="0.25"/>
    <row r="524" hidden="1" x14ac:dyDescent="0.25"/>
    <row r="525" hidden="1" x14ac:dyDescent="0.25"/>
    <row r="526" hidden="1" x14ac:dyDescent="0.25"/>
    <row r="527" hidden="1" x14ac:dyDescent="0.25"/>
    <row r="528" hidden="1" x14ac:dyDescent="0.25"/>
    <row r="529" hidden="1" x14ac:dyDescent="0.25"/>
    <row r="530" hidden="1" x14ac:dyDescent="0.25"/>
    <row r="531" hidden="1" x14ac:dyDescent="0.25"/>
    <row r="532" hidden="1" x14ac:dyDescent="0.25"/>
    <row r="533" hidden="1" x14ac:dyDescent="0.25"/>
    <row r="534" hidden="1" x14ac:dyDescent="0.25"/>
    <row r="535" hidden="1" x14ac:dyDescent="0.25"/>
    <row r="536" hidden="1" x14ac:dyDescent="0.25"/>
    <row r="537" hidden="1" x14ac:dyDescent="0.25"/>
    <row r="538" hidden="1" x14ac:dyDescent="0.25"/>
    <row r="539" hidden="1" x14ac:dyDescent="0.25"/>
    <row r="540" hidden="1" x14ac:dyDescent="0.25"/>
    <row r="541" hidden="1" x14ac:dyDescent="0.25"/>
    <row r="542" hidden="1" x14ac:dyDescent="0.25"/>
    <row r="543" hidden="1" x14ac:dyDescent="0.25"/>
    <row r="544" hidden="1" x14ac:dyDescent="0.25"/>
    <row r="545" hidden="1" x14ac:dyDescent="0.25"/>
    <row r="546" hidden="1" x14ac:dyDescent="0.25"/>
    <row r="547" hidden="1" x14ac:dyDescent="0.25"/>
    <row r="548" hidden="1" x14ac:dyDescent="0.25"/>
    <row r="549" hidden="1" x14ac:dyDescent="0.25"/>
    <row r="550" hidden="1" x14ac:dyDescent="0.25"/>
    <row r="551" hidden="1" x14ac:dyDescent="0.25"/>
    <row r="552" hidden="1" x14ac:dyDescent="0.25"/>
    <row r="553" hidden="1" x14ac:dyDescent="0.25"/>
    <row r="554" hidden="1" x14ac:dyDescent="0.25"/>
    <row r="555" hidden="1" x14ac:dyDescent="0.25"/>
    <row r="556" hidden="1" x14ac:dyDescent="0.25"/>
    <row r="557" hidden="1" x14ac:dyDescent="0.25"/>
    <row r="558" hidden="1" x14ac:dyDescent="0.25"/>
    <row r="559" hidden="1" x14ac:dyDescent="0.25"/>
    <row r="560" hidden="1" x14ac:dyDescent="0.25"/>
    <row r="561" hidden="1" x14ac:dyDescent="0.25"/>
    <row r="562" hidden="1" x14ac:dyDescent="0.25"/>
    <row r="563" hidden="1" x14ac:dyDescent="0.25"/>
    <row r="564" hidden="1" x14ac:dyDescent="0.25"/>
    <row r="565" hidden="1" x14ac:dyDescent="0.25"/>
    <row r="566" hidden="1" x14ac:dyDescent="0.25"/>
    <row r="567" hidden="1" x14ac:dyDescent="0.25"/>
    <row r="568" hidden="1" x14ac:dyDescent="0.25"/>
    <row r="569" hidden="1" x14ac:dyDescent="0.25"/>
    <row r="570" hidden="1" x14ac:dyDescent="0.25"/>
    <row r="571" hidden="1" x14ac:dyDescent="0.25"/>
    <row r="572" hidden="1" x14ac:dyDescent="0.25"/>
    <row r="573" hidden="1" x14ac:dyDescent="0.25"/>
    <row r="574" hidden="1" x14ac:dyDescent="0.25"/>
    <row r="575" hidden="1" x14ac:dyDescent="0.25"/>
    <row r="576" hidden="1" x14ac:dyDescent="0.25"/>
    <row r="577" hidden="1" x14ac:dyDescent="0.25"/>
    <row r="578" hidden="1" x14ac:dyDescent="0.25"/>
    <row r="579" hidden="1" x14ac:dyDescent="0.25"/>
    <row r="580" hidden="1" x14ac:dyDescent="0.25"/>
    <row r="581" hidden="1" x14ac:dyDescent="0.25"/>
    <row r="582" hidden="1" x14ac:dyDescent="0.25"/>
    <row r="583" hidden="1" x14ac:dyDescent="0.25"/>
    <row r="584" hidden="1" x14ac:dyDescent="0.25"/>
    <row r="585" hidden="1" x14ac:dyDescent="0.25"/>
    <row r="586" hidden="1" x14ac:dyDescent="0.25"/>
    <row r="587" hidden="1" x14ac:dyDescent="0.25"/>
    <row r="588" hidden="1" x14ac:dyDescent="0.25"/>
    <row r="589" hidden="1" x14ac:dyDescent="0.25"/>
    <row r="590" hidden="1" x14ac:dyDescent="0.25"/>
    <row r="591" hidden="1" x14ac:dyDescent="0.25"/>
    <row r="592" hidden="1" x14ac:dyDescent="0.25"/>
    <row r="593" hidden="1" x14ac:dyDescent="0.25"/>
    <row r="594" hidden="1" x14ac:dyDescent="0.25"/>
    <row r="595" hidden="1" x14ac:dyDescent="0.25"/>
    <row r="596" hidden="1" x14ac:dyDescent="0.25"/>
    <row r="597" hidden="1" x14ac:dyDescent="0.25"/>
    <row r="598" hidden="1" x14ac:dyDescent="0.25"/>
    <row r="599" hidden="1" x14ac:dyDescent="0.25"/>
    <row r="600" hidden="1" x14ac:dyDescent="0.25"/>
    <row r="601" hidden="1" x14ac:dyDescent="0.25"/>
    <row r="602" hidden="1" x14ac:dyDescent="0.25"/>
    <row r="603" hidden="1" x14ac:dyDescent="0.25"/>
    <row r="604" hidden="1" x14ac:dyDescent="0.25"/>
    <row r="605" hidden="1" x14ac:dyDescent="0.25"/>
    <row r="606" hidden="1" x14ac:dyDescent="0.25"/>
    <row r="607" hidden="1" x14ac:dyDescent="0.25"/>
    <row r="608" hidden="1" x14ac:dyDescent="0.25"/>
    <row r="609" hidden="1" x14ac:dyDescent="0.25"/>
    <row r="610" hidden="1" x14ac:dyDescent="0.25"/>
    <row r="611" hidden="1" x14ac:dyDescent="0.25"/>
    <row r="612" hidden="1" x14ac:dyDescent="0.25"/>
    <row r="613" hidden="1" x14ac:dyDescent="0.25"/>
    <row r="614" hidden="1" x14ac:dyDescent="0.25"/>
    <row r="615" hidden="1" x14ac:dyDescent="0.25"/>
    <row r="616" hidden="1" x14ac:dyDescent="0.25"/>
    <row r="617" hidden="1" x14ac:dyDescent="0.25"/>
    <row r="618" hidden="1" x14ac:dyDescent="0.25"/>
    <row r="619" hidden="1" x14ac:dyDescent="0.25"/>
    <row r="620" hidden="1" x14ac:dyDescent="0.25"/>
    <row r="621" hidden="1" x14ac:dyDescent="0.25"/>
    <row r="622" hidden="1" x14ac:dyDescent="0.25"/>
    <row r="623" hidden="1" x14ac:dyDescent="0.25"/>
    <row r="624" hidden="1" x14ac:dyDescent="0.25"/>
    <row r="625" hidden="1" x14ac:dyDescent="0.25"/>
    <row r="626" hidden="1" x14ac:dyDescent="0.25"/>
    <row r="627" hidden="1" x14ac:dyDescent="0.25"/>
    <row r="628" hidden="1" x14ac:dyDescent="0.25"/>
    <row r="629" hidden="1" x14ac:dyDescent="0.25"/>
    <row r="630" hidden="1" x14ac:dyDescent="0.25"/>
    <row r="631" hidden="1" x14ac:dyDescent="0.25"/>
    <row r="632" hidden="1" x14ac:dyDescent="0.25"/>
    <row r="633" hidden="1" x14ac:dyDescent="0.25"/>
    <row r="634" hidden="1" x14ac:dyDescent="0.25"/>
    <row r="635" hidden="1" x14ac:dyDescent="0.25"/>
    <row r="636" hidden="1" x14ac:dyDescent="0.25"/>
    <row r="637" hidden="1" x14ac:dyDescent="0.25"/>
    <row r="638" hidden="1" x14ac:dyDescent="0.25"/>
    <row r="639" hidden="1" x14ac:dyDescent="0.25"/>
    <row r="640" hidden="1" x14ac:dyDescent="0.25"/>
    <row r="641" hidden="1" x14ac:dyDescent="0.25"/>
    <row r="642" hidden="1" x14ac:dyDescent="0.25"/>
    <row r="643" hidden="1" x14ac:dyDescent="0.25"/>
    <row r="644" hidden="1" x14ac:dyDescent="0.25"/>
  </sheetData>
  <mergeCells count="1">
    <mergeCell ref="H13:M13"/>
  </mergeCells>
  <dataValidations count="9">
    <dataValidation type="list" allowBlank="1" showInputMessage="1" showErrorMessage="1" error="You must use an approved PTID #" sqref="B18:B33">
      <formula1>$B$62:$B$383</formula1>
    </dataValidation>
    <dataValidation type="list" allowBlank="1" showInputMessage="1" showErrorMessage="1" error="Only Appoved Names_x000a_Can Be used" sqref="B8">
      <formula1>$A$62:$A$302</formula1>
    </dataValidation>
    <dataValidation type="list" allowBlank="1" showInputMessage="1" showErrorMessage="1" error="Only Appoved Names_x000a_Can Be Used" sqref="E17:E33">
      <formula1>$A$62:$A$302</formula1>
    </dataValidation>
    <dataValidation type="list" allowBlank="1" showInputMessage="1" showErrorMessage="1" errorTitle="Locational Input Error" error="You Must Enter One of the Following_x000a_ROS, NYC, LI, HQ, PJM, OH, NE" sqref="D17:D33">
      <formula1>$D$62:$D$68</formula1>
    </dataValidation>
    <dataValidation type="list" allowBlank="1" showInputMessage="1" showErrorMessage="1" sqref="B12">
      <formula1>$E$62:$E$63</formula1>
    </dataValidation>
    <dataValidation type="list" allowBlank="1" showInputMessage="1" showErrorMessage="1" error="Select from List, or enter Sold or Purchased" sqref="G17:G33">
      <formula1>$G$62:$G$63</formula1>
    </dataValidation>
    <dataValidation type="whole" allowBlank="1" showInputMessage="1" showErrorMessage="1" sqref="E10:F10">
      <formula1>1</formula1>
      <formula2>10</formula2>
    </dataValidation>
    <dataValidation type="list" allowBlank="1" showInputMessage="1" showErrorMessage="1" error="You must use an approved PTID #" sqref="B17">
      <formula1>$B$62:$B$386</formula1>
    </dataValidation>
    <dataValidation type="list" allowBlank="1" showInputMessage="1" showErrorMessage="1" sqref="F17:F33">
      <formula1>$G$65:$G$66</formula1>
    </dataValidation>
  </dataValidations>
  <pageMargins left="0.5" right="0.5" top="0.5" bottom="0.5" header="0" footer="0"/>
  <pageSetup scale="71" orientation="landscape" r:id="rId1"/>
  <headerFooter alignWithMargins="0"/>
  <drawing r:id="rId2"/>
  <legacyDrawing r:id="rId3"/>
  <controls>
    <mc:AlternateContent xmlns:mc="http://schemas.openxmlformats.org/markup-compatibility/2006">
      <mc:Choice Requires="x14">
        <control shapeId="2051" r:id="rId4" name="CommandButton3">
          <controlPr autoLine="0" r:id="rId5">
            <anchor moveWithCells="1" sizeWithCells="1">
              <from>
                <xdr:col>0</xdr:col>
                <xdr:colOff>419100</xdr:colOff>
                <xdr:row>3</xdr:row>
                <xdr:rowOff>182880</xdr:rowOff>
              </from>
              <to>
                <xdr:col>0</xdr:col>
                <xdr:colOff>1165860</xdr:colOff>
                <xdr:row>5</xdr:row>
                <xdr:rowOff>114300</xdr:rowOff>
              </to>
            </anchor>
          </controlPr>
        </control>
      </mc:Choice>
      <mc:Fallback>
        <control shapeId="2051" r:id="rId4" name="CommandButton3"/>
      </mc:Fallback>
    </mc:AlternateContent>
    <mc:AlternateContent xmlns:mc="http://schemas.openxmlformats.org/markup-compatibility/2006">
      <mc:Choice Requires="x14">
        <control shapeId="2049" r:id="rId6" name="CommandButton1">
          <controlPr defaultSize="0" autoLine="0" r:id="rId7">
            <anchor moveWithCells="1">
              <from>
                <xdr:col>0</xdr:col>
                <xdr:colOff>304800</xdr:colOff>
                <xdr:row>1</xdr:row>
                <xdr:rowOff>144780</xdr:rowOff>
              </from>
              <to>
                <xdr:col>0</xdr:col>
                <xdr:colOff>1303020</xdr:colOff>
                <xdr:row>3</xdr:row>
                <xdr:rowOff>68580</xdr:rowOff>
              </to>
            </anchor>
          </controlPr>
        </control>
      </mc:Choice>
      <mc:Fallback>
        <control shapeId="2049" r:id="rId6" name="CommandButton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G345"/>
  <sheetViews>
    <sheetView workbookViewId="0">
      <selection activeCell="B21" sqref="B21"/>
    </sheetView>
  </sheetViews>
  <sheetFormatPr defaultRowHeight="13.2" x14ac:dyDescent="0.25"/>
  <cols>
    <col min="1" max="1" width="10.88671875" bestFit="1" customWidth="1"/>
    <col min="2" max="2" width="54.44140625" bestFit="1" customWidth="1"/>
    <col min="3" max="3" width="10.44140625" hidden="1" customWidth="1"/>
    <col min="6" max="6" width="28.33203125" bestFit="1" customWidth="1"/>
  </cols>
  <sheetData>
    <row r="2" spans="1:7" x14ac:dyDescent="0.25">
      <c r="A2" t="s">
        <v>64</v>
      </c>
      <c r="B2" t="s">
        <v>58</v>
      </c>
      <c r="C2" t="s">
        <v>64</v>
      </c>
      <c r="E2" t="s">
        <v>59</v>
      </c>
    </row>
    <row r="3" spans="1:7" x14ac:dyDescent="0.25">
      <c r="A3" t="s">
        <v>67</v>
      </c>
      <c r="B3" t="s">
        <v>66</v>
      </c>
      <c r="C3" t="s">
        <v>67</v>
      </c>
      <c r="E3" s="117">
        <v>23512</v>
      </c>
      <c r="F3" s="118" t="s">
        <v>380</v>
      </c>
      <c r="G3" s="119" t="s">
        <v>381</v>
      </c>
    </row>
    <row r="4" spans="1:7" x14ac:dyDescent="0.25">
      <c r="A4" t="s">
        <v>69</v>
      </c>
      <c r="B4" t="s">
        <v>68</v>
      </c>
      <c r="C4" t="s">
        <v>69</v>
      </c>
      <c r="E4" s="117">
        <v>23513</v>
      </c>
      <c r="F4" s="118" t="s">
        <v>382</v>
      </c>
      <c r="G4" s="119" t="s">
        <v>381</v>
      </c>
    </row>
    <row r="5" spans="1:7" x14ac:dyDescent="0.25">
      <c r="A5" t="s">
        <v>71</v>
      </c>
      <c r="B5" t="s">
        <v>70</v>
      </c>
      <c r="C5" t="s">
        <v>71</v>
      </c>
      <c r="E5" s="117">
        <v>23514</v>
      </c>
      <c r="F5" s="118" t="s">
        <v>383</v>
      </c>
      <c r="G5" s="119" t="s">
        <v>384</v>
      </c>
    </row>
    <row r="6" spans="1:7" x14ac:dyDescent="0.25">
      <c r="A6" t="s">
        <v>225</v>
      </c>
      <c r="B6" t="s">
        <v>224</v>
      </c>
      <c r="C6" t="s">
        <v>225</v>
      </c>
      <c r="E6" s="117">
        <v>23515</v>
      </c>
      <c r="F6" s="118" t="s">
        <v>385</v>
      </c>
      <c r="G6" s="119" t="s">
        <v>381</v>
      </c>
    </row>
    <row r="7" spans="1:7" x14ac:dyDescent="0.25">
      <c r="A7" t="s">
        <v>227</v>
      </c>
      <c r="B7" t="s">
        <v>226</v>
      </c>
      <c r="C7" t="s">
        <v>227</v>
      </c>
      <c r="E7" s="117">
        <v>23516</v>
      </c>
      <c r="F7" s="118" t="s">
        <v>386</v>
      </c>
      <c r="G7" s="119" t="s">
        <v>381</v>
      </c>
    </row>
    <row r="8" spans="1:7" x14ac:dyDescent="0.25">
      <c r="A8" t="s">
        <v>309</v>
      </c>
      <c r="B8" t="s">
        <v>308</v>
      </c>
      <c r="C8" t="s">
        <v>309</v>
      </c>
      <c r="E8" s="117">
        <v>23517</v>
      </c>
      <c r="F8" s="118" t="s">
        <v>387</v>
      </c>
      <c r="G8" s="119" t="s">
        <v>381</v>
      </c>
    </row>
    <row r="9" spans="1:7" x14ac:dyDescent="0.25">
      <c r="A9" t="s">
        <v>157</v>
      </c>
      <c r="B9" t="s">
        <v>379</v>
      </c>
      <c r="C9" t="s">
        <v>157</v>
      </c>
      <c r="E9" s="117">
        <v>23518</v>
      </c>
      <c r="F9" s="118" t="s">
        <v>388</v>
      </c>
      <c r="G9" s="119" t="s">
        <v>381</v>
      </c>
    </row>
    <row r="10" spans="1:7" x14ac:dyDescent="0.25">
      <c r="A10" t="s">
        <v>73</v>
      </c>
      <c r="B10" t="s">
        <v>72</v>
      </c>
      <c r="C10" t="s">
        <v>73</v>
      </c>
      <c r="E10" s="117">
        <v>23519</v>
      </c>
      <c r="F10" s="118" t="s">
        <v>389</v>
      </c>
      <c r="G10" s="119" t="s">
        <v>381</v>
      </c>
    </row>
    <row r="11" spans="1:7" x14ac:dyDescent="0.25">
      <c r="A11" t="s">
        <v>229</v>
      </c>
      <c r="B11" t="s">
        <v>228</v>
      </c>
      <c r="C11" t="s">
        <v>229</v>
      </c>
      <c r="E11" s="117">
        <v>23520</v>
      </c>
      <c r="F11" s="118" t="s">
        <v>390</v>
      </c>
      <c r="G11" s="119" t="s">
        <v>381</v>
      </c>
    </row>
    <row r="12" spans="1:7" x14ac:dyDescent="0.25">
      <c r="A12" t="s">
        <v>231</v>
      </c>
      <c r="B12" t="s">
        <v>230</v>
      </c>
      <c r="C12" t="s">
        <v>231</v>
      </c>
      <c r="E12" s="117">
        <v>23522</v>
      </c>
      <c r="F12" s="118" t="s">
        <v>391</v>
      </c>
      <c r="G12" s="119" t="s">
        <v>392</v>
      </c>
    </row>
    <row r="13" spans="1:7" x14ac:dyDescent="0.25">
      <c r="A13" t="s">
        <v>75</v>
      </c>
      <c r="B13" t="s">
        <v>74</v>
      </c>
      <c r="C13" t="s">
        <v>75</v>
      </c>
      <c r="E13" s="117">
        <v>23523</v>
      </c>
      <c r="F13" s="118" t="s">
        <v>393</v>
      </c>
      <c r="G13" s="119" t="s">
        <v>381</v>
      </c>
    </row>
    <row r="14" spans="1:7" x14ac:dyDescent="0.25">
      <c r="A14" t="s">
        <v>77</v>
      </c>
      <c r="B14" t="s">
        <v>76</v>
      </c>
      <c r="C14" t="s">
        <v>77</v>
      </c>
      <c r="E14" s="117">
        <v>23524</v>
      </c>
      <c r="F14" s="118" t="s">
        <v>394</v>
      </c>
      <c r="G14" s="119" t="s">
        <v>381</v>
      </c>
    </row>
    <row r="15" spans="1:7" x14ac:dyDescent="0.25">
      <c r="A15" t="s">
        <v>233</v>
      </c>
      <c r="B15" t="s">
        <v>232</v>
      </c>
      <c r="C15" t="s">
        <v>233</v>
      </c>
      <c r="E15" s="117">
        <v>23526</v>
      </c>
      <c r="F15" s="118" t="s">
        <v>395</v>
      </c>
      <c r="G15" s="119" t="s">
        <v>396</v>
      </c>
    </row>
    <row r="16" spans="1:7" x14ac:dyDescent="0.25">
      <c r="A16" t="s">
        <v>79</v>
      </c>
      <c r="B16" t="s">
        <v>78</v>
      </c>
      <c r="C16" t="s">
        <v>79</v>
      </c>
      <c r="E16" s="117">
        <v>23527</v>
      </c>
      <c r="F16" s="118" t="s">
        <v>397</v>
      </c>
      <c r="G16" s="119" t="s">
        <v>398</v>
      </c>
    </row>
    <row r="17" spans="1:7" x14ac:dyDescent="0.25">
      <c r="A17" t="s">
        <v>315</v>
      </c>
      <c r="B17" t="s">
        <v>314</v>
      </c>
      <c r="C17" t="s">
        <v>315</v>
      </c>
      <c r="E17" s="117">
        <v>23528</v>
      </c>
      <c r="F17" s="118" t="s">
        <v>399</v>
      </c>
      <c r="G17" s="119" t="s">
        <v>400</v>
      </c>
    </row>
    <row r="18" spans="1:7" x14ac:dyDescent="0.25">
      <c r="A18" t="s">
        <v>311</v>
      </c>
      <c r="B18" t="s">
        <v>310</v>
      </c>
      <c r="C18" t="s">
        <v>311</v>
      </c>
      <c r="E18" s="117">
        <v>23530</v>
      </c>
      <c r="F18" s="118" t="s">
        <v>401</v>
      </c>
      <c r="G18" s="119" t="s">
        <v>402</v>
      </c>
    </row>
    <row r="19" spans="1:7" x14ac:dyDescent="0.25">
      <c r="A19" t="s">
        <v>235</v>
      </c>
      <c r="B19" t="s">
        <v>234</v>
      </c>
      <c r="C19" t="s">
        <v>235</v>
      </c>
      <c r="E19" s="117">
        <v>23531</v>
      </c>
      <c r="F19" s="118" t="s">
        <v>403</v>
      </c>
      <c r="G19" s="119" t="s">
        <v>402</v>
      </c>
    </row>
    <row r="20" spans="1:7" x14ac:dyDescent="0.25">
      <c r="A20" t="s">
        <v>81</v>
      </c>
      <c r="B20" t="s">
        <v>80</v>
      </c>
      <c r="C20" t="s">
        <v>81</v>
      </c>
      <c r="E20" s="117">
        <v>23533</v>
      </c>
      <c r="F20" s="118" t="s">
        <v>404</v>
      </c>
      <c r="G20" s="119" t="s">
        <v>381</v>
      </c>
    </row>
    <row r="21" spans="1:7" x14ac:dyDescent="0.25">
      <c r="A21" t="s">
        <v>83</v>
      </c>
      <c r="B21" t="s">
        <v>82</v>
      </c>
      <c r="C21" t="s">
        <v>83</v>
      </c>
      <c r="E21" s="117">
        <v>23534</v>
      </c>
      <c r="F21" s="66" t="s">
        <v>405</v>
      </c>
      <c r="G21" s="119" t="s">
        <v>381</v>
      </c>
    </row>
    <row r="22" spans="1:7" x14ac:dyDescent="0.25">
      <c r="A22" t="s">
        <v>239</v>
      </c>
      <c r="B22" t="s">
        <v>238</v>
      </c>
      <c r="C22" t="s">
        <v>239</v>
      </c>
      <c r="E22" s="117">
        <v>23535</v>
      </c>
      <c r="F22" s="66" t="s">
        <v>406</v>
      </c>
      <c r="G22" s="119" t="s">
        <v>381</v>
      </c>
    </row>
    <row r="23" spans="1:7" x14ac:dyDescent="0.25">
      <c r="A23" t="s">
        <v>241</v>
      </c>
      <c r="B23" t="s">
        <v>240</v>
      </c>
      <c r="C23" t="s">
        <v>241</v>
      </c>
      <c r="E23" s="117">
        <v>23538</v>
      </c>
      <c r="F23" s="66" t="s">
        <v>407</v>
      </c>
      <c r="G23" s="119" t="s">
        <v>381</v>
      </c>
    </row>
    <row r="24" spans="1:7" x14ac:dyDescent="0.25">
      <c r="A24" t="s">
        <v>85</v>
      </c>
      <c r="B24" t="s">
        <v>84</v>
      </c>
      <c r="C24" t="s">
        <v>85</v>
      </c>
      <c r="E24" s="117">
        <v>23540</v>
      </c>
      <c r="F24" s="66" t="s">
        <v>408</v>
      </c>
      <c r="G24" s="119" t="s">
        <v>381</v>
      </c>
    </row>
    <row r="25" spans="1:7" x14ac:dyDescent="0.25">
      <c r="A25" t="s">
        <v>243</v>
      </c>
      <c r="B25" t="s">
        <v>242</v>
      </c>
      <c r="C25" t="s">
        <v>243</v>
      </c>
      <c r="E25" s="117">
        <v>23541</v>
      </c>
      <c r="F25" s="66" t="s">
        <v>409</v>
      </c>
      <c r="G25" s="119" t="s">
        <v>381</v>
      </c>
    </row>
    <row r="26" spans="1:7" x14ac:dyDescent="0.25">
      <c r="A26" t="s">
        <v>377</v>
      </c>
      <c r="B26" t="s">
        <v>217</v>
      </c>
      <c r="C26" t="s">
        <v>377</v>
      </c>
      <c r="E26" s="117">
        <v>23543</v>
      </c>
      <c r="F26" s="66" t="s">
        <v>410</v>
      </c>
      <c r="G26" s="119" t="s">
        <v>411</v>
      </c>
    </row>
    <row r="27" spans="1:7" x14ac:dyDescent="0.25">
      <c r="A27" t="s">
        <v>89</v>
      </c>
      <c r="B27" t="s">
        <v>88</v>
      </c>
      <c r="C27" t="s">
        <v>89</v>
      </c>
      <c r="E27" s="117">
        <v>23545</v>
      </c>
      <c r="F27" s="66" t="s">
        <v>412</v>
      </c>
      <c r="G27" s="119" t="s">
        <v>392</v>
      </c>
    </row>
    <row r="28" spans="1:7" x14ac:dyDescent="0.25">
      <c r="A28" t="s">
        <v>93</v>
      </c>
      <c r="B28" t="s">
        <v>92</v>
      </c>
      <c r="C28" t="s">
        <v>93</v>
      </c>
      <c r="E28" s="117">
        <v>23546</v>
      </c>
      <c r="F28" s="66" t="s">
        <v>413</v>
      </c>
      <c r="G28" s="119" t="s">
        <v>392</v>
      </c>
    </row>
    <row r="29" spans="1:7" x14ac:dyDescent="0.25">
      <c r="A29" t="s">
        <v>91</v>
      </c>
      <c r="B29" t="s">
        <v>90</v>
      </c>
      <c r="C29" t="s">
        <v>91</v>
      </c>
      <c r="E29" s="117">
        <v>23547</v>
      </c>
      <c r="F29" s="66" t="s">
        <v>414</v>
      </c>
      <c r="G29" s="119" t="s">
        <v>392</v>
      </c>
    </row>
    <row r="30" spans="1:7" x14ac:dyDescent="0.25">
      <c r="A30" t="s">
        <v>87</v>
      </c>
      <c r="B30" t="s">
        <v>86</v>
      </c>
      <c r="C30" t="s">
        <v>87</v>
      </c>
      <c r="E30" s="117">
        <v>23548</v>
      </c>
      <c r="F30" s="66" t="s">
        <v>415</v>
      </c>
      <c r="G30" s="119" t="s">
        <v>392</v>
      </c>
    </row>
    <row r="31" spans="1:7" x14ac:dyDescent="0.25">
      <c r="A31" t="s">
        <v>95</v>
      </c>
      <c r="B31" t="s">
        <v>94</v>
      </c>
      <c r="C31" t="s">
        <v>95</v>
      </c>
      <c r="E31" s="117">
        <v>23550</v>
      </c>
      <c r="F31" s="66" t="s">
        <v>416</v>
      </c>
      <c r="G31" s="119" t="s">
        <v>392</v>
      </c>
    </row>
    <row r="32" spans="1:7" x14ac:dyDescent="0.25">
      <c r="A32" t="s">
        <v>717</v>
      </c>
      <c r="B32" t="s">
        <v>718</v>
      </c>
      <c r="C32" t="s">
        <v>245</v>
      </c>
      <c r="E32" s="117">
        <v>23551</v>
      </c>
      <c r="F32" s="66" t="s">
        <v>417</v>
      </c>
      <c r="G32" s="119" t="s">
        <v>392</v>
      </c>
    </row>
    <row r="33" spans="1:7" x14ac:dyDescent="0.25">
      <c r="A33" t="s">
        <v>245</v>
      </c>
      <c r="B33" t="s">
        <v>244</v>
      </c>
      <c r="C33" t="s">
        <v>111</v>
      </c>
      <c r="E33" s="117">
        <v>23552</v>
      </c>
      <c r="F33" s="66" t="s">
        <v>418</v>
      </c>
      <c r="G33" s="119" t="s">
        <v>392</v>
      </c>
    </row>
    <row r="34" spans="1:7" x14ac:dyDescent="0.25">
      <c r="A34" t="s">
        <v>111</v>
      </c>
      <c r="B34" t="s">
        <v>110</v>
      </c>
      <c r="C34" t="s">
        <v>144</v>
      </c>
      <c r="E34" s="117">
        <v>23553</v>
      </c>
      <c r="F34" s="66" t="s">
        <v>419</v>
      </c>
      <c r="G34" s="119" t="s">
        <v>392</v>
      </c>
    </row>
    <row r="35" spans="1:7" x14ac:dyDescent="0.25">
      <c r="A35" t="s">
        <v>144</v>
      </c>
      <c r="B35" t="s">
        <v>143</v>
      </c>
      <c r="C35" t="s">
        <v>97</v>
      </c>
      <c r="E35" s="117">
        <v>23555</v>
      </c>
      <c r="F35" s="66" t="s">
        <v>420</v>
      </c>
      <c r="G35" s="119" t="s">
        <v>392</v>
      </c>
    </row>
    <row r="36" spans="1:7" x14ac:dyDescent="0.25">
      <c r="A36" t="s">
        <v>97</v>
      </c>
      <c r="B36" t="s">
        <v>96</v>
      </c>
      <c r="C36" t="s">
        <v>247</v>
      </c>
      <c r="E36" s="117">
        <v>23557</v>
      </c>
      <c r="F36" s="66" t="s">
        <v>421</v>
      </c>
      <c r="G36" s="119" t="s">
        <v>411</v>
      </c>
    </row>
    <row r="37" spans="1:7" x14ac:dyDescent="0.25">
      <c r="A37" t="s">
        <v>247</v>
      </c>
      <c r="B37" t="s">
        <v>246</v>
      </c>
      <c r="C37" t="s">
        <v>99</v>
      </c>
      <c r="E37" s="117">
        <v>23558</v>
      </c>
      <c r="F37" s="66" t="s">
        <v>422</v>
      </c>
      <c r="G37" s="119" t="s">
        <v>411</v>
      </c>
    </row>
    <row r="38" spans="1:7" x14ac:dyDescent="0.25">
      <c r="A38" t="s">
        <v>99</v>
      </c>
      <c r="B38" t="s">
        <v>98</v>
      </c>
      <c r="C38" t="s">
        <v>101</v>
      </c>
      <c r="E38" s="117">
        <v>23559</v>
      </c>
      <c r="F38" s="66" t="s">
        <v>423</v>
      </c>
      <c r="G38" s="119" t="s">
        <v>411</v>
      </c>
    </row>
    <row r="39" spans="1:7" x14ac:dyDescent="0.25">
      <c r="A39" t="s">
        <v>101</v>
      </c>
      <c r="B39" t="s">
        <v>100</v>
      </c>
      <c r="C39" t="s">
        <v>109</v>
      </c>
      <c r="E39" s="117">
        <v>23560</v>
      </c>
      <c r="F39" s="66" t="s">
        <v>424</v>
      </c>
      <c r="G39" s="119" t="s">
        <v>411</v>
      </c>
    </row>
    <row r="40" spans="1:7" x14ac:dyDescent="0.25">
      <c r="A40" t="s">
        <v>109</v>
      </c>
      <c r="B40" t="s">
        <v>108</v>
      </c>
      <c r="C40" t="s">
        <v>103</v>
      </c>
      <c r="E40" s="117">
        <v>23561</v>
      </c>
      <c r="F40" s="66" t="s">
        <v>425</v>
      </c>
      <c r="G40" s="119" t="s">
        <v>411</v>
      </c>
    </row>
    <row r="41" spans="1:7" x14ac:dyDescent="0.25">
      <c r="A41" t="s">
        <v>103</v>
      </c>
      <c r="B41" t="s">
        <v>102</v>
      </c>
      <c r="C41" t="s">
        <v>249</v>
      </c>
      <c r="E41" s="117">
        <v>23562</v>
      </c>
      <c r="F41" s="66" t="s">
        <v>426</v>
      </c>
      <c r="G41" s="119" t="s">
        <v>411</v>
      </c>
    </row>
    <row r="42" spans="1:7" x14ac:dyDescent="0.25">
      <c r="A42" t="s">
        <v>249</v>
      </c>
      <c r="B42" t="s">
        <v>248</v>
      </c>
      <c r="C42" t="s">
        <v>251</v>
      </c>
      <c r="E42" s="117">
        <v>23563</v>
      </c>
      <c r="F42" s="66" t="s">
        <v>427</v>
      </c>
      <c r="G42" s="119" t="s">
        <v>411</v>
      </c>
    </row>
    <row r="43" spans="1:7" x14ac:dyDescent="0.25">
      <c r="A43" t="s">
        <v>723</v>
      </c>
      <c r="B43" t="s">
        <v>722</v>
      </c>
      <c r="C43" t="s">
        <v>105</v>
      </c>
      <c r="E43" s="117">
        <v>23564</v>
      </c>
      <c r="F43" s="66" t="s">
        <v>428</v>
      </c>
      <c r="G43" s="119" t="s">
        <v>411</v>
      </c>
    </row>
    <row r="44" spans="1:7" x14ac:dyDescent="0.25">
      <c r="A44" t="s">
        <v>251</v>
      </c>
      <c r="B44" t="s">
        <v>250</v>
      </c>
      <c r="C44" t="s">
        <v>107</v>
      </c>
      <c r="E44" s="117">
        <v>23565</v>
      </c>
      <c r="F44" s="66" t="s">
        <v>429</v>
      </c>
      <c r="G44" s="119" t="s">
        <v>411</v>
      </c>
    </row>
    <row r="45" spans="1:7" x14ac:dyDescent="0.25">
      <c r="A45" t="s">
        <v>105</v>
      </c>
      <c r="B45" t="s">
        <v>104</v>
      </c>
      <c r="C45" t="s">
        <v>257</v>
      </c>
      <c r="E45" s="117">
        <v>23566</v>
      </c>
      <c r="F45" s="66" t="s">
        <v>430</v>
      </c>
      <c r="G45" s="119" t="s">
        <v>411</v>
      </c>
    </row>
    <row r="46" spans="1:7" x14ac:dyDescent="0.25">
      <c r="A46" t="s">
        <v>107</v>
      </c>
      <c r="B46" t="s">
        <v>106</v>
      </c>
      <c r="C46" t="s">
        <v>259</v>
      </c>
      <c r="E46" s="117">
        <v>23567</v>
      </c>
      <c r="F46" s="66" t="s">
        <v>431</v>
      </c>
      <c r="G46" s="119" t="s">
        <v>432</v>
      </c>
    </row>
    <row r="47" spans="1:7" x14ac:dyDescent="0.25">
      <c r="A47" t="s">
        <v>257</v>
      </c>
      <c r="B47" t="s">
        <v>256</v>
      </c>
      <c r="C47" t="s">
        <v>263</v>
      </c>
      <c r="E47" s="117">
        <v>23571</v>
      </c>
      <c r="F47" s="66" t="s">
        <v>433</v>
      </c>
      <c r="G47" s="119" t="s">
        <v>398</v>
      </c>
    </row>
    <row r="48" spans="1:7" x14ac:dyDescent="0.25">
      <c r="A48" t="s">
        <v>259</v>
      </c>
      <c r="B48" t="s">
        <v>258</v>
      </c>
      <c r="C48" t="s">
        <v>261</v>
      </c>
      <c r="E48" s="117">
        <v>23572</v>
      </c>
      <c r="F48" s="66" t="s">
        <v>434</v>
      </c>
      <c r="G48" s="119" t="s">
        <v>398</v>
      </c>
    </row>
    <row r="49" spans="1:7" x14ac:dyDescent="0.25">
      <c r="A49" t="s">
        <v>263</v>
      </c>
      <c r="B49" t="s">
        <v>262</v>
      </c>
      <c r="C49" t="s">
        <v>265</v>
      </c>
      <c r="E49" s="117">
        <v>23573</v>
      </c>
      <c r="F49" s="66" t="s">
        <v>435</v>
      </c>
      <c r="G49" s="119" t="s">
        <v>398</v>
      </c>
    </row>
    <row r="50" spans="1:7" x14ac:dyDescent="0.25">
      <c r="A50" t="s">
        <v>261</v>
      </c>
      <c r="B50" t="s">
        <v>260</v>
      </c>
      <c r="C50" t="s">
        <v>113</v>
      </c>
      <c r="E50" s="117">
        <v>23574</v>
      </c>
      <c r="F50" s="66" t="s">
        <v>436</v>
      </c>
      <c r="G50" s="119" t="s">
        <v>398</v>
      </c>
    </row>
    <row r="51" spans="1:7" x14ac:dyDescent="0.25">
      <c r="A51" t="s">
        <v>265</v>
      </c>
      <c r="B51" t="s">
        <v>264</v>
      </c>
      <c r="C51" t="s">
        <v>150</v>
      </c>
      <c r="E51" s="117">
        <v>23575</v>
      </c>
      <c r="F51" s="66" t="s">
        <v>437</v>
      </c>
      <c r="G51" s="119" t="s">
        <v>400</v>
      </c>
    </row>
    <row r="52" spans="1:7" x14ac:dyDescent="0.25">
      <c r="A52" t="s">
        <v>113</v>
      </c>
      <c r="B52" t="s">
        <v>112</v>
      </c>
      <c r="C52" t="s">
        <v>267</v>
      </c>
      <c r="E52" s="117">
        <v>23579</v>
      </c>
      <c r="F52" s="66" t="s">
        <v>438</v>
      </c>
      <c r="G52" s="119" t="s">
        <v>400</v>
      </c>
    </row>
    <row r="53" spans="1:7" x14ac:dyDescent="0.25">
      <c r="A53" t="s">
        <v>150</v>
      </c>
      <c r="B53" t="s">
        <v>149</v>
      </c>
      <c r="C53" t="s">
        <v>271</v>
      </c>
      <c r="E53" s="117">
        <v>23580</v>
      </c>
      <c r="F53" s="66" t="s">
        <v>439</v>
      </c>
      <c r="G53" s="119" t="s">
        <v>400</v>
      </c>
    </row>
    <row r="54" spans="1:7" x14ac:dyDescent="0.25">
      <c r="A54" t="s">
        <v>267</v>
      </c>
      <c r="B54" t="s">
        <v>266</v>
      </c>
      <c r="C54" t="s">
        <v>115</v>
      </c>
      <c r="E54" s="117">
        <v>23582</v>
      </c>
      <c r="F54" s="66" t="s">
        <v>440</v>
      </c>
      <c r="G54" s="119" t="s">
        <v>400</v>
      </c>
    </row>
    <row r="55" spans="1:7" x14ac:dyDescent="0.25">
      <c r="A55" t="s">
        <v>271</v>
      </c>
      <c r="B55" t="s">
        <v>270</v>
      </c>
      <c r="C55" t="s">
        <v>117</v>
      </c>
      <c r="E55" s="117">
        <v>23583</v>
      </c>
      <c r="F55" s="66" t="s">
        <v>441</v>
      </c>
      <c r="G55" s="119" t="s">
        <v>400</v>
      </c>
    </row>
    <row r="56" spans="1:7" x14ac:dyDescent="0.25">
      <c r="A56" t="s">
        <v>115</v>
      </c>
      <c r="B56" t="s">
        <v>114</v>
      </c>
      <c r="C56" t="s">
        <v>269</v>
      </c>
      <c r="E56" s="117">
        <v>23584</v>
      </c>
      <c r="F56" s="66" t="s">
        <v>442</v>
      </c>
      <c r="G56" s="119" t="s">
        <v>400</v>
      </c>
    </row>
    <row r="57" spans="1:7" x14ac:dyDescent="0.25">
      <c r="A57" t="s">
        <v>117</v>
      </c>
      <c r="B57" t="s">
        <v>116</v>
      </c>
      <c r="C57" t="s">
        <v>273</v>
      </c>
      <c r="E57" s="117">
        <v>23585</v>
      </c>
      <c r="F57" s="66" t="s">
        <v>443</v>
      </c>
      <c r="G57" s="119" t="s">
        <v>400</v>
      </c>
    </row>
    <row r="58" spans="1:7" x14ac:dyDescent="0.25">
      <c r="A58" t="s">
        <v>269</v>
      </c>
      <c r="B58" t="s">
        <v>268</v>
      </c>
      <c r="C58" t="s">
        <v>318</v>
      </c>
      <c r="E58" s="117">
        <v>23586</v>
      </c>
      <c r="F58" s="66" t="s">
        <v>444</v>
      </c>
      <c r="G58" s="119" t="s">
        <v>396</v>
      </c>
    </row>
    <row r="59" spans="1:7" x14ac:dyDescent="0.25">
      <c r="A59" t="s">
        <v>273</v>
      </c>
      <c r="B59" t="s">
        <v>272</v>
      </c>
      <c r="C59" t="s">
        <v>119</v>
      </c>
      <c r="E59" s="117">
        <v>23587</v>
      </c>
      <c r="F59" s="66" t="s">
        <v>445</v>
      </c>
      <c r="G59" s="119" t="s">
        <v>396</v>
      </c>
    </row>
    <row r="60" spans="1:7" x14ac:dyDescent="0.25">
      <c r="A60" t="s">
        <v>318</v>
      </c>
      <c r="B60" t="s">
        <v>317</v>
      </c>
      <c r="C60" t="s">
        <v>121</v>
      </c>
      <c r="E60" s="117">
        <v>23588</v>
      </c>
      <c r="F60" s="66" t="s">
        <v>446</v>
      </c>
      <c r="G60" s="119" t="s">
        <v>396</v>
      </c>
    </row>
    <row r="61" spans="1:7" x14ac:dyDescent="0.25">
      <c r="A61" t="s">
        <v>119</v>
      </c>
      <c r="B61" t="s">
        <v>118</v>
      </c>
      <c r="C61" t="s">
        <v>123</v>
      </c>
      <c r="E61" s="117">
        <v>23589</v>
      </c>
      <c r="F61" s="66" t="s">
        <v>447</v>
      </c>
      <c r="G61" s="119" t="s">
        <v>396</v>
      </c>
    </row>
    <row r="62" spans="1:7" x14ac:dyDescent="0.25">
      <c r="A62" t="s">
        <v>121</v>
      </c>
      <c r="B62" t="s">
        <v>120</v>
      </c>
      <c r="C62" t="s">
        <v>125</v>
      </c>
      <c r="E62" s="117">
        <v>23590</v>
      </c>
      <c r="F62" s="66" t="s">
        <v>448</v>
      </c>
      <c r="G62" s="119" t="s">
        <v>396</v>
      </c>
    </row>
    <row r="63" spans="1:7" x14ac:dyDescent="0.25">
      <c r="A63" t="s">
        <v>123</v>
      </c>
      <c r="B63" t="s">
        <v>122</v>
      </c>
      <c r="C63" t="s">
        <v>127</v>
      </c>
      <c r="E63" s="117">
        <v>23591</v>
      </c>
      <c r="F63" s="66" t="s">
        <v>449</v>
      </c>
      <c r="G63" s="119" t="s">
        <v>396</v>
      </c>
    </row>
    <row r="64" spans="1:7" x14ac:dyDescent="0.25">
      <c r="A64" t="s">
        <v>125</v>
      </c>
      <c r="B64" t="s">
        <v>124</v>
      </c>
      <c r="C64" t="s">
        <v>129</v>
      </c>
      <c r="E64" s="117">
        <v>23592</v>
      </c>
      <c r="F64" s="66" t="s">
        <v>450</v>
      </c>
      <c r="G64" s="119" t="s">
        <v>396</v>
      </c>
    </row>
    <row r="65" spans="1:7" x14ac:dyDescent="0.25">
      <c r="A65" t="s">
        <v>127</v>
      </c>
      <c r="B65" t="s">
        <v>126</v>
      </c>
      <c r="C65" t="s">
        <v>275</v>
      </c>
      <c r="E65" s="117">
        <v>23593</v>
      </c>
      <c r="F65" s="66" t="s">
        <v>451</v>
      </c>
      <c r="G65" s="119" t="s">
        <v>396</v>
      </c>
    </row>
    <row r="66" spans="1:7" x14ac:dyDescent="0.25">
      <c r="A66" t="s">
        <v>129</v>
      </c>
      <c r="B66" t="s">
        <v>128</v>
      </c>
      <c r="C66" t="s">
        <v>347</v>
      </c>
      <c r="E66" s="117">
        <v>23595</v>
      </c>
      <c r="F66" s="66" t="s">
        <v>452</v>
      </c>
      <c r="G66" s="119" t="s">
        <v>396</v>
      </c>
    </row>
    <row r="67" spans="1:7" x14ac:dyDescent="0.25">
      <c r="A67" t="s">
        <v>275</v>
      </c>
      <c r="B67" t="s">
        <v>274</v>
      </c>
      <c r="C67" t="s">
        <v>351</v>
      </c>
      <c r="E67" s="117">
        <v>23598</v>
      </c>
      <c r="F67" s="66" t="s">
        <v>453</v>
      </c>
      <c r="G67" s="119" t="s">
        <v>400</v>
      </c>
    </row>
    <row r="68" spans="1:7" x14ac:dyDescent="0.25">
      <c r="A68" t="s">
        <v>347</v>
      </c>
      <c r="B68" t="s">
        <v>341</v>
      </c>
      <c r="C68" t="s">
        <v>373</v>
      </c>
      <c r="E68" s="117">
        <v>23600</v>
      </c>
      <c r="F68" s="66" t="s">
        <v>454</v>
      </c>
      <c r="G68" s="119" t="s">
        <v>455</v>
      </c>
    </row>
    <row r="69" spans="1:7" x14ac:dyDescent="0.25">
      <c r="A69" t="s">
        <v>351</v>
      </c>
      <c r="B69" t="s">
        <v>345</v>
      </c>
      <c r="C69" t="s">
        <v>375</v>
      </c>
      <c r="E69" s="117">
        <v>23601</v>
      </c>
      <c r="F69" s="66" t="s">
        <v>456</v>
      </c>
      <c r="G69" s="119" t="s">
        <v>392</v>
      </c>
    </row>
    <row r="70" spans="1:7" x14ac:dyDescent="0.25">
      <c r="A70" t="s">
        <v>373</v>
      </c>
      <c r="B70" t="s">
        <v>367</v>
      </c>
      <c r="C70" t="s">
        <v>374</v>
      </c>
      <c r="E70" s="117">
        <v>23603</v>
      </c>
      <c r="F70" s="66" t="s">
        <v>457</v>
      </c>
      <c r="G70" s="119" t="s">
        <v>384</v>
      </c>
    </row>
    <row r="71" spans="1:7" x14ac:dyDescent="0.25">
      <c r="A71" t="s">
        <v>375</v>
      </c>
      <c r="B71" t="s">
        <v>369</v>
      </c>
      <c r="C71" t="s">
        <v>350</v>
      </c>
      <c r="E71" s="117">
        <v>23604</v>
      </c>
      <c r="F71" s="66" t="s">
        <v>458</v>
      </c>
      <c r="G71" s="119" t="s">
        <v>384</v>
      </c>
    </row>
    <row r="72" spans="1:7" x14ac:dyDescent="0.25">
      <c r="A72" t="s">
        <v>374</v>
      </c>
      <c r="B72" t="s">
        <v>368</v>
      </c>
      <c r="C72" t="s">
        <v>349</v>
      </c>
      <c r="E72" s="117">
        <v>23606</v>
      </c>
      <c r="F72" s="66" t="s">
        <v>459</v>
      </c>
      <c r="G72" s="119" t="s">
        <v>400</v>
      </c>
    </row>
    <row r="73" spans="1:7" x14ac:dyDescent="0.25">
      <c r="A73" t="s">
        <v>350</v>
      </c>
      <c r="B73" t="s">
        <v>344</v>
      </c>
      <c r="C73" t="s">
        <v>376</v>
      </c>
      <c r="E73" s="117">
        <v>23607</v>
      </c>
      <c r="F73" s="66" t="s">
        <v>460</v>
      </c>
      <c r="G73" s="119" t="s">
        <v>396</v>
      </c>
    </row>
    <row r="74" spans="1:7" x14ac:dyDescent="0.25">
      <c r="A74" t="s">
        <v>349</v>
      </c>
      <c r="B74" t="s">
        <v>343</v>
      </c>
      <c r="C74" t="s">
        <v>348</v>
      </c>
      <c r="E74" s="117">
        <v>23608</v>
      </c>
      <c r="F74" s="66" t="s">
        <v>461</v>
      </c>
      <c r="G74" s="119" t="s">
        <v>396</v>
      </c>
    </row>
    <row r="75" spans="1:7" x14ac:dyDescent="0.25">
      <c r="A75" t="s">
        <v>376</v>
      </c>
      <c r="B75" t="s">
        <v>370</v>
      </c>
      <c r="C75" t="s">
        <v>372</v>
      </c>
      <c r="E75" s="117">
        <v>23609</v>
      </c>
      <c r="F75" s="66" t="s">
        <v>462</v>
      </c>
      <c r="G75" s="119" t="s">
        <v>396</v>
      </c>
    </row>
    <row r="76" spans="1:7" x14ac:dyDescent="0.25">
      <c r="A76" t="s">
        <v>348</v>
      </c>
      <c r="B76" t="s">
        <v>342</v>
      </c>
      <c r="C76" t="s">
        <v>371</v>
      </c>
      <c r="E76" s="117">
        <v>23610</v>
      </c>
      <c r="F76" s="66" t="s">
        <v>463</v>
      </c>
      <c r="G76" s="119" t="s">
        <v>396</v>
      </c>
    </row>
    <row r="77" spans="1:7" x14ac:dyDescent="0.25">
      <c r="A77" t="s">
        <v>372</v>
      </c>
      <c r="B77" t="s">
        <v>366</v>
      </c>
      <c r="C77" t="s">
        <v>352</v>
      </c>
      <c r="E77" s="117">
        <v>23611</v>
      </c>
      <c r="F77" s="66" t="s">
        <v>464</v>
      </c>
      <c r="G77" s="119" t="s">
        <v>396</v>
      </c>
    </row>
    <row r="78" spans="1:7" x14ac:dyDescent="0.25">
      <c r="A78" t="s">
        <v>371</v>
      </c>
      <c r="B78" t="s">
        <v>365</v>
      </c>
      <c r="C78" t="s">
        <v>330</v>
      </c>
      <c r="E78" s="117">
        <v>23612</v>
      </c>
      <c r="F78" s="66" t="s">
        <v>465</v>
      </c>
      <c r="G78" s="119" t="s">
        <v>396</v>
      </c>
    </row>
    <row r="79" spans="1:7" x14ac:dyDescent="0.25">
      <c r="A79" t="s">
        <v>352</v>
      </c>
      <c r="B79" t="s">
        <v>346</v>
      </c>
      <c r="C79" t="s">
        <v>338</v>
      </c>
      <c r="E79" s="117">
        <v>23613</v>
      </c>
      <c r="F79" s="66" t="s">
        <v>466</v>
      </c>
      <c r="G79" s="119" t="s">
        <v>400</v>
      </c>
    </row>
    <row r="80" spans="1:7" x14ac:dyDescent="0.25">
      <c r="A80" t="s">
        <v>330</v>
      </c>
      <c r="B80" t="s">
        <v>329</v>
      </c>
      <c r="C80" t="s">
        <v>361</v>
      </c>
      <c r="E80" s="117">
        <v>23614</v>
      </c>
      <c r="F80" s="66" t="s">
        <v>467</v>
      </c>
      <c r="G80" s="119" t="s">
        <v>392</v>
      </c>
    </row>
    <row r="81" spans="1:7" x14ac:dyDescent="0.25">
      <c r="A81" t="s">
        <v>338</v>
      </c>
      <c r="B81" t="s">
        <v>337</v>
      </c>
      <c r="C81" t="s">
        <v>363</v>
      </c>
      <c r="E81" s="117">
        <v>23616</v>
      </c>
      <c r="F81" s="66" t="s">
        <v>468</v>
      </c>
      <c r="G81" s="119" t="s">
        <v>392</v>
      </c>
    </row>
    <row r="82" spans="1:7" x14ac:dyDescent="0.25">
      <c r="A82" t="s">
        <v>361</v>
      </c>
      <c r="B82" t="s">
        <v>355</v>
      </c>
      <c r="C82" t="s">
        <v>362</v>
      </c>
      <c r="E82" s="117">
        <v>23619</v>
      </c>
      <c r="F82" s="66" t="s">
        <v>469</v>
      </c>
      <c r="G82" s="119" t="s">
        <v>384</v>
      </c>
    </row>
    <row r="83" spans="1:7" x14ac:dyDescent="0.25">
      <c r="A83" t="s">
        <v>363</v>
      </c>
      <c r="B83" t="s">
        <v>357</v>
      </c>
      <c r="C83" t="s">
        <v>336</v>
      </c>
      <c r="E83" s="117">
        <v>23620</v>
      </c>
      <c r="F83" s="66" t="s">
        <v>470</v>
      </c>
      <c r="G83" s="119" t="s">
        <v>381</v>
      </c>
    </row>
    <row r="84" spans="1:7" x14ac:dyDescent="0.25">
      <c r="A84" t="s">
        <v>362</v>
      </c>
      <c r="B84" t="s">
        <v>356</v>
      </c>
      <c r="C84" t="s">
        <v>334</v>
      </c>
      <c r="E84" s="117">
        <v>23621</v>
      </c>
      <c r="F84" s="66" t="s">
        <v>471</v>
      </c>
      <c r="G84" s="119" t="s">
        <v>400</v>
      </c>
    </row>
    <row r="85" spans="1:7" x14ac:dyDescent="0.25">
      <c r="A85" t="s">
        <v>336</v>
      </c>
      <c r="B85" t="s">
        <v>335</v>
      </c>
      <c r="C85" t="s">
        <v>364</v>
      </c>
      <c r="E85" s="117">
        <v>23622</v>
      </c>
      <c r="F85" s="66" t="s">
        <v>472</v>
      </c>
      <c r="G85" s="119" t="s">
        <v>400</v>
      </c>
    </row>
    <row r="86" spans="1:7" x14ac:dyDescent="0.25">
      <c r="A86" t="s">
        <v>334</v>
      </c>
      <c r="B86" t="s">
        <v>333</v>
      </c>
      <c r="C86" t="s">
        <v>332</v>
      </c>
      <c r="E86" s="117">
        <v>23625</v>
      </c>
      <c r="F86" s="66" t="s">
        <v>473</v>
      </c>
      <c r="G86" s="119" t="s">
        <v>400</v>
      </c>
    </row>
    <row r="87" spans="1:7" x14ac:dyDescent="0.25">
      <c r="A87" t="s">
        <v>364</v>
      </c>
      <c r="B87" t="s">
        <v>358</v>
      </c>
      <c r="C87" t="s">
        <v>360</v>
      </c>
      <c r="E87" s="117">
        <v>23626</v>
      </c>
      <c r="F87" s="66" t="s">
        <v>474</v>
      </c>
      <c r="G87" s="119" t="s">
        <v>400</v>
      </c>
    </row>
    <row r="88" spans="1:7" x14ac:dyDescent="0.25">
      <c r="A88" t="s">
        <v>332</v>
      </c>
      <c r="B88" t="s">
        <v>331</v>
      </c>
      <c r="C88" t="s">
        <v>359</v>
      </c>
      <c r="E88" s="117">
        <v>23628</v>
      </c>
      <c r="F88" s="66" t="s">
        <v>475</v>
      </c>
      <c r="G88" s="119" t="s">
        <v>455</v>
      </c>
    </row>
    <row r="89" spans="1:7" x14ac:dyDescent="0.25">
      <c r="A89" t="s">
        <v>360</v>
      </c>
      <c r="B89" t="s">
        <v>354</v>
      </c>
      <c r="C89" t="s">
        <v>340</v>
      </c>
      <c r="E89" s="117">
        <v>23629</v>
      </c>
      <c r="F89" s="66" t="s">
        <v>476</v>
      </c>
      <c r="G89" s="119" t="s">
        <v>400</v>
      </c>
    </row>
    <row r="90" spans="1:7" x14ac:dyDescent="0.25">
      <c r="A90" t="s">
        <v>359</v>
      </c>
      <c r="B90" t="s">
        <v>353</v>
      </c>
      <c r="C90" t="s">
        <v>326</v>
      </c>
      <c r="E90" s="117">
        <v>23632</v>
      </c>
      <c r="F90" s="66" t="s">
        <v>477</v>
      </c>
      <c r="G90" s="119" t="s">
        <v>396</v>
      </c>
    </row>
    <row r="91" spans="1:7" x14ac:dyDescent="0.25">
      <c r="A91" t="s">
        <v>340</v>
      </c>
      <c r="B91" t="s">
        <v>339</v>
      </c>
      <c r="C91" t="s">
        <v>328</v>
      </c>
      <c r="E91" s="117">
        <v>23639</v>
      </c>
      <c r="F91" s="66" t="s">
        <v>478</v>
      </c>
      <c r="G91" s="119" t="s">
        <v>396</v>
      </c>
    </row>
    <row r="92" spans="1:7" x14ac:dyDescent="0.25">
      <c r="A92" t="s">
        <v>326</v>
      </c>
      <c r="B92" t="s">
        <v>325</v>
      </c>
      <c r="C92" t="s">
        <v>131</v>
      </c>
      <c r="E92" s="117">
        <v>23640</v>
      </c>
      <c r="F92" s="66" t="s">
        <v>479</v>
      </c>
      <c r="G92" s="119" t="s">
        <v>396</v>
      </c>
    </row>
    <row r="93" spans="1:7" x14ac:dyDescent="0.25">
      <c r="A93" t="s">
        <v>328</v>
      </c>
      <c r="B93" t="s">
        <v>327</v>
      </c>
      <c r="C93" t="s">
        <v>133</v>
      </c>
      <c r="E93" s="117">
        <v>23641</v>
      </c>
      <c r="F93" s="66" t="s">
        <v>480</v>
      </c>
      <c r="G93" s="119" t="s">
        <v>396</v>
      </c>
    </row>
    <row r="94" spans="1:7" x14ac:dyDescent="0.25">
      <c r="A94" t="s">
        <v>131</v>
      </c>
      <c r="B94" t="s">
        <v>130</v>
      </c>
      <c r="C94" t="s">
        <v>135</v>
      </c>
      <c r="E94" s="117">
        <v>23642</v>
      </c>
      <c r="F94" s="66" t="s">
        <v>481</v>
      </c>
      <c r="G94" s="119" t="s">
        <v>396</v>
      </c>
    </row>
    <row r="95" spans="1:7" x14ac:dyDescent="0.25">
      <c r="A95" t="s">
        <v>133</v>
      </c>
      <c r="B95" t="s">
        <v>132</v>
      </c>
      <c r="C95" t="s">
        <v>137</v>
      </c>
      <c r="E95" s="117">
        <v>23644</v>
      </c>
      <c r="F95" s="66" t="s">
        <v>482</v>
      </c>
      <c r="G95" s="119" t="s">
        <v>455</v>
      </c>
    </row>
    <row r="96" spans="1:7" x14ac:dyDescent="0.25">
      <c r="A96" t="s">
        <v>135</v>
      </c>
      <c r="B96" t="s">
        <v>134</v>
      </c>
      <c r="C96" t="s">
        <v>277</v>
      </c>
      <c r="E96" s="117">
        <v>23645</v>
      </c>
      <c r="F96" s="66" t="s">
        <v>483</v>
      </c>
      <c r="G96" s="119" t="s">
        <v>398</v>
      </c>
    </row>
    <row r="97" spans="1:7" x14ac:dyDescent="0.25">
      <c r="A97" t="s">
        <v>137</v>
      </c>
      <c r="B97" t="s">
        <v>136</v>
      </c>
      <c r="C97" t="s">
        <v>139</v>
      </c>
      <c r="E97" s="117">
        <v>23646</v>
      </c>
      <c r="F97" s="66" t="s">
        <v>484</v>
      </c>
      <c r="G97" s="119" t="s">
        <v>411</v>
      </c>
    </row>
    <row r="98" spans="1:7" x14ac:dyDescent="0.25">
      <c r="A98" t="s">
        <v>277</v>
      </c>
      <c r="B98" t="s">
        <v>276</v>
      </c>
      <c r="C98" t="s">
        <v>279</v>
      </c>
      <c r="E98" s="117">
        <v>23647</v>
      </c>
      <c r="F98" s="66" t="s">
        <v>485</v>
      </c>
      <c r="G98" s="119" t="s">
        <v>392</v>
      </c>
    </row>
    <row r="99" spans="1:7" x14ac:dyDescent="0.25">
      <c r="A99" t="s">
        <v>139</v>
      </c>
      <c r="B99" t="s">
        <v>138</v>
      </c>
      <c r="C99" t="s">
        <v>281</v>
      </c>
      <c r="E99" s="117">
        <v>23650</v>
      </c>
      <c r="F99" s="66" t="s">
        <v>486</v>
      </c>
      <c r="G99" s="119" t="s">
        <v>392</v>
      </c>
    </row>
    <row r="100" spans="1:7" x14ac:dyDescent="0.25">
      <c r="A100" t="s">
        <v>279</v>
      </c>
      <c r="B100" t="s">
        <v>278</v>
      </c>
      <c r="C100" t="s">
        <v>378</v>
      </c>
      <c r="E100" s="117">
        <v>23651</v>
      </c>
      <c r="F100" s="66" t="s">
        <v>487</v>
      </c>
      <c r="G100" s="119" t="s">
        <v>5</v>
      </c>
    </row>
    <row r="101" spans="1:7" x14ac:dyDescent="0.25">
      <c r="A101" t="s">
        <v>281</v>
      </c>
      <c r="B101" t="s">
        <v>280</v>
      </c>
      <c r="C101" t="s">
        <v>142</v>
      </c>
      <c r="E101" s="117">
        <v>23652</v>
      </c>
      <c r="F101" s="66" t="s">
        <v>488</v>
      </c>
      <c r="G101" s="119" t="s">
        <v>384</v>
      </c>
    </row>
    <row r="102" spans="1:7" x14ac:dyDescent="0.25">
      <c r="A102" t="s">
        <v>378</v>
      </c>
      <c r="B102" t="s">
        <v>140</v>
      </c>
      <c r="C102" t="s">
        <v>283</v>
      </c>
      <c r="E102" s="117">
        <v>23653</v>
      </c>
      <c r="F102" s="66" t="s">
        <v>489</v>
      </c>
      <c r="G102" s="119" t="s">
        <v>402</v>
      </c>
    </row>
    <row r="103" spans="1:7" x14ac:dyDescent="0.25">
      <c r="A103" t="s">
        <v>142</v>
      </c>
      <c r="B103" t="s">
        <v>141</v>
      </c>
      <c r="C103" t="s">
        <v>146</v>
      </c>
      <c r="E103" s="117">
        <v>23654</v>
      </c>
      <c r="F103" s="66" t="s">
        <v>490</v>
      </c>
      <c r="G103" s="119" t="s">
        <v>396</v>
      </c>
    </row>
    <row r="104" spans="1:7" x14ac:dyDescent="0.25">
      <c r="A104" t="s">
        <v>283</v>
      </c>
      <c r="B104" t="s">
        <v>282</v>
      </c>
      <c r="C104" t="s">
        <v>148</v>
      </c>
      <c r="E104" s="117">
        <v>23655</v>
      </c>
      <c r="F104" s="66" t="s">
        <v>491</v>
      </c>
      <c r="G104" s="119" t="s">
        <v>492</v>
      </c>
    </row>
    <row r="105" spans="1:7" x14ac:dyDescent="0.25">
      <c r="A105" t="s">
        <v>146</v>
      </c>
      <c r="B105" t="s">
        <v>145</v>
      </c>
      <c r="C105" t="s">
        <v>285</v>
      </c>
      <c r="E105" s="117">
        <v>23656</v>
      </c>
      <c r="F105" s="66" t="s">
        <v>493</v>
      </c>
      <c r="G105" s="119" t="s">
        <v>392</v>
      </c>
    </row>
    <row r="106" spans="1:7" x14ac:dyDescent="0.25">
      <c r="A106" t="s">
        <v>148</v>
      </c>
      <c r="B106" t="s">
        <v>147</v>
      </c>
      <c r="C106" t="s">
        <v>287</v>
      </c>
      <c r="E106" s="117">
        <v>23657</v>
      </c>
      <c r="F106" s="66" t="s">
        <v>494</v>
      </c>
      <c r="G106" s="119" t="s">
        <v>381</v>
      </c>
    </row>
    <row r="107" spans="1:7" x14ac:dyDescent="0.25">
      <c r="A107" t="s">
        <v>285</v>
      </c>
      <c r="B107" t="s">
        <v>284</v>
      </c>
      <c r="C107" t="s">
        <v>289</v>
      </c>
      <c r="E107" s="117">
        <v>23659</v>
      </c>
      <c r="F107" s="66" t="s">
        <v>495</v>
      </c>
      <c r="G107" s="119" t="s">
        <v>402</v>
      </c>
    </row>
    <row r="108" spans="1:7" x14ac:dyDescent="0.25">
      <c r="A108" t="s">
        <v>287</v>
      </c>
      <c r="B108" t="s">
        <v>286</v>
      </c>
      <c r="C108" t="s">
        <v>159</v>
      </c>
      <c r="E108" s="117">
        <v>23660</v>
      </c>
      <c r="F108" s="66" t="s">
        <v>496</v>
      </c>
      <c r="G108" s="119" t="s">
        <v>381</v>
      </c>
    </row>
    <row r="109" spans="1:7" x14ac:dyDescent="0.25">
      <c r="A109" t="s">
        <v>289</v>
      </c>
      <c r="B109" t="s">
        <v>288</v>
      </c>
      <c r="C109" t="s">
        <v>161</v>
      </c>
      <c r="E109" s="117">
        <v>23663</v>
      </c>
      <c r="F109" s="66" t="s">
        <v>497</v>
      </c>
      <c r="G109" s="119" t="s">
        <v>381</v>
      </c>
    </row>
    <row r="110" spans="1:7" x14ac:dyDescent="0.25">
      <c r="A110" t="s">
        <v>159</v>
      </c>
      <c r="B110" t="s">
        <v>158</v>
      </c>
      <c r="C110" t="s">
        <v>163</v>
      </c>
      <c r="E110" s="117">
        <v>23687</v>
      </c>
      <c r="F110" s="66" t="s">
        <v>498</v>
      </c>
      <c r="G110" s="119" t="s">
        <v>402</v>
      </c>
    </row>
    <row r="111" spans="1:7" x14ac:dyDescent="0.25">
      <c r="A111" t="s">
        <v>161</v>
      </c>
      <c r="B111" t="s">
        <v>160</v>
      </c>
      <c r="C111" t="s">
        <v>152</v>
      </c>
      <c r="E111" s="117">
        <v>23688</v>
      </c>
      <c r="F111" s="66" t="s">
        <v>499</v>
      </c>
      <c r="G111" s="119" t="s">
        <v>392</v>
      </c>
    </row>
    <row r="112" spans="1:7" x14ac:dyDescent="0.25">
      <c r="A112" t="s">
        <v>163</v>
      </c>
      <c r="B112" t="s">
        <v>162</v>
      </c>
      <c r="C112" t="s">
        <v>154</v>
      </c>
      <c r="E112" s="117">
        <v>23689</v>
      </c>
      <c r="F112" s="66" t="s">
        <v>500</v>
      </c>
      <c r="G112" s="119" t="s">
        <v>392</v>
      </c>
    </row>
    <row r="113" spans="1:7" x14ac:dyDescent="0.25">
      <c r="A113" t="s">
        <v>152</v>
      </c>
      <c r="B113" t="s">
        <v>151</v>
      </c>
      <c r="C113" t="s">
        <v>156</v>
      </c>
      <c r="E113" s="117">
        <v>23690</v>
      </c>
      <c r="F113" s="66" t="s">
        <v>501</v>
      </c>
      <c r="G113" s="119" t="s">
        <v>392</v>
      </c>
    </row>
    <row r="114" spans="1:7" x14ac:dyDescent="0.25">
      <c r="A114" t="s">
        <v>154</v>
      </c>
      <c r="B114" t="s">
        <v>153</v>
      </c>
      <c r="C114" t="s">
        <v>165</v>
      </c>
      <c r="E114" s="117">
        <v>23691</v>
      </c>
      <c r="F114" s="66" t="s">
        <v>502</v>
      </c>
      <c r="G114" s="119" t="s">
        <v>392</v>
      </c>
    </row>
    <row r="115" spans="1:7" x14ac:dyDescent="0.25">
      <c r="A115" t="s">
        <v>156</v>
      </c>
      <c r="B115" t="s">
        <v>155</v>
      </c>
      <c r="C115" t="s">
        <v>291</v>
      </c>
      <c r="E115" s="117">
        <v>23692</v>
      </c>
      <c r="F115" s="66" t="s">
        <v>503</v>
      </c>
      <c r="G115" s="119" t="s">
        <v>392</v>
      </c>
    </row>
    <row r="116" spans="1:7" x14ac:dyDescent="0.25">
      <c r="A116" t="s">
        <v>165</v>
      </c>
      <c r="B116" t="s">
        <v>164</v>
      </c>
      <c r="C116" t="s">
        <v>293</v>
      </c>
      <c r="E116" s="117">
        <v>23693</v>
      </c>
      <c r="F116" s="66" t="s">
        <v>504</v>
      </c>
      <c r="G116" s="119" t="s">
        <v>392</v>
      </c>
    </row>
    <row r="117" spans="1:7" x14ac:dyDescent="0.25">
      <c r="A117" t="s">
        <v>291</v>
      </c>
      <c r="B117" t="s">
        <v>290</v>
      </c>
      <c r="C117" t="s">
        <v>295</v>
      </c>
      <c r="E117" s="117">
        <v>23694</v>
      </c>
      <c r="F117" s="66" t="s">
        <v>505</v>
      </c>
      <c r="G117" s="119" t="s">
        <v>392</v>
      </c>
    </row>
    <row r="118" spans="1:7" x14ac:dyDescent="0.25">
      <c r="A118" t="s">
        <v>293</v>
      </c>
      <c r="B118" t="s">
        <v>292</v>
      </c>
      <c r="C118" t="s">
        <v>169</v>
      </c>
      <c r="E118" s="117">
        <v>23695</v>
      </c>
      <c r="F118" s="66" t="s">
        <v>506</v>
      </c>
      <c r="G118" s="119" t="s">
        <v>392</v>
      </c>
    </row>
    <row r="119" spans="1:7" x14ac:dyDescent="0.25">
      <c r="A119" t="s">
        <v>295</v>
      </c>
      <c r="B119" t="s">
        <v>294</v>
      </c>
      <c r="C119" t="s">
        <v>167</v>
      </c>
      <c r="E119" s="117">
        <v>23696</v>
      </c>
      <c r="F119" s="66" t="s">
        <v>507</v>
      </c>
      <c r="G119" s="119" t="s">
        <v>392</v>
      </c>
    </row>
    <row r="120" spans="1:7" x14ac:dyDescent="0.25">
      <c r="A120" t="s">
        <v>169</v>
      </c>
      <c r="B120" t="s">
        <v>168</v>
      </c>
      <c r="C120" t="s">
        <v>297</v>
      </c>
      <c r="E120" s="117">
        <v>23697</v>
      </c>
      <c r="F120" s="66" t="s">
        <v>508</v>
      </c>
      <c r="G120" s="119" t="s">
        <v>392</v>
      </c>
    </row>
    <row r="121" spans="1:7" x14ac:dyDescent="0.25">
      <c r="A121" t="s">
        <v>167</v>
      </c>
      <c r="B121" t="s">
        <v>166</v>
      </c>
      <c r="C121" t="s">
        <v>299</v>
      </c>
      <c r="E121" s="117">
        <v>23698</v>
      </c>
      <c r="F121" s="66" t="s">
        <v>509</v>
      </c>
      <c r="G121" s="119" t="s">
        <v>392</v>
      </c>
    </row>
    <row r="122" spans="1:7" x14ac:dyDescent="0.25">
      <c r="A122" t="s">
        <v>297</v>
      </c>
      <c r="B122" t="s">
        <v>296</v>
      </c>
      <c r="C122" t="s">
        <v>171</v>
      </c>
      <c r="E122" s="117">
        <v>23699</v>
      </c>
      <c r="F122" s="66" t="s">
        <v>510</v>
      </c>
      <c r="G122" s="119" t="s">
        <v>392</v>
      </c>
    </row>
    <row r="123" spans="1:7" x14ac:dyDescent="0.25">
      <c r="A123" t="s">
        <v>299</v>
      </c>
      <c r="B123" t="s">
        <v>298</v>
      </c>
      <c r="C123" t="s">
        <v>173</v>
      </c>
      <c r="E123" s="117">
        <v>23700</v>
      </c>
      <c r="F123" s="66" t="s">
        <v>511</v>
      </c>
      <c r="G123" s="119" t="s">
        <v>392</v>
      </c>
    </row>
    <row r="124" spans="1:7" x14ac:dyDescent="0.25">
      <c r="A124" t="s">
        <v>171</v>
      </c>
      <c r="B124" t="s">
        <v>170</v>
      </c>
      <c r="C124" t="s">
        <v>303</v>
      </c>
      <c r="E124" s="117">
        <v>23701</v>
      </c>
      <c r="F124" s="66" t="s">
        <v>512</v>
      </c>
      <c r="G124" s="119" t="s">
        <v>392</v>
      </c>
    </row>
    <row r="125" spans="1:7" x14ac:dyDescent="0.25">
      <c r="A125" t="s">
        <v>173</v>
      </c>
      <c r="B125" t="s">
        <v>172</v>
      </c>
      <c r="C125" t="s">
        <v>307</v>
      </c>
      <c r="E125" s="117">
        <v>23702</v>
      </c>
      <c r="F125" s="66" t="s">
        <v>513</v>
      </c>
      <c r="G125" s="119" t="s">
        <v>392</v>
      </c>
    </row>
    <row r="126" spans="1:7" x14ac:dyDescent="0.25">
      <c r="A126" t="s">
        <v>303</v>
      </c>
      <c r="B126" t="s">
        <v>302</v>
      </c>
      <c r="C126" t="s">
        <v>176</v>
      </c>
      <c r="E126" s="117">
        <v>23703</v>
      </c>
      <c r="F126" s="66" t="s">
        <v>514</v>
      </c>
      <c r="G126" s="119" t="s">
        <v>392</v>
      </c>
    </row>
    <row r="127" spans="1:7" x14ac:dyDescent="0.25">
      <c r="A127" t="s">
        <v>307</v>
      </c>
      <c r="B127" t="s">
        <v>306</v>
      </c>
      <c r="C127" t="s">
        <v>174</v>
      </c>
      <c r="E127" s="117">
        <v>23704</v>
      </c>
      <c r="F127" s="66" t="s">
        <v>515</v>
      </c>
      <c r="G127" s="119" t="s">
        <v>392</v>
      </c>
    </row>
    <row r="128" spans="1:7" x14ac:dyDescent="0.25">
      <c r="A128" t="s">
        <v>176</v>
      </c>
      <c r="B128" t="s">
        <v>175</v>
      </c>
      <c r="C128" t="s">
        <v>174</v>
      </c>
      <c r="E128" s="117">
        <v>23705</v>
      </c>
      <c r="F128" s="66" t="s">
        <v>516</v>
      </c>
      <c r="G128" s="119" t="s">
        <v>392</v>
      </c>
    </row>
    <row r="129" spans="1:7" x14ac:dyDescent="0.25">
      <c r="A129" t="s">
        <v>174</v>
      </c>
      <c r="B129" t="s">
        <v>316</v>
      </c>
      <c r="C129" t="s">
        <v>305</v>
      </c>
      <c r="E129" s="117">
        <v>23706</v>
      </c>
      <c r="F129" s="66" t="s">
        <v>517</v>
      </c>
      <c r="G129" s="119" t="s">
        <v>392</v>
      </c>
    </row>
    <row r="130" spans="1:7" x14ac:dyDescent="0.25">
      <c r="A130" t="s">
        <v>305</v>
      </c>
      <c r="B130" t="s">
        <v>304</v>
      </c>
      <c r="C130" t="s">
        <v>301</v>
      </c>
      <c r="E130" s="117">
        <v>23707</v>
      </c>
      <c r="F130" s="66" t="s">
        <v>518</v>
      </c>
      <c r="G130" s="119" t="s">
        <v>392</v>
      </c>
    </row>
    <row r="131" spans="1:7" x14ac:dyDescent="0.25">
      <c r="A131" t="s">
        <v>301</v>
      </c>
      <c r="B131" t="s">
        <v>300</v>
      </c>
      <c r="C131" t="s">
        <v>178</v>
      </c>
      <c r="E131" s="117">
        <v>23708</v>
      </c>
      <c r="F131" s="66" t="s">
        <v>519</v>
      </c>
      <c r="G131" s="119" t="s">
        <v>392</v>
      </c>
    </row>
    <row r="132" spans="1:7" x14ac:dyDescent="0.25">
      <c r="A132" t="s">
        <v>178</v>
      </c>
      <c r="B132" t="s">
        <v>177</v>
      </c>
      <c r="C132" t="s">
        <v>180</v>
      </c>
      <c r="E132" s="117">
        <v>23709</v>
      </c>
      <c r="F132" s="66" t="s">
        <v>520</v>
      </c>
      <c r="G132" s="119" t="s">
        <v>392</v>
      </c>
    </row>
    <row r="133" spans="1:7" x14ac:dyDescent="0.25">
      <c r="A133" t="s">
        <v>180</v>
      </c>
      <c r="B133" t="s">
        <v>179</v>
      </c>
      <c r="C133" t="s">
        <v>184</v>
      </c>
      <c r="E133" s="117">
        <v>23710</v>
      </c>
      <c r="F133" s="66" t="s">
        <v>521</v>
      </c>
      <c r="G133" s="119" t="s">
        <v>392</v>
      </c>
    </row>
    <row r="134" spans="1:7" x14ac:dyDescent="0.25">
      <c r="A134" t="s">
        <v>184</v>
      </c>
      <c r="B134" t="s">
        <v>183</v>
      </c>
      <c r="C134" t="s">
        <v>186</v>
      </c>
      <c r="E134" s="117">
        <v>23711</v>
      </c>
      <c r="F134" s="66" t="s">
        <v>522</v>
      </c>
      <c r="G134" s="119" t="s">
        <v>392</v>
      </c>
    </row>
    <row r="135" spans="1:7" x14ac:dyDescent="0.25">
      <c r="A135" t="s">
        <v>186</v>
      </c>
      <c r="B135" t="s">
        <v>185</v>
      </c>
      <c r="C135" t="s">
        <v>188</v>
      </c>
      <c r="E135" s="117">
        <v>23712</v>
      </c>
      <c r="F135" s="66" t="s">
        <v>523</v>
      </c>
      <c r="G135" s="119" t="s">
        <v>392</v>
      </c>
    </row>
    <row r="136" spans="1:7" x14ac:dyDescent="0.25">
      <c r="A136" t="s">
        <v>188</v>
      </c>
      <c r="B136" t="s">
        <v>187</v>
      </c>
      <c r="C136" t="s">
        <v>190</v>
      </c>
      <c r="E136" s="117">
        <v>23713</v>
      </c>
      <c r="F136" s="66" t="s">
        <v>524</v>
      </c>
      <c r="G136" s="119" t="s">
        <v>392</v>
      </c>
    </row>
    <row r="137" spans="1:7" x14ac:dyDescent="0.25">
      <c r="A137" t="s">
        <v>190</v>
      </c>
      <c r="B137" t="s">
        <v>189</v>
      </c>
      <c r="C137" t="s">
        <v>192</v>
      </c>
      <c r="E137" s="117">
        <v>23714</v>
      </c>
      <c r="F137" s="66" t="s">
        <v>525</v>
      </c>
      <c r="G137" s="119" t="s">
        <v>392</v>
      </c>
    </row>
    <row r="138" spans="1:7" x14ac:dyDescent="0.25">
      <c r="A138" t="s">
        <v>192</v>
      </c>
      <c r="B138" t="s">
        <v>191</v>
      </c>
      <c r="C138" t="s">
        <v>194</v>
      </c>
      <c r="E138" s="117">
        <v>23715</v>
      </c>
      <c r="F138" s="66" t="s">
        <v>526</v>
      </c>
      <c r="G138" s="119" t="s">
        <v>392</v>
      </c>
    </row>
    <row r="139" spans="1:7" x14ac:dyDescent="0.25">
      <c r="A139" t="s">
        <v>194</v>
      </c>
      <c r="B139" t="s">
        <v>193</v>
      </c>
      <c r="C139" t="s">
        <v>196</v>
      </c>
      <c r="E139" s="117">
        <v>23716</v>
      </c>
      <c r="F139" s="66" t="s">
        <v>527</v>
      </c>
      <c r="G139" s="119" t="s">
        <v>392</v>
      </c>
    </row>
    <row r="140" spans="1:7" x14ac:dyDescent="0.25">
      <c r="A140" t="s">
        <v>196</v>
      </c>
      <c r="B140" t="s">
        <v>195</v>
      </c>
      <c r="C140" t="s">
        <v>182</v>
      </c>
      <c r="E140" s="117">
        <v>23717</v>
      </c>
      <c r="F140" s="66" t="s">
        <v>528</v>
      </c>
      <c r="G140" s="119" t="s">
        <v>392</v>
      </c>
    </row>
    <row r="141" spans="1:7" x14ac:dyDescent="0.25">
      <c r="A141" t="s">
        <v>182</v>
      </c>
      <c r="B141" t="s">
        <v>181</v>
      </c>
      <c r="C141" t="s">
        <v>198</v>
      </c>
      <c r="E141" s="117">
        <v>23718</v>
      </c>
      <c r="F141" s="66" t="s">
        <v>529</v>
      </c>
      <c r="G141" s="119" t="s">
        <v>392</v>
      </c>
    </row>
    <row r="142" spans="1:7" x14ac:dyDescent="0.25">
      <c r="A142" t="s">
        <v>198</v>
      </c>
      <c r="B142" t="s">
        <v>197</v>
      </c>
      <c r="C142" t="s">
        <v>202</v>
      </c>
      <c r="E142" s="117">
        <v>23719</v>
      </c>
      <c r="F142" s="66" t="s">
        <v>530</v>
      </c>
      <c r="G142" s="119" t="s">
        <v>392</v>
      </c>
    </row>
    <row r="143" spans="1:7" x14ac:dyDescent="0.25">
      <c r="A143" t="s">
        <v>202</v>
      </c>
      <c r="B143" t="s">
        <v>201</v>
      </c>
      <c r="C143" t="s">
        <v>204</v>
      </c>
      <c r="E143" s="117">
        <v>23720</v>
      </c>
      <c r="F143" s="66" t="s">
        <v>531</v>
      </c>
      <c r="G143" s="119" t="s">
        <v>392</v>
      </c>
    </row>
    <row r="144" spans="1:7" x14ac:dyDescent="0.25">
      <c r="A144" t="s">
        <v>204</v>
      </c>
      <c r="B144" t="s">
        <v>203</v>
      </c>
      <c r="C144" t="s">
        <v>206</v>
      </c>
      <c r="E144" s="117">
        <v>23721</v>
      </c>
      <c r="F144" s="66" t="s">
        <v>532</v>
      </c>
      <c r="G144" s="119" t="s">
        <v>392</v>
      </c>
    </row>
    <row r="145" spans="1:7" x14ac:dyDescent="0.25">
      <c r="A145" t="s">
        <v>206</v>
      </c>
      <c r="B145" t="s">
        <v>205</v>
      </c>
      <c r="C145" t="s">
        <v>200</v>
      </c>
      <c r="E145" s="117">
        <v>23722</v>
      </c>
      <c r="F145" s="66" t="s">
        <v>533</v>
      </c>
      <c r="G145" s="119" t="s">
        <v>392</v>
      </c>
    </row>
    <row r="146" spans="1:7" x14ac:dyDescent="0.25">
      <c r="A146" t="s">
        <v>200</v>
      </c>
      <c r="B146" t="s">
        <v>199</v>
      </c>
      <c r="C146" t="s">
        <v>210</v>
      </c>
      <c r="E146" s="117">
        <v>23729</v>
      </c>
      <c r="F146" s="66" t="s">
        <v>534</v>
      </c>
      <c r="G146" s="119" t="s">
        <v>381</v>
      </c>
    </row>
    <row r="147" spans="1:7" x14ac:dyDescent="0.25">
      <c r="A147" t="s">
        <v>789</v>
      </c>
      <c r="B147" t="s">
        <v>789</v>
      </c>
      <c r="C147" t="s">
        <v>212</v>
      </c>
      <c r="E147" s="117">
        <v>23743</v>
      </c>
      <c r="F147" s="66" t="s">
        <v>535</v>
      </c>
      <c r="G147" s="119" t="s">
        <v>432</v>
      </c>
    </row>
    <row r="148" spans="1:7" x14ac:dyDescent="0.25">
      <c r="A148" t="s">
        <v>790</v>
      </c>
      <c r="B148" t="s">
        <v>790</v>
      </c>
      <c r="C148" t="s">
        <v>208</v>
      </c>
      <c r="E148" s="117">
        <v>23744</v>
      </c>
      <c r="F148" s="66" t="s">
        <v>536</v>
      </c>
      <c r="G148" s="119" t="s">
        <v>400</v>
      </c>
    </row>
    <row r="149" spans="1:7" x14ac:dyDescent="0.25">
      <c r="A149" t="s">
        <v>791</v>
      </c>
      <c r="B149" t="s">
        <v>791</v>
      </c>
      <c r="C149" t="s">
        <v>237</v>
      </c>
      <c r="E149" s="117">
        <v>23754</v>
      </c>
      <c r="F149" s="66" t="s">
        <v>537</v>
      </c>
      <c r="G149" s="119" t="s">
        <v>396</v>
      </c>
    </row>
    <row r="150" spans="1:7" x14ac:dyDescent="0.25">
      <c r="A150" t="s">
        <v>792</v>
      </c>
      <c r="B150" t="s">
        <v>792</v>
      </c>
      <c r="C150" t="s">
        <v>214</v>
      </c>
      <c r="E150" s="117">
        <v>23756</v>
      </c>
      <c r="F150" s="66" t="s">
        <v>538</v>
      </c>
      <c r="G150" s="119" t="s">
        <v>398</v>
      </c>
    </row>
    <row r="151" spans="1:7" x14ac:dyDescent="0.25">
      <c r="A151" t="s">
        <v>793</v>
      </c>
      <c r="B151" t="s">
        <v>793</v>
      </c>
      <c r="C151" t="s">
        <v>253</v>
      </c>
      <c r="E151" s="117">
        <v>23757</v>
      </c>
      <c r="F151" s="66" t="s">
        <v>539</v>
      </c>
      <c r="G151" s="119" t="s">
        <v>398</v>
      </c>
    </row>
    <row r="152" spans="1:7" x14ac:dyDescent="0.25">
      <c r="A152" t="s">
        <v>820</v>
      </c>
      <c r="B152" t="s">
        <v>820</v>
      </c>
      <c r="C152" t="s">
        <v>313</v>
      </c>
      <c r="E152" s="117">
        <v>23758</v>
      </c>
      <c r="F152" s="66" t="s">
        <v>540</v>
      </c>
      <c r="G152" s="119" t="s">
        <v>398</v>
      </c>
    </row>
    <row r="153" spans="1:7" x14ac:dyDescent="0.25">
      <c r="A153" t="s">
        <v>821</v>
      </c>
      <c r="B153" t="s">
        <v>821</v>
      </c>
      <c r="C153" t="s">
        <v>255</v>
      </c>
      <c r="E153" s="117">
        <v>23759</v>
      </c>
      <c r="F153" s="66" t="s">
        <v>541</v>
      </c>
      <c r="G153" s="119" t="s">
        <v>398</v>
      </c>
    </row>
    <row r="154" spans="1:7" x14ac:dyDescent="0.25">
      <c r="A154" t="s">
        <v>822</v>
      </c>
      <c r="B154" t="s">
        <v>822</v>
      </c>
      <c r="C154" t="s">
        <v>216</v>
      </c>
      <c r="E154" s="117">
        <v>23760</v>
      </c>
      <c r="F154" s="66" t="s">
        <v>542</v>
      </c>
      <c r="G154" s="119" t="s">
        <v>411</v>
      </c>
    </row>
    <row r="155" spans="1:7" x14ac:dyDescent="0.25">
      <c r="A155" t="s">
        <v>823</v>
      </c>
      <c r="B155" t="s">
        <v>823</v>
      </c>
      <c r="C155" t="s">
        <v>219</v>
      </c>
      <c r="E155" s="117">
        <v>23765</v>
      </c>
      <c r="F155" s="66" t="s">
        <v>543</v>
      </c>
      <c r="G155" s="119" t="s">
        <v>396</v>
      </c>
    </row>
    <row r="156" spans="1:7" x14ac:dyDescent="0.25">
      <c r="A156" t="s">
        <v>210</v>
      </c>
      <c r="B156" t="s">
        <v>209</v>
      </c>
      <c r="C156" t="s">
        <v>221</v>
      </c>
      <c r="E156" s="117">
        <v>23766</v>
      </c>
      <c r="F156" s="66" t="s">
        <v>544</v>
      </c>
      <c r="G156" s="119" t="s">
        <v>400</v>
      </c>
    </row>
    <row r="157" spans="1:7" x14ac:dyDescent="0.25">
      <c r="A157" t="s">
        <v>212</v>
      </c>
      <c r="B157" t="s">
        <v>211</v>
      </c>
      <c r="C157" t="s">
        <v>223</v>
      </c>
      <c r="E157" s="117">
        <v>23767</v>
      </c>
      <c r="F157" s="66" t="s">
        <v>545</v>
      </c>
      <c r="G157" s="119" t="s">
        <v>400</v>
      </c>
    </row>
    <row r="158" spans="1:7" x14ac:dyDescent="0.25">
      <c r="A158" t="s">
        <v>208</v>
      </c>
      <c r="B158" t="s">
        <v>207</v>
      </c>
      <c r="E158" s="117">
        <v>23768</v>
      </c>
      <c r="F158" s="66" t="s">
        <v>546</v>
      </c>
      <c r="G158" s="119" t="s">
        <v>400</v>
      </c>
    </row>
    <row r="159" spans="1:7" x14ac:dyDescent="0.25">
      <c r="A159" t="s">
        <v>237</v>
      </c>
      <c r="B159" t="s">
        <v>236</v>
      </c>
      <c r="E159" s="117">
        <v>23769</v>
      </c>
      <c r="F159" s="66" t="s">
        <v>547</v>
      </c>
      <c r="G159" s="119" t="s">
        <v>396</v>
      </c>
    </row>
    <row r="160" spans="1:7" x14ac:dyDescent="0.25">
      <c r="A160" t="s">
        <v>214</v>
      </c>
      <c r="B160" t="s">
        <v>213</v>
      </c>
      <c r="E160" s="117">
        <v>23770</v>
      </c>
      <c r="F160" s="66" t="s">
        <v>548</v>
      </c>
      <c r="G160" s="119" t="s">
        <v>381</v>
      </c>
    </row>
    <row r="161" spans="1:7" x14ac:dyDescent="0.25">
      <c r="A161" t="s">
        <v>253</v>
      </c>
      <c r="B161" t="s">
        <v>252</v>
      </c>
      <c r="E161" s="117">
        <v>23776</v>
      </c>
      <c r="F161" s="66" t="s">
        <v>549</v>
      </c>
      <c r="G161" s="119" t="s">
        <v>402</v>
      </c>
    </row>
    <row r="162" spans="1:7" x14ac:dyDescent="0.25">
      <c r="A162" t="s">
        <v>313</v>
      </c>
      <c r="B162" t="s">
        <v>312</v>
      </c>
      <c r="E162" s="117">
        <v>23777</v>
      </c>
      <c r="F162" s="66" t="s">
        <v>550</v>
      </c>
      <c r="G162" s="119" t="s">
        <v>432</v>
      </c>
    </row>
    <row r="163" spans="1:7" x14ac:dyDescent="0.25">
      <c r="A163" t="s">
        <v>255</v>
      </c>
      <c r="B163" t="s">
        <v>254</v>
      </c>
      <c r="E163" s="117">
        <v>23778</v>
      </c>
      <c r="F163" s="66" t="s">
        <v>551</v>
      </c>
      <c r="G163" s="119" t="s">
        <v>432</v>
      </c>
    </row>
    <row r="164" spans="1:7" x14ac:dyDescent="0.25">
      <c r="A164" t="s">
        <v>216</v>
      </c>
      <c r="B164" t="s">
        <v>215</v>
      </c>
      <c r="E164" s="117">
        <v>23779</v>
      </c>
      <c r="F164" s="66" t="s">
        <v>552</v>
      </c>
      <c r="G164" s="119" t="s">
        <v>411</v>
      </c>
    </row>
    <row r="165" spans="1:7" x14ac:dyDescent="0.25">
      <c r="A165" t="s">
        <v>219</v>
      </c>
      <c r="B165" t="s">
        <v>218</v>
      </c>
      <c r="E165" s="117">
        <v>23780</v>
      </c>
      <c r="F165" s="66" t="s">
        <v>553</v>
      </c>
      <c r="G165" s="119" t="s">
        <v>432</v>
      </c>
    </row>
    <row r="166" spans="1:7" x14ac:dyDescent="0.25">
      <c r="A166" t="s">
        <v>221</v>
      </c>
      <c r="B166" t="s">
        <v>220</v>
      </c>
      <c r="E166" s="117">
        <v>23781</v>
      </c>
      <c r="F166" s="66" t="s">
        <v>554</v>
      </c>
      <c r="G166" s="119" t="s">
        <v>411</v>
      </c>
    </row>
    <row r="167" spans="1:7" x14ac:dyDescent="0.25">
      <c r="A167" t="s">
        <v>223</v>
      </c>
      <c r="B167" t="s">
        <v>222</v>
      </c>
      <c r="E167" s="117">
        <v>23783</v>
      </c>
      <c r="F167" s="66" t="s">
        <v>555</v>
      </c>
      <c r="G167" s="119" t="s">
        <v>400</v>
      </c>
    </row>
    <row r="168" spans="1:7" x14ac:dyDescent="0.25">
      <c r="E168" s="117">
        <v>23786</v>
      </c>
      <c r="F168" s="66" t="s">
        <v>556</v>
      </c>
      <c r="G168" s="119" t="s">
        <v>381</v>
      </c>
    </row>
    <row r="169" spans="1:7" x14ac:dyDescent="0.25">
      <c r="E169" s="117">
        <v>23790</v>
      </c>
      <c r="F169" s="66" t="s">
        <v>557</v>
      </c>
      <c r="G169" s="119" t="s">
        <v>400</v>
      </c>
    </row>
    <row r="170" spans="1:7" x14ac:dyDescent="0.25">
      <c r="E170" s="117">
        <v>23791</v>
      </c>
      <c r="F170" s="66" t="s">
        <v>558</v>
      </c>
      <c r="G170" s="119" t="s">
        <v>411</v>
      </c>
    </row>
    <row r="171" spans="1:7" x14ac:dyDescent="0.25">
      <c r="E171" s="117">
        <v>23792</v>
      </c>
      <c r="F171" s="66" t="s">
        <v>559</v>
      </c>
      <c r="G171" s="119" t="s">
        <v>455</v>
      </c>
    </row>
    <row r="172" spans="1:7" x14ac:dyDescent="0.25">
      <c r="E172" s="117">
        <v>23793</v>
      </c>
      <c r="F172" s="66" t="s">
        <v>560</v>
      </c>
      <c r="G172" s="119" t="s">
        <v>455</v>
      </c>
    </row>
    <row r="173" spans="1:7" x14ac:dyDescent="0.25">
      <c r="E173" s="117">
        <v>23794</v>
      </c>
      <c r="F173" s="66" t="s">
        <v>561</v>
      </c>
      <c r="G173" s="119" t="s">
        <v>392</v>
      </c>
    </row>
    <row r="174" spans="1:7" x14ac:dyDescent="0.25">
      <c r="E174" s="117">
        <v>23796</v>
      </c>
      <c r="F174" s="66" t="s">
        <v>562</v>
      </c>
      <c r="G174" s="119" t="s">
        <v>398</v>
      </c>
    </row>
    <row r="175" spans="1:7" x14ac:dyDescent="0.25">
      <c r="E175" s="117">
        <v>23797</v>
      </c>
      <c r="F175" s="66" t="s">
        <v>563</v>
      </c>
      <c r="G175" s="119" t="s">
        <v>400</v>
      </c>
    </row>
    <row r="176" spans="1:7" x14ac:dyDescent="0.25">
      <c r="E176" s="117">
        <v>23798</v>
      </c>
      <c r="F176" s="66" t="s">
        <v>564</v>
      </c>
      <c r="G176" s="119" t="s">
        <v>398</v>
      </c>
    </row>
    <row r="177" spans="5:7" x14ac:dyDescent="0.25">
      <c r="E177" s="117">
        <v>23799</v>
      </c>
      <c r="F177" s="66" t="s">
        <v>565</v>
      </c>
      <c r="G177" s="119" t="s">
        <v>398</v>
      </c>
    </row>
    <row r="178" spans="5:7" x14ac:dyDescent="0.25">
      <c r="E178" s="117">
        <v>23800</v>
      </c>
      <c r="F178" s="66" t="s">
        <v>566</v>
      </c>
      <c r="G178" s="119" t="s">
        <v>400</v>
      </c>
    </row>
    <row r="179" spans="5:7" x14ac:dyDescent="0.25">
      <c r="E179" s="117">
        <v>23801</v>
      </c>
      <c r="F179" s="66" t="s">
        <v>567</v>
      </c>
      <c r="G179" s="119" t="s">
        <v>398</v>
      </c>
    </row>
    <row r="180" spans="5:7" x14ac:dyDescent="0.25">
      <c r="E180" s="117">
        <v>23802</v>
      </c>
      <c r="F180" s="66" t="s">
        <v>568</v>
      </c>
      <c r="G180" s="119" t="s">
        <v>398</v>
      </c>
    </row>
    <row r="181" spans="5:7" x14ac:dyDescent="0.25">
      <c r="E181" s="117">
        <v>23803</v>
      </c>
      <c r="F181" s="66" t="s">
        <v>569</v>
      </c>
      <c r="G181" s="119" t="s">
        <v>432</v>
      </c>
    </row>
    <row r="182" spans="5:7" x14ac:dyDescent="0.25">
      <c r="E182" s="117">
        <v>23805</v>
      </c>
      <c r="F182" s="66" t="s">
        <v>570</v>
      </c>
      <c r="G182" s="119" t="s">
        <v>432</v>
      </c>
    </row>
    <row r="183" spans="5:7" x14ac:dyDescent="0.25">
      <c r="E183" s="117">
        <v>23807</v>
      </c>
      <c r="F183" s="66" t="s">
        <v>571</v>
      </c>
      <c r="G183" s="119" t="s">
        <v>398</v>
      </c>
    </row>
    <row r="184" spans="5:7" x14ac:dyDescent="0.25">
      <c r="E184" s="117">
        <v>23808</v>
      </c>
      <c r="F184" s="66" t="s">
        <v>572</v>
      </c>
      <c r="G184" s="119" t="s">
        <v>411</v>
      </c>
    </row>
    <row r="185" spans="5:7" x14ac:dyDescent="0.25">
      <c r="E185" s="117">
        <v>23810</v>
      </c>
      <c r="F185" s="66" t="s">
        <v>573</v>
      </c>
      <c r="G185" s="119" t="s">
        <v>381</v>
      </c>
    </row>
    <row r="186" spans="5:7" x14ac:dyDescent="0.25">
      <c r="E186" s="117">
        <v>23811</v>
      </c>
      <c r="F186" s="66" t="s">
        <v>574</v>
      </c>
      <c r="G186" s="119" t="s">
        <v>411</v>
      </c>
    </row>
    <row r="187" spans="5:7" x14ac:dyDescent="0.25">
      <c r="E187" s="117">
        <v>23856</v>
      </c>
      <c r="F187" s="66" t="s">
        <v>575</v>
      </c>
      <c r="G187" s="119" t="s">
        <v>400</v>
      </c>
    </row>
    <row r="188" spans="5:7" x14ac:dyDescent="0.25">
      <c r="E188" s="117">
        <v>23857</v>
      </c>
      <c r="F188" s="66" t="s">
        <v>576</v>
      </c>
      <c r="G188" s="119" t="s">
        <v>432</v>
      </c>
    </row>
    <row r="189" spans="5:7" x14ac:dyDescent="0.25">
      <c r="E189" s="117">
        <v>23858</v>
      </c>
      <c r="F189" s="66" t="s">
        <v>577</v>
      </c>
      <c r="G189" s="119" t="s">
        <v>398</v>
      </c>
    </row>
    <row r="190" spans="5:7" x14ac:dyDescent="0.25">
      <c r="E190" s="117">
        <v>23895</v>
      </c>
      <c r="F190" s="66" t="s">
        <v>578</v>
      </c>
      <c r="G190" s="119" t="s">
        <v>411</v>
      </c>
    </row>
    <row r="191" spans="5:7" x14ac:dyDescent="0.25">
      <c r="E191" s="117">
        <v>23900</v>
      </c>
      <c r="F191" s="66" t="s">
        <v>579</v>
      </c>
      <c r="G191" s="119" t="s">
        <v>398</v>
      </c>
    </row>
    <row r="192" spans="5:7" x14ac:dyDescent="0.25">
      <c r="E192" s="117">
        <v>23901</v>
      </c>
      <c r="F192" s="66" t="s">
        <v>580</v>
      </c>
      <c r="G192" s="119" t="s">
        <v>411</v>
      </c>
    </row>
    <row r="193" spans="5:7" x14ac:dyDescent="0.25">
      <c r="E193" s="117">
        <v>23902</v>
      </c>
      <c r="F193" s="66" t="s">
        <v>581</v>
      </c>
      <c r="G193" s="119" t="s">
        <v>455</v>
      </c>
    </row>
    <row r="194" spans="5:7" x14ac:dyDescent="0.25">
      <c r="E194" s="117">
        <v>23903</v>
      </c>
      <c r="F194" s="66" t="s">
        <v>582</v>
      </c>
      <c r="G194" s="119" t="s">
        <v>411</v>
      </c>
    </row>
    <row r="195" spans="5:7" x14ac:dyDescent="0.25">
      <c r="E195" s="117">
        <v>23913</v>
      </c>
      <c r="F195" s="66" t="s">
        <v>583</v>
      </c>
      <c r="G195" s="119" t="s">
        <v>455</v>
      </c>
    </row>
    <row r="196" spans="5:7" x14ac:dyDescent="0.25">
      <c r="E196" s="117">
        <v>23914</v>
      </c>
      <c r="F196" s="66" t="s">
        <v>584</v>
      </c>
      <c r="G196" s="119" t="s">
        <v>384</v>
      </c>
    </row>
    <row r="197" spans="5:7" x14ac:dyDescent="0.25">
      <c r="E197" s="117">
        <v>23915</v>
      </c>
      <c r="F197" s="66" t="s">
        <v>585</v>
      </c>
      <c r="G197" s="119" t="s">
        <v>455</v>
      </c>
    </row>
    <row r="198" spans="5:7" x14ac:dyDescent="0.25">
      <c r="E198" s="117">
        <v>23982</v>
      </c>
      <c r="F198" s="66" t="s">
        <v>586</v>
      </c>
      <c r="G198" s="119" t="s">
        <v>411</v>
      </c>
    </row>
    <row r="199" spans="5:7" x14ac:dyDescent="0.25">
      <c r="E199" s="117">
        <v>23983</v>
      </c>
      <c r="F199" s="66" t="s">
        <v>587</v>
      </c>
      <c r="G199" s="119" t="s">
        <v>432</v>
      </c>
    </row>
    <row r="200" spans="5:7" x14ac:dyDescent="0.25">
      <c r="E200" s="117">
        <v>23985</v>
      </c>
      <c r="F200" s="66" t="s">
        <v>588</v>
      </c>
      <c r="G200" s="119" t="s">
        <v>400</v>
      </c>
    </row>
    <row r="201" spans="5:7" x14ac:dyDescent="0.25">
      <c r="E201" s="117">
        <v>23986</v>
      </c>
      <c r="F201" s="66" t="s">
        <v>589</v>
      </c>
      <c r="G201" s="119" t="s">
        <v>400</v>
      </c>
    </row>
    <row r="202" spans="5:7" x14ac:dyDescent="0.25">
      <c r="E202" s="117">
        <v>23987</v>
      </c>
      <c r="F202" s="66" t="s">
        <v>590</v>
      </c>
      <c r="G202" s="119" t="s">
        <v>400</v>
      </c>
    </row>
    <row r="203" spans="5:7" x14ac:dyDescent="0.25">
      <c r="E203" s="117">
        <v>23988</v>
      </c>
      <c r="F203" s="66" t="s">
        <v>591</v>
      </c>
      <c r="G203" s="119" t="s">
        <v>398</v>
      </c>
    </row>
    <row r="204" spans="5:7" x14ac:dyDescent="0.25">
      <c r="E204" s="117">
        <v>23990</v>
      </c>
      <c r="F204" s="66" t="s">
        <v>592</v>
      </c>
      <c r="G204" s="119" t="s">
        <v>400</v>
      </c>
    </row>
    <row r="205" spans="5:7" x14ac:dyDescent="0.25">
      <c r="E205" s="117">
        <v>24000</v>
      </c>
      <c r="F205" s="66" t="s">
        <v>593</v>
      </c>
      <c r="G205" s="119" t="s">
        <v>396</v>
      </c>
    </row>
    <row r="206" spans="5:7" x14ac:dyDescent="0.25">
      <c r="E206" s="117">
        <v>24008</v>
      </c>
      <c r="F206" s="66" t="s">
        <v>594</v>
      </c>
      <c r="G206" s="119" t="s">
        <v>432</v>
      </c>
    </row>
    <row r="207" spans="5:7" x14ac:dyDescent="0.25">
      <c r="E207" s="117">
        <v>24010</v>
      </c>
      <c r="F207" s="66" t="s">
        <v>595</v>
      </c>
      <c r="G207" s="119" t="s">
        <v>411</v>
      </c>
    </row>
    <row r="208" spans="5:7" x14ac:dyDescent="0.25">
      <c r="E208" s="117">
        <v>24011</v>
      </c>
      <c r="F208" s="66" t="s">
        <v>596</v>
      </c>
      <c r="G208" s="119" t="s">
        <v>398</v>
      </c>
    </row>
    <row r="209" spans="5:7" x14ac:dyDescent="0.25">
      <c r="E209" s="117">
        <v>24013</v>
      </c>
      <c r="F209" s="66" t="s">
        <v>597</v>
      </c>
      <c r="G209" s="119" t="s">
        <v>398</v>
      </c>
    </row>
    <row r="210" spans="5:7" x14ac:dyDescent="0.25">
      <c r="E210" s="117">
        <v>24014</v>
      </c>
      <c r="F210" s="66" t="s">
        <v>598</v>
      </c>
      <c r="G210" s="119" t="s">
        <v>400</v>
      </c>
    </row>
    <row r="211" spans="5:7" x14ac:dyDescent="0.25">
      <c r="E211" s="117">
        <v>24015</v>
      </c>
      <c r="F211" s="66" t="s">
        <v>599</v>
      </c>
      <c r="G211" s="119" t="s">
        <v>411</v>
      </c>
    </row>
    <row r="212" spans="5:7" x14ac:dyDescent="0.25">
      <c r="E212" s="117">
        <v>24016</v>
      </c>
      <c r="F212" s="66" t="s">
        <v>600</v>
      </c>
      <c r="G212" s="119" t="s">
        <v>432</v>
      </c>
    </row>
    <row r="213" spans="5:7" x14ac:dyDescent="0.25">
      <c r="E213" s="117">
        <v>24017</v>
      </c>
      <c r="F213" s="66" t="s">
        <v>601</v>
      </c>
      <c r="G213" s="119" t="s">
        <v>400</v>
      </c>
    </row>
    <row r="214" spans="5:7" x14ac:dyDescent="0.25">
      <c r="E214" s="117">
        <v>24018</v>
      </c>
      <c r="F214" s="66" t="s">
        <v>602</v>
      </c>
      <c r="G214" s="119" t="s">
        <v>398</v>
      </c>
    </row>
    <row r="215" spans="5:7" x14ac:dyDescent="0.25">
      <c r="E215" s="117">
        <v>24019</v>
      </c>
      <c r="F215" s="66" t="s">
        <v>603</v>
      </c>
      <c r="G215" s="119" t="s">
        <v>402</v>
      </c>
    </row>
    <row r="216" spans="5:7" x14ac:dyDescent="0.25">
      <c r="E216" s="117">
        <v>24020</v>
      </c>
      <c r="F216" s="66" t="s">
        <v>604</v>
      </c>
      <c r="G216" s="119" t="s">
        <v>398</v>
      </c>
    </row>
    <row r="217" spans="5:7" x14ac:dyDescent="0.25">
      <c r="E217" s="117">
        <v>24021</v>
      </c>
      <c r="F217" s="66" t="s">
        <v>605</v>
      </c>
      <c r="G217" s="119" t="s">
        <v>432</v>
      </c>
    </row>
    <row r="218" spans="5:7" x14ac:dyDescent="0.25">
      <c r="E218" s="117">
        <v>24023</v>
      </c>
      <c r="F218" s="66" t="s">
        <v>606</v>
      </c>
      <c r="G218" s="119" t="s">
        <v>432</v>
      </c>
    </row>
    <row r="219" spans="5:7" x14ac:dyDescent="0.25">
      <c r="E219" s="117">
        <v>24024</v>
      </c>
      <c r="F219" s="66" t="s">
        <v>607</v>
      </c>
      <c r="G219" s="119" t="s">
        <v>384</v>
      </c>
    </row>
    <row r="220" spans="5:7" x14ac:dyDescent="0.25">
      <c r="E220" s="117">
        <v>24026</v>
      </c>
      <c r="F220" s="66" t="s">
        <v>608</v>
      </c>
      <c r="G220" s="119" t="s">
        <v>411</v>
      </c>
    </row>
    <row r="221" spans="5:7" x14ac:dyDescent="0.25">
      <c r="E221" s="117">
        <v>24028</v>
      </c>
      <c r="F221" s="66" t="s">
        <v>609</v>
      </c>
      <c r="G221" s="119" t="s">
        <v>398</v>
      </c>
    </row>
    <row r="222" spans="5:7" x14ac:dyDescent="0.25">
      <c r="E222" s="117">
        <v>24039</v>
      </c>
      <c r="F222" s="66" t="s">
        <v>610</v>
      </c>
      <c r="G222" s="119" t="s">
        <v>411</v>
      </c>
    </row>
    <row r="223" spans="5:7" x14ac:dyDescent="0.25">
      <c r="E223" s="117">
        <v>24041</v>
      </c>
      <c r="F223" s="66" t="s">
        <v>611</v>
      </c>
      <c r="G223" s="119" t="s">
        <v>400</v>
      </c>
    </row>
    <row r="224" spans="5:7" x14ac:dyDescent="0.25">
      <c r="E224" s="117">
        <v>24042</v>
      </c>
      <c r="F224" s="66" t="s">
        <v>612</v>
      </c>
      <c r="G224" s="119" t="s">
        <v>400</v>
      </c>
    </row>
    <row r="225" spans="5:7" x14ac:dyDescent="0.25">
      <c r="E225" s="117">
        <v>24043</v>
      </c>
      <c r="F225" s="66" t="s">
        <v>613</v>
      </c>
      <c r="G225" s="119" t="s">
        <v>400</v>
      </c>
    </row>
    <row r="226" spans="5:7" x14ac:dyDescent="0.25">
      <c r="E226" s="117">
        <v>24044</v>
      </c>
      <c r="F226" s="66" t="s">
        <v>614</v>
      </c>
      <c r="G226" s="119" t="s">
        <v>432</v>
      </c>
    </row>
    <row r="227" spans="5:7" x14ac:dyDescent="0.25">
      <c r="E227" s="117">
        <v>24046</v>
      </c>
      <c r="F227" s="66" t="s">
        <v>615</v>
      </c>
      <c r="G227" s="119" t="s">
        <v>411</v>
      </c>
    </row>
    <row r="228" spans="5:7" x14ac:dyDescent="0.25">
      <c r="E228" s="117">
        <v>24047</v>
      </c>
      <c r="F228" s="66" t="s">
        <v>616</v>
      </c>
      <c r="G228" s="119" t="s">
        <v>432</v>
      </c>
    </row>
    <row r="229" spans="5:7" x14ac:dyDescent="0.25">
      <c r="E229" s="117">
        <v>24048</v>
      </c>
      <c r="F229" s="66" t="s">
        <v>617</v>
      </c>
      <c r="G229" s="119" t="s">
        <v>432</v>
      </c>
    </row>
    <row r="230" spans="5:7" x14ac:dyDescent="0.25">
      <c r="E230" s="117">
        <v>24049</v>
      </c>
      <c r="F230" s="66" t="s">
        <v>618</v>
      </c>
      <c r="G230" s="119" t="s">
        <v>432</v>
      </c>
    </row>
    <row r="231" spans="5:7" x14ac:dyDescent="0.25">
      <c r="E231" s="117">
        <v>24050</v>
      </c>
      <c r="F231" s="66" t="s">
        <v>619</v>
      </c>
      <c r="G231" s="119" t="s">
        <v>398</v>
      </c>
    </row>
    <row r="232" spans="5:7" x14ac:dyDescent="0.25">
      <c r="E232" s="117">
        <v>24051</v>
      </c>
      <c r="F232" s="66" t="s">
        <v>620</v>
      </c>
      <c r="G232" s="119" t="s">
        <v>398</v>
      </c>
    </row>
    <row r="233" spans="5:7" x14ac:dyDescent="0.25">
      <c r="E233" s="117">
        <v>24053</v>
      </c>
      <c r="F233" s="66" t="s">
        <v>621</v>
      </c>
      <c r="G233" s="119" t="s">
        <v>455</v>
      </c>
    </row>
    <row r="234" spans="5:7" x14ac:dyDescent="0.25">
      <c r="E234" s="117">
        <v>24054</v>
      </c>
      <c r="F234" s="66" t="s">
        <v>622</v>
      </c>
      <c r="G234" s="119" t="s">
        <v>455</v>
      </c>
    </row>
    <row r="235" spans="5:7" x14ac:dyDescent="0.25">
      <c r="E235" s="117">
        <v>24056</v>
      </c>
      <c r="F235" s="66" t="s">
        <v>623</v>
      </c>
      <c r="G235" s="119" t="s">
        <v>432</v>
      </c>
    </row>
    <row r="236" spans="5:7" x14ac:dyDescent="0.25">
      <c r="E236" s="117">
        <v>24057</v>
      </c>
      <c r="F236" s="66" t="s">
        <v>624</v>
      </c>
      <c r="G236" s="119" t="s">
        <v>432</v>
      </c>
    </row>
    <row r="237" spans="5:7" x14ac:dyDescent="0.25">
      <c r="E237" s="117">
        <v>24058</v>
      </c>
      <c r="F237" s="66" t="s">
        <v>625</v>
      </c>
      <c r="G237" s="119" t="s">
        <v>398</v>
      </c>
    </row>
    <row r="238" spans="5:7" x14ac:dyDescent="0.25">
      <c r="E238" s="117">
        <v>24059</v>
      </c>
      <c r="F238" s="66" t="s">
        <v>626</v>
      </c>
      <c r="G238" s="119" t="s">
        <v>398</v>
      </c>
    </row>
    <row r="239" spans="5:7" x14ac:dyDescent="0.25">
      <c r="E239" s="117">
        <v>24060</v>
      </c>
      <c r="F239" s="66" t="s">
        <v>627</v>
      </c>
      <c r="G239" s="119" t="s">
        <v>400</v>
      </c>
    </row>
    <row r="240" spans="5:7" x14ac:dyDescent="0.25">
      <c r="E240" s="117">
        <v>24062</v>
      </c>
      <c r="F240" s="66" t="s">
        <v>628</v>
      </c>
      <c r="G240" s="119" t="s">
        <v>629</v>
      </c>
    </row>
    <row r="241" spans="5:7" x14ac:dyDescent="0.25">
      <c r="E241" s="117">
        <v>24063</v>
      </c>
      <c r="F241" s="66" t="s">
        <v>630</v>
      </c>
      <c r="G241" s="119" t="s">
        <v>55</v>
      </c>
    </row>
    <row r="242" spans="5:7" x14ac:dyDescent="0.25">
      <c r="E242" s="117">
        <v>24065</v>
      </c>
      <c r="F242" s="66" t="s">
        <v>631</v>
      </c>
      <c r="G242" s="119" t="s">
        <v>4</v>
      </c>
    </row>
    <row r="243" spans="5:7" x14ac:dyDescent="0.25">
      <c r="E243" s="117">
        <v>24077</v>
      </c>
      <c r="F243" s="66" t="s">
        <v>632</v>
      </c>
      <c r="G243" s="119" t="s">
        <v>381</v>
      </c>
    </row>
    <row r="244" spans="5:7" x14ac:dyDescent="0.25">
      <c r="E244" s="117">
        <v>24078</v>
      </c>
      <c r="F244" s="66" t="s">
        <v>633</v>
      </c>
      <c r="G244" s="119" t="s">
        <v>381</v>
      </c>
    </row>
    <row r="245" spans="5:7" x14ac:dyDescent="0.25">
      <c r="E245" s="117">
        <v>24079</v>
      </c>
      <c r="F245" s="66" t="s">
        <v>634</v>
      </c>
      <c r="G245" s="119" t="s">
        <v>381</v>
      </c>
    </row>
    <row r="246" spans="5:7" x14ac:dyDescent="0.25">
      <c r="E246" s="117">
        <v>24080</v>
      </c>
      <c r="F246" s="66" t="s">
        <v>635</v>
      </c>
      <c r="G246" s="119" t="s">
        <v>381</v>
      </c>
    </row>
    <row r="247" spans="5:7" x14ac:dyDescent="0.25">
      <c r="E247" s="117">
        <v>24084</v>
      </c>
      <c r="F247" s="66" t="s">
        <v>636</v>
      </c>
      <c r="G247" s="119" t="s">
        <v>381</v>
      </c>
    </row>
    <row r="248" spans="5:7" x14ac:dyDescent="0.25">
      <c r="E248" s="117">
        <v>24094</v>
      </c>
      <c r="F248" s="66" t="s">
        <v>637</v>
      </c>
      <c r="G248" s="119" t="s">
        <v>381</v>
      </c>
    </row>
    <row r="249" spans="5:7" x14ac:dyDescent="0.25">
      <c r="E249" s="117">
        <v>24095</v>
      </c>
      <c r="F249" s="66" t="s">
        <v>638</v>
      </c>
      <c r="G249" s="119" t="s">
        <v>381</v>
      </c>
    </row>
    <row r="250" spans="5:7" x14ac:dyDescent="0.25">
      <c r="E250" s="117">
        <v>24096</v>
      </c>
      <c r="F250" s="66" t="s">
        <v>639</v>
      </c>
      <c r="G250" s="119" t="s">
        <v>381</v>
      </c>
    </row>
    <row r="251" spans="5:7" x14ac:dyDescent="0.25">
      <c r="E251" s="117">
        <v>24097</v>
      </c>
      <c r="F251" s="66" t="s">
        <v>640</v>
      </c>
      <c r="G251" s="119" t="s">
        <v>381</v>
      </c>
    </row>
    <row r="252" spans="5:7" x14ac:dyDescent="0.25">
      <c r="E252" s="117">
        <v>24098</v>
      </c>
      <c r="F252" s="66" t="s">
        <v>641</v>
      </c>
      <c r="G252" s="119" t="s">
        <v>381</v>
      </c>
    </row>
    <row r="253" spans="5:7" x14ac:dyDescent="0.25">
      <c r="E253" s="117">
        <v>24099</v>
      </c>
      <c r="F253" s="66" t="s">
        <v>642</v>
      </c>
      <c r="G253" s="119" t="s">
        <v>381</v>
      </c>
    </row>
    <row r="254" spans="5:7" x14ac:dyDescent="0.25">
      <c r="E254" s="117">
        <v>24100</v>
      </c>
      <c r="F254" s="66" t="s">
        <v>643</v>
      </c>
      <c r="G254" s="119" t="s">
        <v>381</v>
      </c>
    </row>
    <row r="255" spans="5:7" x14ac:dyDescent="0.25">
      <c r="E255" s="117">
        <v>24101</v>
      </c>
      <c r="F255" s="66" t="s">
        <v>644</v>
      </c>
      <c r="G255" s="119" t="s">
        <v>381</v>
      </c>
    </row>
    <row r="256" spans="5:7" x14ac:dyDescent="0.25">
      <c r="E256" s="117">
        <v>24102</v>
      </c>
      <c r="F256" s="66" t="s">
        <v>645</v>
      </c>
      <c r="G256" s="119" t="s">
        <v>381</v>
      </c>
    </row>
    <row r="257" spans="5:7" x14ac:dyDescent="0.25">
      <c r="E257" s="117">
        <v>24103</v>
      </c>
      <c r="F257" s="66" t="s">
        <v>646</v>
      </c>
      <c r="G257" s="119" t="s">
        <v>381</v>
      </c>
    </row>
    <row r="258" spans="5:7" x14ac:dyDescent="0.25">
      <c r="E258" s="117">
        <v>24104</v>
      </c>
      <c r="F258" s="66" t="s">
        <v>647</v>
      </c>
      <c r="G258" s="119" t="s">
        <v>381</v>
      </c>
    </row>
    <row r="259" spans="5:7" x14ac:dyDescent="0.25">
      <c r="E259" s="117">
        <v>24105</v>
      </c>
      <c r="F259" s="66" t="s">
        <v>648</v>
      </c>
      <c r="G259" s="119" t="s">
        <v>381</v>
      </c>
    </row>
    <row r="260" spans="5:7" x14ac:dyDescent="0.25">
      <c r="E260" s="117">
        <v>24106</v>
      </c>
      <c r="F260" s="66" t="s">
        <v>649</v>
      </c>
      <c r="G260" s="119" t="s">
        <v>381</v>
      </c>
    </row>
    <row r="261" spans="5:7" x14ac:dyDescent="0.25">
      <c r="E261" s="117">
        <v>24107</v>
      </c>
      <c r="F261" s="66" t="s">
        <v>650</v>
      </c>
      <c r="G261" s="119" t="s">
        <v>381</v>
      </c>
    </row>
    <row r="262" spans="5:7" x14ac:dyDescent="0.25">
      <c r="E262" s="117">
        <v>24108</v>
      </c>
      <c r="F262" s="66" t="s">
        <v>651</v>
      </c>
      <c r="G262" s="119" t="s">
        <v>381</v>
      </c>
    </row>
    <row r="263" spans="5:7" x14ac:dyDescent="0.25">
      <c r="E263" s="117">
        <v>24109</v>
      </c>
      <c r="F263" s="66" t="s">
        <v>652</v>
      </c>
      <c r="G263" s="119" t="s">
        <v>381</v>
      </c>
    </row>
    <row r="264" spans="5:7" x14ac:dyDescent="0.25">
      <c r="E264" s="117">
        <v>24110</v>
      </c>
      <c r="F264" s="66" t="s">
        <v>653</v>
      </c>
      <c r="G264" s="119" t="s">
        <v>381</v>
      </c>
    </row>
    <row r="265" spans="5:7" x14ac:dyDescent="0.25">
      <c r="E265" s="117">
        <v>24111</v>
      </c>
      <c r="F265" s="66" t="s">
        <v>654</v>
      </c>
      <c r="G265" s="119" t="s">
        <v>381</v>
      </c>
    </row>
    <row r="266" spans="5:7" x14ac:dyDescent="0.25">
      <c r="E266" s="117">
        <v>24112</v>
      </c>
      <c r="F266" s="66" t="s">
        <v>655</v>
      </c>
      <c r="G266" s="119" t="s">
        <v>381</v>
      </c>
    </row>
    <row r="267" spans="5:7" x14ac:dyDescent="0.25">
      <c r="E267" s="117">
        <v>24113</v>
      </c>
      <c r="F267" s="66" t="s">
        <v>656</v>
      </c>
      <c r="G267" s="119" t="s">
        <v>381</v>
      </c>
    </row>
    <row r="268" spans="5:7" x14ac:dyDescent="0.25">
      <c r="E268" s="117">
        <v>24114</v>
      </c>
      <c r="F268" s="66" t="s">
        <v>657</v>
      </c>
      <c r="G268" s="119" t="s">
        <v>381</v>
      </c>
    </row>
    <row r="269" spans="5:7" x14ac:dyDescent="0.25">
      <c r="E269" s="117">
        <v>24115</v>
      </c>
      <c r="F269" s="66" t="s">
        <v>658</v>
      </c>
      <c r="G269" s="119" t="s">
        <v>381</v>
      </c>
    </row>
    <row r="270" spans="5:7" x14ac:dyDescent="0.25">
      <c r="E270" s="117">
        <v>24116</v>
      </c>
      <c r="F270" s="66" t="s">
        <v>659</v>
      </c>
      <c r="G270" s="119" t="s">
        <v>381</v>
      </c>
    </row>
    <row r="271" spans="5:7" x14ac:dyDescent="0.25">
      <c r="E271" s="117">
        <v>24117</v>
      </c>
      <c r="F271" s="66" t="s">
        <v>660</v>
      </c>
      <c r="G271" s="119" t="s">
        <v>381</v>
      </c>
    </row>
    <row r="272" spans="5:7" x14ac:dyDescent="0.25">
      <c r="E272" s="117">
        <v>24118</v>
      </c>
      <c r="F272" s="66" t="s">
        <v>661</v>
      </c>
      <c r="G272" s="119" t="s">
        <v>381</v>
      </c>
    </row>
    <row r="273" spans="5:7" x14ac:dyDescent="0.25">
      <c r="E273" s="117">
        <v>24119</v>
      </c>
      <c r="F273" s="66" t="s">
        <v>662</v>
      </c>
      <c r="G273" s="119" t="s">
        <v>381</v>
      </c>
    </row>
    <row r="274" spans="5:7" x14ac:dyDescent="0.25">
      <c r="E274" s="117">
        <v>24120</v>
      </c>
      <c r="F274" s="66" t="s">
        <v>663</v>
      </c>
      <c r="G274" s="119" t="s">
        <v>381</v>
      </c>
    </row>
    <row r="275" spans="5:7" x14ac:dyDescent="0.25">
      <c r="E275" s="117">
        <v>24121</v>
      </c>
      <c r="F275" s="66" t="s">
        <v>664</v>
      </c>
      <c r="G275" s="119" t="s">
        <v>381</v>
      </c>
    </row>
    <row r="276" spans="5:7" x14ac:dyDescent="0.25">
      <c r="E276" s="117">
        <v>24122</v>
      </c>
      <c r="F276" s="66" t="s">
        <v>665</v>
      </c>
      <c r="G276" s="119" t="s">
        <v>381</v>
      </c>
    </row>
    <row r="277" spans="5:7" x14ac:dyDescent="0.25">
      <c r="E277" s="117">
        <v>24123</v>
      </c>
      <c r="F277" s="66" t="s">
        <v>666</v>
      </c>
      <c r="G277" s="119" t="s">
        <v>381</v>
      </c>
    </row>
    <row r="278" spans="5:7" x14ac:dyDescent="0.25">
      <c r="E278" s="117">
        <v>24124</v>
      </c>
      <c r="F278" s="66" t="s">
        <v>667</v>
      </c>
      <c r="G278" s="119" t="s">
        <v>381</v>
      </c>
    </row>
    <row r="279" spans="5:7" x14ac:dyDescent="0.25">
      <c r="E279" s="117">
        <v>24125</v>
      </c>
      <c r="F279" s="66" t="s">
        <v>668</v>
      </c>
      <c r="G279" s="119" t="s">
        <v>381</v>
      </c>
    </row>
    <row r="280" spans="5:7" x14ac:dyDescent="0.25">
      <c r="E280" s="117">
        <v>24126</v>
      </c>
      <c r="F280" s="66" t="s">
        <v>669</v>
      </c>
      <c r="G280" s="119" t="s">
        <v>381</v>
      </c>
    </row>
    <row r="281" spans="5:7" x14ac:dyDescent="0.25">
      <c r="E281" s="117">
        <v>24127</v>
      </c>
      <c r="F281" s="66" t="s">
        <v>670</v>
      </c>
      <c r="G281" s="119" t="s">
        <v>381</v>
      </c>
    </row>
    <row r="282" spans="5:7" x14ac:dyDescent="0.25">
      <c r="E282" s="117">
        <v>24128</v>
      </c>
      <c r="F282" s="66" t="s">
        <v>671</v>
      </c>
      <c r="G282" s="119" t="s">
        <v>381</v>
      </c>
    </row>
    <row r="283" spans="5:7" x14ac:dyDescent="0.25">
      <c r="E283" s="117">
        <v>24129</v>
      </c>
      <c r="F283" s="66" t="s">
        <v>672</v>
      </c>
      <c r="G283" s="119" t="s">
        <v>381</v>
      </c>
    </row>
    <row r="284" spans="5:7" x14ac:dyDescent="0.25">
      <c r="E284" s="117">
        <v>24130</v>
      </c>
      <c r="F284" s="66" t="s">
        <v>673</v>
      </c>
      <c r="G284" s="119" t="s">
        <v>381</v>
      </c>
    </row>
    <row r="285" spans="5:7" x14ac:dyDescent="0.25">
      <c r="E285" s="117">
        <v>24131</v>
      </c>
      <c r="F285" s="66" t="s">
        <v>674</v>
      </c>
      <c r="G285" s="119" t="s">
        <v>381</v>
      </c>
    </row>
    <row r="286" spans="5:7" x14ac:dyDescent="0.25">
      <c r="E286" s="117">
        <v>24132</v>
      </c>
      <c r="F286" s="66" t="s">
        <v>675</v>
      </c>
      <c r="G286" s="119" t="s">
        <v>381</v>
      </c>
    </row>
    <row r="287" spans="5:7" x14ac:dyDescent="0.25">
      <c r="E287" s="117">
        <v>24133</v>
      </c>
      <c r="F287" s="66" t="s">
        <v>676</v>
      </c>
      <c r="G287" s="119" t="s">
        <v>381</v>
      </c>
    </row>
    <row r="288" spans="5:7" x14ac:dyDescent="0.25">
      <c r="E288" s="117">
        <v>24134</v>
      </c>
      <c r="F288" s="66" t="s">
        <v>677</v>
      </c>
      <c r="G288" s="119" t="s">
        <v>381</v>
      </c>
    </row>
    <row r="289" spans="5:7" x14ac:dyDescent="0.25">
      <c r="E289" s="117">
        <v>24135</v>
      </c>
      <c r="F289" s="66" t="s">
        <v>678</v>
      </c>
      <c r="G289" s="119" t="s">
        <v>381</v>
      </c>
    </row>
    <row r="290" spans="5:7" x14ac:dyDescent="0.25">
      <c r="E290" s="117">
        <v>24136</v>
      </c>
      <c r="F290" s="66" t="s">
        <v>679</v>
      </c>
      <c r="G290" s="119" t="s">
        <v>381</v>
      </c>
    </row>
    <row r="291" spans="5:7" x14ac:dyDescent="0.25">
      <c r="E291" s="117">
        <v>24137</v>
      </c>
      <c r="F291" s="66" t="s">
        <v>680</v>
      </c>
      <c r="G291" s="119" t="s">
        <v>381</v>
      </c>
    </row>
    <row r="292" spans="5:7" x14ac:dyDescent="0.25">
      <c r="E292" s="117">
        <v>24138</v>
      </c>
      <c r="F292" s="66" t="s">
        <v>681</v>
      </c>
      <c r="G292" s="119" t="s">
        <v>381</v>
      </c>
    </row>
    <row r="293" spans="5:7" x14ac:dyDescent="0.25">
      <c r="E293" s="117">
        <v>24139</v>
      </c>
      <c r="F293" s="66" t="s">
        <v>682</v>
      </c>
      <c r="G293" s="119" t="s">
        <v>402</v>
      </c>
    </row>
    <row r="294" spans="5:7" x14ac:dyDescent="0.25">
      <c r="E294" s="117">
        <v>24225</v>
      </c>
      <c r="F294" s="66" t="s">
        <v>683</v>
      </c>
      <c r="G294" s="119" t="s">
        <v>381</v>
      </c>
    </row>
    <row r="295" spans="5:7" x14ac:dyDescent="0.25">
      <c r="E295" s="117">
        <v>24226</v>
      </c>
      <c r="F295" s="66" t="s">
        <v>684</v>
      </c>
      <c r="G295" s="119" t="s">
        <v>381</v>
      </c>
    </row>
    <row r="296" spans="5:7" x14ac:dyDescent="0.25">
      <c r="E296" s="117">
        <v>24227</v>
      </c>
      <c r="F296" s="66" t="s">
        <v>685</v>
      </c>
      <c r="G296" s="119" t="s">
        <v>381</v>
      </c>
    </row>
    <row r="297" spans="5:7" x14ac:dyDescent="0.25">
      <c r="E297" s="117">
        <v>24228</v>
      </c>
      <c r="F297" s="66" t="s">
        <v>686</v>
      </c>
      <c r="G297" s="119" t="s">
        <v>381</v>
      </c>
    </row>
    <row r="298" spans="5:7" x14ac:dyDescent="0.25">
      <c r="E298" s="117">
        <v>24229</v>
      </c>
      <c r="F298" s="66" t="s">
        <v>687</v>
      </c>
      <c r="G298" s="119" t="s">
        <v>381</v>
      </c>
    </row>
    <row r="299" spans="5:7" x14ac:dyDescent="0.25">
      <c r="E299" s="117">
        <v>24230</v>
      </c>
      <c r="F299" s="66" t="s">
        <v>688</v>
      </c>
      <c r="G299" s="119" t="s">
        <v>381</v>
      </c>
    </row>
    <row r="300" spans="5:7" x14ac:dyDescent="0.25">
      <c r="E300" s="117">
        <v>24231</v>
      </c>
      <c r="F300" s="66" t="s">
        <v>689</v>
      </c>
      <c r="G300" s="119" t="s">
        <v>381</v>
      </c>
    </row>
    <row r="301" spans="5:7" x14ac:dyDescent="0.25">
      <c r="E301" s="117">
        <v>24232</v>
      </c>
      <c r="F301" s="66" t="s">
        <v>690</v>
      </c>
      <c r="G301" s="119" t="s">
        <v>381</v>
      </c>
    </row>
    <row r="302" spans="5:7" x14ac:dyDescent="0.25">
      <c r="E302" s="117">
        <v>24233</v>
      </c>
      <c r="F302" s="66" t="s">
        <v>691</v>
      </c>
      <c r="G302" s="119" t="s">
        <v>381</v>
      </c>
    </row>
    <row r="303" spans="5:7" x14ac:dyDescent="0.25">
      <c r="E303" s="117">
        <v>24234</v>
      </c>
      <c r="F303" s="66" t="s">
        <v>692</v>
      </c>
      <c r="G303" s="119" t="s">
        <v>381</v>
      </c>
    </row>
    <row r="304" spans="5:7" x14ac:dyDescent="0.25">
      <c r="E304" s="117">
        <v>24235</v>
      </c>
      <c r="F304" s="66" t="s">
        <v>693</v>
      </c>
      <c r="G304" s="119" t="s">
        <v>381</v>
      </c>
    </row>
    <row r="305" spans="5:7" x14ac:dyDescent="0.25">
      <c r="E305" s="117">
        <v>24236</v>
      </c>
      <c r="F305" s="66" t="s">
        <v>694</v>
      </c>
      <c r="G305" s="119" t="s">
        <v>381</v>
      </c>
    </row>
    <row r="306" spans="5:7" x14ac:dyDescent="0.25">
      <c r="E306" s="117">
        <v>24237</v>
      </c>
      <c r="F306" s="66" t="s">
        <v>695</v>
      </c>
      <c r="G306" s="119" t="s">
        <v>381</v>
      </c>
    </row>
    <row r="307" spans="5:7" x14ac:dyDescent="0.25">
      <c r="E307" s="117">
        <v>24238</v>
      </c>
      <c r="F307" s="66" t="s">
        <v>696</v>
      </c>
      <c r="G307" s="119" t="s">
        <v>381</v>
      </c>
    </row>
    <row r="308" spans="5:7" x14ac:dyDescent="0.25">
      <c r="E308" s="117">
        <v>24239</v>
      </c>
      <c r="F308" s="66" t="s">
        <v>697</v>
      </c>
      <c r="G308" s="119" t="s">
        <v>381</v>
      </c>
    </row>
    <row r="309" spans="5:7" x14ac:dyDescent="0.25">
      <c r="E309" s="117">
        <v>24240</v>
      </c>
      <c r="F309" s="66" t="s">
        <v>698</v>
      </c>
      <c r="G309" s="119" t="s">
        <v>381</v>
      </c>
    </row>
    <row r="310" spans="5:7" x14ac:dyDescent="0.25">
      <c r="E310" s="117">
        <v>24241</v>
      </c>
      <c r="F310" s="66" t="s">
        <v>699</v>
      </c>
      <c r="G310" s="119" t="s">
        <v>381</v>
      </c>
    </row>
    <row r="311" spans="5:7" x14ac:dyDescent="0.25">
      <c r="E311" s="117">
        <v>24242</v>
      </c>
      <c r="F311" s="66" t="s">
        <v>700</v>
      </c>
      <c r="G311" s="119" t="s">
        <v>381</v>
      </c>
    </row>
    <row r="312" spans="5:7" x14ac:dyDescent="0.25">
      <c r="E312" s="117">
        <v>24243</v>
      </c>
      <c r="F312" s="66" t="s">
        <v>701</v>
      </c>
      <c r="G312" s="119" t="s">
        <v>381</v>
      </c>
    </row>
    <row r="313" spans="5:7" x14ac:dyDescent="0.25">
      <c r="E313" s="117">
        <v>24245</v>
      </c>
      <c r="F313" s="66" t="s">
        <v>702</v>
      </c>
      <c r="G313" s="119" t="s">
        <v>381</v>
      </c>
    </row>
    <row r="314" spans="5:7" x14ac:dyDescent="0.25">
      <c r="E314" s="117">
        <v>24246</v>
      </c>
      <c r="F314" s="66" t="s">
        <v>703</v>
      </c>
      <c r="G314" s="119" t="s">
        <v>381</v>
      </c>
    </row>
    <row r="315" spans="5:7" x14ac:dyDescent="0.25">
      <c r="E315" s="117">
        <v>24247</v>
      </c>
      <c r="F315" s="66" t="s">
        <v>704</v>
      </c>
      <c r="G315" s="119" t="s">
        <v>381</v>
      </c>
    </row>
    <row r="316" spans="5:7" x14ac:dyDescent="0.25">
      <c r="E316" s="117">
        <v>24249</v>
      </c>
      <c r="F316" s="66" t="s">
        <v>705</v>
      </c>
      <c r="G316" s="119" t="s">
        <v>381</v>
      </c>
    </row>
    <row r="317" spans="5:7" x14ac:dyDescent="0.25">
      <c r="E317" s="117">
        <v>24250</v>
      </c>
      <c r="F317" s="66" t="s">
        <v>706</v>
      </c>
      <c r="G317" s="119" t="s">
        <v>381</v>
      </c>
    </row>
    <row r="318" spans="5:7" x14ac:dyDescent="0.25">
      <c r="E318" s="117">
        <v>24251</v>
      </c>
      <c r="F318" s="66" t="s">
        <v>707</v>
      </c>
      <c r="G318" s="119" t="s">
        <v>381</v>
      </c>
    </row>
    <row r="319" spans="5:7" x14ac:dyDescent="0.25">
      <c r="E319" s="117">
        <v>24252</v>
      </c>
      <c r="F319" s="66" t="s">
        <v>708</v>
      </c>
      <c r="G319" s="119" t="s">
        <v>381</v>
      </c>
    </row>
    <row r="320" spans="5:7" x14ac:dyDescent="0.25">
      <c r="E320" s="117">
        <v>24253</v>
      </c>
      <c r="F320" s="66" t="s">
        <v>709</v>
      </c>
      <c r="G320" s="119" t="s">
        <v>381</v>
      </c>
    </row>
    <row r="321" spans="5:7" x14ac:dyDescent="0.25">
      <c r="E321" s="117">
        <v>24254</v>
      </c>
      <c r="F321" s="66" t="s">
        <v>710</v>
      </c>
      <c r="G321" s="119" t="s">
        <v>381</v>
      </c>
    </row>
    <row r="322" spans="5:7" x14ac:dyDescent="0.25">
      <c r="E322" s="117">
        <v>24255</v>
      </c>
      <c r="F322" s="66" t="s">
        <v>711</v>
      </c>
      <c r="G322" s="119" t="s">
        <v>381</v>
      </c>
    </row>
    <row r="323" spans="5:7" x14ac:dyDescent="0.25">
      <c r="E323" s="117">
        <v>24257</v>
      </c>
      <c r="F323" s="66" t="s">
        <v>712</v>
      </c>
      <c r="G323" s="119" t="s">
        <v>381</v>
      </c>
    </row>
    <row r="324" spans="5:7" x14ac:dyDescent="0.25">
      <c r="E324" s="117">
        <v>24258</v>
      </c>
      <c r="F324" s="66" t="s">
        <v>713</v>
      </c>
      <c r="G324" s="119" t="s">
        <v>381</v>
      </c>
    </row>
    <row r="325" spans="5:7" x14ac:dyDescent="0.25">
      <c r="E325" s="117">
        <v>24259</v>
      </c>
      <c r="F325" s="66" t="s">
        <v>714</v>
      </c>
      <c r="G325" s="119" t="s">
        <v>381</v>
      </c>
    </row>
    <row r="326" spans="5:7" x14ac:dyDescent="0.25">
      <c r="E326" s="117">
        <v>24260</v>
      </c>
      <c r="F326" s="66" t="s">
        <v>715</v>
      </c>
      <c r="G326" s="119" t="s">
        <v>381</v>
      </c>
    </row>
    <row r="327" spans="5:7" x14ac:dyDescent="0.25">
      <c r="E327" s="117">
        <v>24261</v>
      </c>
      <c r="F327" s="66" t="s">
        <v>716</v>
      </c>
      <c r="G327" s="119" t="s">
        <v>381</v>
      </c>
    </row>
    <row r="328" spans="5:7" x14ac:dyDescent="0.25">
      <c r="E328" s="117"/>
      <c r="F328" s="66"/>
      <c r="G328" s="119"/>
    </row>
    <row r="329" spans="5:7" x14ac:dyDescent="0.25">
      <c r="E329" s="117"/>
      <c r="F329" s="66"/>
      <c r="G329" s="119"/>
    </row>
    <row r="330" spans="5:7" x14ac:dyDescent="0.25">
      <c r="E330" s="117"/>
      <c r="F330" s="66"/>
      <c r="G330" s="119"/>
    </row>
    <row r="331" spans="5:7" x14ac:dyDescent="0.25">
      <c r="E331" s="117"/>
      <c r="F331" s="66"/>
      <c r="G331" s="119"/>
    </row>
    <row r="332" spans="5:7" x14ac:dyDescent="0.25">
      <c r="E332" s="117"/>
      <c r="F332" s="66"/>
      <c r="G332" s="119"/>
    </row>
    <row r="333" spans="5:7" x14ac:dyDescent="0.25">
      <c r="E333" s="117"/>
      <c r="F333" s="66"/>
      <c r="G333" s="119"/>
    </row>
    <row r="334" spans="5:7" x14ac:dyDescent="0.25">
      <c r="E334" s="117"/>
      <c r="F334" s="66"/>
      <c r="G334" s="119"/>
    </row>
    <row r="335" spans="5:7" x14ac:dyDescent="0.25">
      <c r="E335" s="117"/>
      <c r="F335" s="66"/>
      <c r="G335" s="119"/>
    </row>
    <row r="336" spans="5:7" x14ac:dyDescent="0.25">
      <c r="E336" s="117"/>
      <c r="F336" s="66"/>
      <c r="G336" s="119"/>
    </row>
    <row r="337" spans="5:7" x14ac:dyDescent="0.25">
      <c r="E337" s="117"/>
      <c r="F337" s="66"/>
      <c r="G337" s="119"/>
    </row>
    <row r="338" spans="5:7" x14ac:dyDescent="0.25">
      <c r="E338" s="117"/>
      <c r="F338" s="66"/>
      <c r="G338" s="119"/>
    </row>
    <row r="339" spans="5:7" x14ac:dyDescent="0.25">
      <c r="E339" s="117"/>
      <c r="F339" s="66"/>
      <c r="G339" s="119"/>
    </row>
    <row r="340" spans="5:7" x14ac:dyDescent="0.25">
      <c r="E340" s="117"/>
      <c r="F340" s="66"/>
      <c r="G340" s="119"/>
    </row>
    <row r="341" spans="5:7" x14ac:dyDescent="0.25">
      <c r="E341" s="117"/>
      <c r="F341" s="66"/>
      <c r="G341" s="119"/>
    </row>
    <row r="342" spans="5:7" x14ac:dyDescent="0.25">
      <c r="E342" s="117"/>
      <c r="F342" s="66"/>
      <c r="G342" s="119"/>
    </row>
    <row r="343" spans="5:7" x14ac:dyDescent="0.25">
      <c r="E343" s="117"/>
      <c r="F343" s="66"/>
      <c r="G343" s="119"/>
    </row>
    <row r="344" spans="5:7" x14ac:dyDescent="0.25">
      <c r="E344" s="117"/>
      <c r="F344" s="66"/>
      <c r="G344" s="119"/>
    </row>
    <row r="345" spans="5:7" x14ac:dyDescent="0.25">
      <c r="E345" s="117"/>
      <c r="F345" s="66"/>
      <c r="G345" s="119"/>
    </row>
  </sheetData>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6"/>
  <sheetViews>
    <sheetView topLeftCell="A72" workbookViewId="0">
      <selection activeCell="L90" sqref="L90"/>
    </sheetView>
  </sheetViews>
  <sheetFormatPr defaultRowHeight="13.2" x14ac:dyDescent="0.25"/>
  <sheetData>
    <row r="1" spans="1:10" s="8" customFormat="1" x14ac:dyDescent="0.25">
      <c r="E1" s="2" t="s">
        <v>9</v>
      </c>
    </row>
    <row r="2" spans="1:10" x14ac:dyDescent="0.25">
      <c r="D2" s="1"/>
      <c r="E2" s="2" t="s">
        <v>10</v>
      </c>
    </row>
    <row r="5" spans="1:10" s="6" customFormat="1" x14ac:dyDescent="0.25"/>
    <row r="6" spans="1:10" ht="15.6" x14ac:dyDescent="0.3">
      <c r="A6" s="14"/>
      <c r="B6" s="14"/>
      <c r="C6" s="14"/>
      <c r="D6" s="14"/>
      <c r="E6" s="14" t="s">
        <v>7</v>
      </c>
      <c r="F6" s="14"/>
      <c r="G6" s="14"/>
      <c r="H6" s="14"/>
      <c r="I6" s="14"/>
      <c r="J6" s="14"/>
    </row>
    <row r="7" spans="1:10" ht="15.6" x14ac:dyDescent="0.3">
      <c r="A7" s="14"/>
      <c r="B7" s="14"/>
      <c r="C7" s="14"/>
      <c r="D7" s="14"/>
      <c r="E7" s="14"/>
      <c r="F7" s="14"/>
      <c r="G7" s="14"/>
      <c r="H7" s="14"/>
      <c r="I7" s="14"/>
      <c r="J7" s="14"/>
    </row>
    <row r="8" spans="1:10" ht="15.6" x14ac:dyDescent="0.3">
      <c r="A8" s="14"/>
      <c r="B8" s="14"/>
      <c r="C8" s="14"/>
      <c r="D8" s="14"/>
      <c r="E8" s="14"/>
      <c r="F8" s="14"/>
      <c r="G8" s="14"/>
      <c r="H8" s="14"/>
      <c r="I8" s="14"/>
      <c r="J8" s="14"/>
    </row>
    <row r="10" spans="1:10" x14ac:dyDescent="0.25">
      <c r="A10" s="6" t="s">
        <v>20</v>
      </c>
      <c r="B10" s="6"/>
      <c r="C10" s="19"/>
      <c r="D10" s="19"/>
      <c r="E10" s="13"/>
      <c r="F10" s="6"/>
      <c r="H10" s="9"/>
      <c r="I10" s="9"/>
    </row>
    <row r="12" spans="1:10" x14ac:dyDescent="0.25">
      <c r="A12" s="6" t="s">
        <v>21</v>
      </c>
      <c r="B12" s="19"/>
      <c r="F12" s="6" t="s">
        <v>11</v>
      </c>
      <c r="G12" s="6"/>
      <c r="H12" s="6"/>
      <c r="I12" s="6"/>
      <c r="J12" s="6"/>
    </row>
    <row r="15" spans="1:10" x14ac:dyDescent="0.25">
      <c r="A15" s="7"/>
      <c r="B15" s="3" t="s">
        <v>12</v>
      </c>
      <c r="C15" s="3" t="s">
        <v>1</v>
      </c>
      <c r="D15" s="16"/>
      <c r="E15" s="17"/>
      <c r="F15" s="10" t="s">
        <v>22</v>
      </c>
      <c r="G15" s="17"/>
      <c r="H15" s="18"/>
    </row>
    <row r="16" spans="1:10" x14ac:dyDescent="0.25">
      <c r="A16" s="4" t="s">
        <v>8</v>
      </c>
      <c r="B16" s="4" t="s">
        <v>0</v>
      </c>
      <c r="C16" s="4" t="s">
        <v>6</v>
      </c>
      <c r="D16" s="5" t="s">
        <v>2</v>
      </c>
      <c r="E16" s="5" t="s">
        <v>3</v>
      </c>
      <c r="F16" s="5" t="s">
        <v>23</v>
      </c>
      <c r="G16" s="5" t="s">
        <v>4</v>
      </c>
      <c r="H16" s="5" t="s">
        <v>5</v>
      </c>
    </row>
    <row r="17" spans="1:8" x14ac:dyDescent="0.25">
      <c r="A17" s="15"/>
      <c r="B17" s="15"/>
      <c r="C17" s="15"/>
      <c r="D17" s="15"/>
      <c r="E17" s="15"/>
      <c r="F17" s="15"/>
      <c r="G17" s="15"/>
      <c r="H17" s="15"/>
    </row>
    <row r="18" spans="1:8" x14ac:dyDescent="0.25">
      <c r="A18" s="15"/>
      <c r="B18" s="15"/>
      <c r="C18" s="15"/>
      <c r="D18" s="15"/>
      <c r="E18" s="15"/>
      <c r="F18" s="15"/>
      <c r="G18" s="15"/>
      <c r="H18" s="15"/>
    </row>
    <row r="19" spans="1:8" x14ac:dyDescent="0.25">
      <c r="A19" s="15"/>
      <c r="B19" s="15"/>
      <c r="C19" s="15"/>
      <c r="D19" s="15"/>
      <c r="E19" s="15"/>
      <c r="F19" s="15"/>
      <c r="G19" s="15"/>
      <c r="H19" s="15"/>
    </row>
    <row r="20" spans="1:8" x14ac:dyDescent="0.25">
      <c r="A20" s="15"/>
      <c r="B20" s="15"/>
      <c r="C20" s="15"/>
      <c r="D20" s="15"/>
      <c r="E20" s="15"/>
      <c r="F20" s="15"/>
      <c r="G20" s="15"/>
      <c r="H20" s="15"/>
    </row>
    <row r="21" spans="1:8" x14ac:dyDescent="0.25">
      <c r="A21" s="15"/>
      <c r="B21" s="15"/>
      <c r="C21" s="15"/>
      <c r="D21" s="15"/>
      <c r="E21" s="15"/>
      <c r="F21" s="15"/>
      <c r="G21" s="15"/>
      <c r="H21" s="15"/>
    </row>
    <row r="22" spans="1:8" x14ac:dyDescent="0.25">
      <c r="A22" s="15"/>
      <c r="B22" s="15"/>
      <c r="C22" s="15"/>
      <c r="D22" s="15"/>
      <c r="E22" s="15"/>
      <c r="F22" s="15"/>
      <c r="G22" s="15"/>
      <c r="H22" s="15"/>
    </row>
    <row r="23" spans="1:8" x14ac:dyDescent="0.25">
      <c r="A23" s="15"/>
      <c r="B23" s="15"/>
      <c r="C23" s="15"/>
      <c r="D23" s="15"/>
      <c r="E23" s="15"/>
      <c r="F23" s="15"/>
      <c r="G23" s="15"/>
      <c r="H23" s="15"/>
    </row>
    <row r="24" spans="1:8" x14ac:dyDescent="0.25">
      <c r="A24" s="15"/>
      <c r="B24" s="15"/>
      <c r="C24" s="15"/>
      <c r="D24" s="15"/>
      <c r="E24" s="15"/>
      <c r="F24" s="15"/>
      <c r="G24" s="15"/>
      <c r="H24" s="15"/>
    </row>
    <row r="25" spans="1:8" x14ac:dyDescent="0.25">
      <c r="A25" s="15"/>
      <c r="B25" s="15"/>
      <c r="C25" s="15"/>
      <c r="D25" s="15"/>
      <c r="E25" s="15"/>
      <c r="F25" s="15"/>
      <c r="G25" s="15"/>
      <c r="H25" s="15"/>
    </row>
    <row r="26" spans="1:8" x14ac:dyDescent="0.25">
      <c r="A26" s="15"/>
      <c r="B26" s="15"/>
      <c r="C26" s="15"/>
      <c r="D26" s="15"/>
      <c r="E26" s="15"/>
      <c r="F26" s="15"/>
      <c r="G26" s="15"/>
      <c r="H26" s="15"/>
    </row>
    <row r="27" spans="1:8" x14ac:dyDescent="0.25">
      <c r="A27" s="15"/>
      <c r="B27" s="15"/>
      <c r="C27" s="15"/>
      <c r="D27" s="15"/>
      <c r="E27" s="15"/>
      <c r="F27" s="15"/>
      <c r="G27" s="15"/>
      <c r="H27" s="15"/>
    </row>
    <row r="28" spans="1:8" x14ac:dyDescent="0.25">
      <c r="A28" s="15"/>
      <c r="B28" s="15"/>
      <c r="C28" s="15"/>
      <c r="D28" s="15"/>
      <c r="E28" s="15"/>
      <c r="F28" s="15"/>
      <c r="G28" s="15"/>
      <c r="H28" s="15"/>
    </row>
    <row r="29" spans="1:8" x14ac:dyDescent="0.25">
      <c r="A29" s="15"/>
      <c r="B29" s="15"/>
      <c r="C29" s="15"/>
      <c r="D29" s="15"/>
      <c r="E29" s="15"/>
      <c r="F29" s="15"/>
      <c r="G29" s="15"/>
      <c r="H29" s="15"/>
    </row>
    <row r="30" spans="1:8" x14ac:dyDescent="0.25">
      <c r="A30" s="15"/>
      <c r="B30" s="15"/>
      <c r="C30" s="15"/>
      <c r="D30" s="15"/>
      <c r="E30" s="15"/>
      <c r="F30" s="15"/>
      <c r="G30" s="15"/>
      <c r="H30" s="15"/>
    </row>
    <row r="31" spans="1:8" x14ac:dyDescent="0.25">
      <c r="A31" s="15"/>
      <c r="B31" s="15"/>
      <c r="C31" s="15"/>
      <c r="D31" s="15"/>
      <c r="E31" s="15"/>
      <c r="F31" s="15"/>
      <c r="G31" s="15"/>
      <c r="H31" s="15"/>
    </row>
    <row r="32" spans="1:8" x14ac:dyDescent="0.25">
      <c r="A32" s="15"/>
      <c r="B32" s="15"/>
      <c r="C32" s="15"/>
      <c r="D32" s="15"/>
      <c r="E32" s="15"/>
      <c r="F32" s="15"/>
      <c r="G32" s="15"/>
      <c r="H32" s="15"/>
    </row>
    <row r="33" spans="1:9" x14ac:dyDescent="0.25">
      <c r="A33" s="11"/>
      <c r="B33" s="2"/>
    </row>
    <row r="34" spans="1:9" x14ac:dyDescent="0.25">
      <c r="A34" s="12" t="s">
        <v>14</v>
      </c>
    </row>
    <row r="36" spans="1:9" x14ac:dyDescent="0.25">
      <c r="A36" t="s">
        <v>13</v>
      </c>
    </row>
    <row r="37" spans="1:9" x14ac:dyDescent="0.25">
      <c r="A37" t="s">
        <v>24</v>
      </c>
    </row>
    <row r="40" spans="1:9" x14ac:dyDescent="0.25">
      <c r="A40" t="s">
        <v>15</v>
      </c>
      <c r="C40" s="13"/>
      <c r="D40" s="13"/>
      <c r="E40" s="13"/>
      <c r="G40" t="s">
        <v>18</v>
      </c>
      <c r="H40" s="13"/>
      <c r="I40" s="13"/>
    </row>
    <row r="41" spans="1:9" x14ac:dyDescent="0.25">
      <c r="A41" t="s">
        <v>17</v>
      </c>
      <c r="C41" s="13"/>
      <c r="D41" s="13"/>
      <c r="E41" s="13"/>
      <c r="F41" s="13"/>
    </row>
    <row r="42" spans="1:9" x14ac:dyDescent="0.25">
      <c r="A42" t="s">
        <v>16</v>
      </c>
      <c r="C42" s="13"/>
      <c r="D42" s="13"/>
      <c r="E42" s="13"/>
      <c r="F42" s="13"/>
    </row>
    <row r="43" spans="1:9" x14ac:dyDescent="0.25">
      <c r="C43" s="17"/>
      <c r="D43" s="17"/>
      <c r="E43" s="17"/>
      <c r="F43" s="17"/>
    </row>
    <row r="44" spans="1:9" x14ac:dyDescent="0.25">
      <c r="C44" s="17"/>
      <c r="D44" s="17"/>
      <c r="E44" s="17"/>
      <c r="F44" s="17"/>
    </row>
    <row r="45" spans="1:9" x14ac:dyDescent="0.25">
      <c r="C45" s="17"/>
      <c r="D45" s="17"/>
      <c r="E45" s="17"/>
      <c r="F45" s="17"/>
    </row>
    <row r="46" spans="1:9" x14ac:dyDescent="0.25">
      <c r="A46" t="s">
        <v>19</v>
      </c>
      <c r="C46" s="17"/>
      <c r="D46" s="17"/>
      <c r="E46" s="17"/>
      <c r="F46" s="17"/>
    </row>
  </sheetData>
  <pageMargins left="0.75" right="0.75" top="1"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Legal Notice</vt:lpstr>
      <vt:lpstr>Instruction Page</vt:lpstr>
      <vt:lpstr>Certification Form</vt:lpstr>
      <vt:lpstr>List Page</vt:lpstr>
      <vt:lpstr>Offers to Sell (2)</vt:lpstr>
      <vt:lpstr>copy_area</vt:lpstr>
      <vt:lpstr>copy_cell_area</vt:lpstr>
      <vt:lpstr>copy_cell_location_area</vt:lpstr>
      <vt:lpstr>copy_location_area</vt:lpstr>
      <vt:lpstr>MayOffer</vt:lpstr>
      <vt:lpstr>NovOffer</vt:lpstr>
      <vt:lpstr>'Certification Form'!Print_Area</vt:lpstr>
      <vt:lpstr>Table</vt:lpstr>
      <vt:lpstr>Templete</vt:lpstr>
    </vt:vector>
  </TitlesOfParts>
  <Company>Putnam, Hayes &amp; Bartlett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PHB User</dc:creator>
  <cp:lastModifiedBy>Havlíček Jan</cp:lastModifiedBy>
  <cp:lastPrinted>2001-07-26T13:20:17Z</cp:lastPrinted>
  <dcterms:created xsi:type="dcterms:W3CDTF">1998-06-26T18:10:39Z</dcterms:created>
  <dcterms:modified xsi:type="dcterms:W3CDTF">2023-09-10T11:08:39Z</dcterms:modified>
</cp:coreProperties>
</file>