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08" yWindow="12" windowWidth="15180" windowHeight="8820" tabRatio="815" activeTab="3"/>
  </bookViews>
  <sheets>
    <sheet name="Notes" sheetId="14" r:id="rId1"/>
    <sheet name="Hot List" sheetId="1" r:id="rId2"/>
    <sheet name="Deal List" sheetId="9" r:id="rId3"/>
    <sheet name="Leads List" sheetId="10" r:id="rId4"/>
    <sheet name="Sato-DealTracker" sheetId="7" r:id="rId5"/>
    <sheet name="Call Activity" sheetId="12" r:id="rId6"/>
  </sheets>
  <definedNames>
    <definedName name="_xlnm._FilterDatabase" localSheetId="2" hidden="1">'Deal List'!$A$4:$M$16</definedName>
    <definedName name="_xlnm._FilterDatabase" localSheetId="1" hidden="1">'Hot List'!$B$4:$N$11</definedName>
    <definedName name="_xlnm._FilterDatabase" localSheetId="3" hidden="1">'Leads List'!$A$4:$N$26</definedName>
    <definedName name="_xlnm._FilterDatabase" localSheetId="0" hidden="1">Notes!#REF!</definedName>
    <definedName name="_xlnm.Print_Area" localSheetId="5">'Call Activity'!$A$1:$DB$20</definedName>
    <definedName name="_xlnm.Print_Titles" localSheetId="2">'Deal List'!$1:$4</definedName>
    <definedName name="_xlnm.Print_Titles" localSheetId="1">'Hot List'!$1:$3</definedName>
    <definedName name="_xlnm.Print_Titles" localSheetId="3">'Leads List'!$1:$4</definedName>
    <definedName name="_xlnm.Print_Titles" localSheetId="4">'Sato-DealTracker'!$1:$2</definedName>
  </definedNames>
  <calcPr calcId="92512" fullCalcOnLoad="1"/>
</workbook>
</file>

<file path=xl/calcChain.xml><?xml version="1.0" encoding="utf-8"?>
<calcChain xmlns="http://schemas.openxmlformats.org/spreadsheetml/2006/main">
  <c r="N1" i="9" l="1"/>
  <c r="M2" i="9"/>
  <c r="H5" i="9"/>
  <c r="J5" i="9"/>
  <c r="H6" i="9"/>
  <c r="J7" i="9"/>
  <c r="H8" i="9"/>
  <c r="J8" i="9"/>
  <c r="H9" i="9"/>
  <c r="J9" i="9"/>
  <c r="H11" i="9"/>
  <c r="J11" i="9"/>
  <c r="H13" i="9"/>
  <c r="J13" i="9"/>
  <c r="J14" i="9"/>
  <c r="J15" i="9"/>
  <c r="M1" i="1"/>
  <c r="H6" i="1"/>
  <c r="H7" i="1"/>
  <c r="J7" i="1"/>
  <c r="H8" i="1"/>
  <c r="J8" i="1"/>
  <c r="H10" i="1"/>
  <c r="J10" i="1"/>
  <c r="H11" i="1"/>
  <c r="J11" i="1"/>
  <c r="N1" i="10"/>
  <c r="H5" i="10"/>
  <c r="J5" i="10"/>
  <c r="H6" i="10"/>
  <c r="J6" i="10"/>
  <c r="J8" i="10"/>
  <c r="H9" i="10"/>
  <c r="J9" i="10"/>
  <c r="H11" i="10"/>
  <c r="J11" i="10"/>
  <c r="H13" i="10"/>
  <c r="J13" i="10"/>
  <c r="H14" i="10"/>
  <c r="J14" i="10"/>
  <c r="H15" i="10"/>
  <c r="J15" i="10"/>
  <c r="H16" i="10"/>
  <c r="N17" i="10"/>
  <c r="N18" i="10"/>
  <c r="N19" i="10"/>
  <c r="H20" i="10"/>
  <c r="J20" i="10"/>
  <c r="H21" i="10"/>
  <c r="J21" i="10"/>
  <c r="F25" i="10"/>
  <c r="H25" i="10"/>
  <c r="K4" i="14"/>
  <c r="L4" i="14"/>
  <c r="K5" i="14"/>
  <c r="L5" i="14"/>
  <c r="K6" i="14"/>
  <c r="L6" i="14"/>
  <c r="N1" i="7"/>
  <c r="H3" i="7"/>
  <c r="J3" i="7"/>
  <c r="H4" i="7"/>
  <c r="J4" i="7"/>
  <c r="H5" i="7"/>
  <c r="J5" i="7"/>
  <c r="H7" i="7"/>
  <c r="J7" i="7"/>
  <c r="H8" i="7"/>
  <c r="J8" i="7"/>
  <c r="H9" i="7"/>
  <c r="J9" i="7"/>
  <c r="H10" i="7"/>
  <c r="J10" i="7"/>
  <c r="H11" i="7"/>
  <c r="J11" i="7"/>
  <c r="H12" i="7"/>
  <c r="J12" i="7"/>
  <c r="H13" i="7"/>
  <c r="J13" i="7"/>
  <c r="N14" i="7"/>
  <c r="H15" i="7"/>
  <c r="J15" i="7"/>
  <c r="N16" i="7"/>
  <c r="N17" i="7"/>
  <c r="N18" i="7"/>
  <c r="N19" i="7"/>
  <c r="N20" i="7"/>
  <c r="N21" i="7"/>
  <c r="N22" i="7"/>
  <c r="N23" i="7"/>
  <c r="F24" i="7"/>
  <c r="H24" i="7"/>
  <c r="J24" i="7"/>
</calcChain>
</file>

<file path=xl/sharedStrings.xml><?xml version="1.0" encoding="utf-8"?>
<sst xmlns="http://schemas.openxmlformats.org/spreadsheetml/2006/main" count="574" uniqueCount="360">
  <si>
    <t>1. $475                     2. $447                           3. $279                                  4. $300</t>
  </si>
  <si>
    <t>1. 5%                           2. 5%                             3. 5%                                     4. 5%</t>
  </si>
  <si>
    <t>1. $24                       2. $22                                      3. $14                             4. $90</t>
  </si>
  <si>
    <t>- The premium we offered was much higher than their expectation                                                                                                                         - Will offer collar or combination of weather to offset the cost.</t>
  </si>
  <si>
    <t>Kobayashi Yoko is member of TOCOM. Try to do arbitrage between TOCOM and OTC Market (Dubai and Oman)                                                        Enron sell Dubai Swap for up to 50,000 Barrel. (Dec 2001, Mar 2002) and buy Dubai Swap for up to 50,000 Barrel. (Dec 2001-Mar 2001)</t>
  </si>
  <si>
    <r>
      <t xml:space="preserve"> -Will give us the exact volume for imporeted LSAFO for Platts Singapore Fuel Oil Reg. 0.5                                                                                                                                                              -EJ will prepare Japanese confirmation sheet to JA and discuss on Oct 16. RAC have approved clean credit dealing                                                                                                                 </t>
    </r>
    <r>
      <rPr>
        <b/>
        <sz val="8"/>
        <rFont val="Arial"/>
        <family val="2"/>
      </rPr>
      <t xml:space="preserve">- Awaiting ability to Quote JCC Price </t>
    </r>
    <r>
      <rPr>
        <sz val="8"/>
        <rFont val="Arial"/>
        <family val="2"/>
      </rPr>
      <t xml:space="preserve">                                          </t>
    </r>
  </si>
  <si>
    <t>- Same price as Asahi Kasei have been sent to Nisshin Steel.                                                                                                                                       -  Waiting for reaction from NS.                                                                                                                                                                                    - Further meeting to be held in the week of Oct 15.</t>
  </si>
  <si>
    <t>- Visited Sanai Oil on July 27 which is one of the biggest primary distributor of oil products in Japan. (Listed First Section in TSE)                                                                                                                                                                            - ISDA Agreement is to be concluded. (Waiting for the document to be completed)                                                                                         - SO is ready to conclude ISDA agreement.</t>
  </si>
  <si>
    <t>Earnings</t>
  </si>
  <si>
    <t xml:space="preserve">-the first meeting with the procure dept on Sept 11                           -request more details of their fuel purchases.                              -pitch practical proposal on hedging and co-gene structure ( same as Goodyear's deal) but energy conversion  is not their focus now.                                                                                                                                               -negative for financial transaction . Interested in only Heavy C physical supply; to be proposed.                                                                                                                                </t>
  </si>
  <si>
    <t>1. $16                                            (5yrs LSA)                           2. $15                                            (for 2yr deal)                               3. $10                                          (5yrs)                                              4. $17                           (5yrs)</t>
  </si>
  <si>
    <t>Tokuyama</t>
  </si>
  <si>
    <t>- Asphalt Swap with Dubai Index                                                                 - Potential Coal Supply or Coal Swap                                                                      - 10,000kw Excess Power</t>
  </si>
  <si>
    <t>US$1bil. LNG usptram project in Egypt by Spanish utility, Union Fenosa and Egyptian company, EATCO.  30% LNG offtake and 5-10% equity investment in SEGAS might be available for ENE.</t>
  </si>
  <si>
    <t xml:space="preserve">100% equity interest currently owned by BHP and Bakrie is for sale. Sato was invited by the equity investor for an investment in $40 mil. Preferred Equity in exchange for 100% distribution right. </t>
  </si>
  <si>
    <t>A stand-by facility through Transit Trade structure for Sato's fiscal year-end liquidity, based on Sato's existing L/C issuance facilities.</t>
  </si>
  <si>
    <t>Oct/2001</t>
  </si>
  <si>
    <t>YY/NI</t>
  </si>
  <si>
    <t>Goodyear Tire &amp; Rubber (Nippon Giant Tyre)</t>
  </si>
  <si>
    <t>Deal Description</t>
  </si>
  <si>
    <t>Earning ($'000)</t>
  </si>
  <si>
    <t>TA/TM/Nk/ Tsa</t>
  </si>
  <si>
    <t xml:space="preserve">Bridgestone </t>
  </si>
  <si>
    <t>-Using Electircity, Heavy A and C, Kerosene, LPG for steam generating boilars                                              -Hedge transactons for fuels                                             -Potential co-gene opportunities</t>
  </si>
  <si>
    <t xml:space="preserve"> Re-finance/sale of a 23,000 dwt. Dry bulk carrier for current lender, Tokai Bank.                                          ENE enters into a 6-8 year fixed-price time charter with the new vessel owner.</t>
  </si>
  <si>
    <t>Itochu / Cenibra</t>
  </si>
  <si>
    <t>- Propane financial Swap and Cap
- 10,000 MT for 6 months</t>
  </si>
  <si>
    <t>FPSO</t>
  </si>
  <si>
    <t>- Air Water</t>
  </si>
  <si>
    <t>Yamane</t>
  </si>
  <si>
    <t>Tsa /NT</t>
  </si>
  <si>
    <t>Vanco</t>
  </si>
  <si>
    <t>Matsushita Electric Works</t>
  </si>
  <si>
    <t>Power Cost Cutting/ Self Generator</t>
  </si>
  <si>
    <t>Tsa/ TA/YY</t>
  </si>
  <si>
    <t>NK</t>
  </si>
  <si>
    <t>ITOCHU Corp.</t>
  </si>
  <si>
    <t>ITOCHU Energy Solution</t>
  </si>
  <si>
    <t>NK, Tshi, KH</t>
  </si>
  <si>
    <t>Hitachi (Fuel)</t>
  </si>
  <si>
    <t>Pulp offtake &amp; pre-payment opportunity from a Japan consortium owned pulp mill in Brazil with 860,000t/year production capacity.                                                     Itochu is the 25% equity investor and wants to reduce its exposure by selling down either equity ownership or financial guarantee extended on Cenibra's borrowing from JBIC..</t>
  </si>
  <si>
    <t>TH/ TM/ NK</t>
  </si>
  <si>
    <t>1, 2</t>
  </si>
  <si>
    <t xml:space="preserve">- Discussion with Indosuez is ongoing, but at slow pace due to the downward pressure in the market;                                                                                     - Possibility of simple brokerage needs to be reviewed in light of Tokai's time constraint in relation to UFJ merger on 15 Jan. 2002. </t>
  </si>
  <si>
    <t xml:space="preserve">- LNG group meeting held in Houston on 27 Sep.                                                                           - Gonzales was keen to secure incremental LNG supply for Bahamas thus was happy to discuss further if NIC has access to Egyptian LNG.                                                                                            - Spoke to Rao on 9 Oct. to prepare a preliminary term sheet for LNG offtake for Sato's negotiation with SEGAS. </t>
  </si>
  <si>
    <t>- Sato's limitation of available LC facilities and proposed cost of funds (higher than comercial paper cost) limits tranasction viability.                                                         - New structures through NEXI or CCC (US Govt. support on soft commodity trade) will be prepared for further discussion.</t>
  </si>
  <si>
    <t>- No serious movement at Sato's end observed since our presentation on 7 Sep.                                         - Kimura-san's dialogue with Ube (through E-Power's project discussion) attested UBE's strong concern about Sato's funding capacity as well as UBE's potential receptivity to Enron's proposal;                                                                                   - The way to proceed further (presentation to Ube and Chugoku) needs to be discussed with NIC further.</t>
  </si>
  <si>
    <t>A 216MW IPP plant in Ube, Yamaguchi. PPA was signed by Chugoku and will cover 15 years from 2004. Sato has 30% equity interest (JPY0.9 billion) and 100% debt (JPY18.9 billion) in the project. Financial commitment by Sato is unlikely to be achievable in light of debt market perception toward Sato and negative carry with Sato's high funding costs.</t>
  </si>
  <si>
    <t>- Spoke to EGM in Houston and found ENE has done FPSO financing before;                                                     - Brief transaction summary has been obtained.                                                       - Needs to find right contact at Sato.</t>
  </si>
  <si>
    <t xml:space="preserve">Petcoke sale from Enron </t>
  </si>
  <si>
    <t>- Preliminay information obtained during the preparation of presentation material in Sep. ;               - ENE indicated potantial interest to offtake in Houston;                                                                                     - Fact finding meeting will be set after the Project Manager's business trip (18/Oct.).</t>
  </si>
  <si>
    <t>1010/2001</t>
  </si>
  <si>
    <t xml:space="preserve">- Met with Nishi on 2 Oct. who said one of NIC subsidiary might try 6month JCC hedge for 5,000 kl.;                                                                                                 - Follow up Fujisawa's conversation with his contact at Toho Gas.                                                                   </t>
  </si>
  <si>
    <t xml:space="preserve">Potential coal export opportunity for ENE to Japanese utilities through a half financially-distressed coal handling facility owned by US-Japan consortium. Japanese sponsors are ready to accept above market prices to extend the project's life. </t>
  </si>
  <si>
    <t>Los Angeles Coal Export Terminal</t>
  </si>
  <si>
    <t>- Discussed the possibility with ENE's Coal Group in Houston;                                                                               - Coal specification was provided by Sato;                           - Waiting for Coal Group's response.</t>
  </si>
  <si>
    <t>Wallarah Coal Mine, Australia</t>
  </si>
  <si>
    <t xml:space="preserve">Divestiture of 80% interest by BHP Billiton is planned. Sato is the 20% owner and is interested in the acquisition although the Mine's life is limited (5 years to go). Sato wants ENE to help their financing through potential offtake of low sulfur coal from the Mine. </t>
  </si>
  <si>
    <t>Iwatani International</t>
  </si>
  <si>
    <t>- Propane Financial Cap
- 10,000 MT for Jan2002, Feb2002, March2002
- Strike Price 270USD/ton or 300 USD/ton</t>
  </si>
  <si>
    <t>- SO is one of the biggest distributors in Japan.                          - EJ is offering to help Fuel Risk Management for their products.</t>
  </si>
  <si>
    <t>- SET is 18,000 KW gas turbine (Fuel : Kerosene) holder but increase another 18,000 KW (Total 36,000KW) by the end of this year.                                                           - Financial Swap based on JCC to hedge Kerosene price (EJ sell swap to SET)</t>
  </si>
  <si>
    <t>Hitachi Zosen/ALSTOM</t>
  </si>
  <si>
    <t>2Q2002</t>
  </si>
  <si>
    <t>- Sekiyu Koodan</t>
  </si>
  <si>
    <t>- Mitsui Chemical</t>
  </si>
  <si>
    <t>Nisshin Steel</t>
  </si>
  <si>
    <t>Nippon Seiro Co., Ltd.</t>
  </si>
  <si>
    <t>- 20 MW Coal Firing Power Plant found by Hitachi Zosen.                                                                   -  A customer seems to prefer off-balance sheet financing.                                                                             - Exclusive arrangement for Enron/ALSTOM/Hitachi Zosen shall be considered.</t>
  </si>
  <si>
    <t xml:space="preserve">JA Keizairen Aichi </t>
  </si>
  <si>
    <t>Seiko Epson Tohoku</t>
  </si>
  <si>
    <t xml:space="preserve">Sanai Oil </t>
  </si>
  <si>
    <t>-</t>
  </si>
  <si>
    <t>Zero cost transaction(EJ Buy HDD Put and Sell CDD Call)</t>
  </si>
  <si>
    <t>Targeted Completion</t>
  </si>
  <si>
    <t>---</t>
  </si>
  <si>
    <t>4Q2001</t>
  </si>
  <si>
    <t>3Q2001</t>
  </si>
  <si>
    <t>PT. Arutmin Indonesia</t>
  </si>
  <si>
    <t>Sato can increase their sales volume by 200,000t if Enron has a source.</t>
  </si>
  <si>
    <t>Priority</t>
  </si>
  <si>
    <t>1Q2002</t>
  </si>
  <si>
    <t>Financial Swap in gas products (acrylonitrile, olefin and etc)</t>
  </si>
  <si>
    <t>- Introduction by Dai-Ichi Kangyo Bank (9/4/01)                                                                                                                - Originally for MINAS swap but now for our comprehensive review for Enron services to present jointly with DKB</t>
  </si>
  <si>
    <t>YY/ Tsa</t>
  </si>
  <si>
    <t>- Mitsubishi Corp(Construction)                           -Mitsui Corp</t>
  </si>
  <si>
    <t>-Mitsubishi Corp (Chemical)                        -Takuma</t>
  </si>
  <si>
    <t xml:space="preserve">- Heavy C Swap with WTI Index for 5 &amp; 10 years                                                                                                                                                         - 120,000 kL/year  (50% of their consumption)                                                                                                                                                          </t>
  </si>
  <si>
    <t>- LNG Chubu
- Chubu EPCo</t>
  </si>
  <si>
    <t>1, 2(ALSTOM)</t>
  </si>
  <si>
    <t>-Tokyo Yogyo           -Inax</t>
  </si>
  <si>
    <t>- EJ visited Tokuyama on Sept 19 and discussed about the subject deal Description.                                                                                                           - EJ to provide a reference price for Swap.</t>
  </si>
  <si>
    <t>"- Successfully made presentation on the 27th                                        - Requested to make a proposal for the overall school network of Tokai                                                                                               - The proposal for the power plant project and the overall school network will be submitted on November</t>
  </si>
  <si>
    <t>- 17 MW Heavy C firing GT Cogen Project.  Upgrade from an existing steam generation plant                                                                                                 - Project Finance (Equity / Debt)                                                                                             - Heavy Oil Swap                                                             - Physical Supply if possible</t>
  </si>
  <si>
    <t>- Saibu Gas
- Hiroshima Gas</t>
  </si>
  <si>
    <r>
      <t>Document Status</t>
    </r>
    <r>
      <rPr>
        <sz val="8"/>
        <color indexed="48"/>
        <rFont val="Arial"/>
        <family val="2"/>
      </rPr>
      <t xml:space="preserve">                                                                                                 1= Presentation given                                                                                       2= Confidentiality Agreement signed                                                                              3= Term sheet sent                                                                                          4= ISDA Agreement signed                                                                                             5= Stand Alone Agreement signed                                                                   6= RAC</t>
    </r>
  </si>
  <si>
    <t>Soto mentioned that there is strong demand for financial products for JCC price index. Other market makers, like GS,MS  are approaching utilities for such products</t>
  </si>
  <si>
    <t>Sato Petroleum Gas Corp</t>
  </si>
  <si>
    <t>Opportunity seeking for Sato's LPG subsidiary.  Transactions may include LPG price hedge.</t>
  </si>
  <si>
    <t>Sept</t>
  </si>
  <si>
    <t>Oct</t>
  </si>
  <si>
    <t>Nov</t>
  </si>
  <si>
    <t>Dec</t>
  </si>
  <si>
    <t>Day:</t>
  </si>
  <si>
    <t>REMARKS</t>
  </si>
  <si>
    <t>Ariga</t>
  </si>
  <si>
    <t>- Tokuyama</t>
  </si>
  <si>
    <t xml:space="preserve">- Sumitomo Mitsui BK                           - Kawasaki Steel              </t>
  </si>
  <si>
    <t>- Fuji Film</t>
  </si>
  <si>
    <t>- Asahi Glass</t>
  </si>
  <si>
    <t>- Takuma</t>
  </si>
  <si>
    <t>- Tokai Univ (tentative)</t>
  </si>
  <si>
    <t>Hijikata</t>
  </si>
  <si>
    <t>Ikeda</t>
  </si>
  <si>
    <t>- Mitsui Cop</t>
  </si>
  <si>
    <t>- Tokai Univ</t>
  </si>
  <si>
    <t>Kinoshita</t>
  </si>
  <si>
    <t>- Fuji Film                                               - Itochu Energy Solutions</t>
  </si>
  <si>
    <t>Matsubara</t>
  </si>
  <si>
    <t>Sasaki</t>
  </si>
  <si>
    <t>Shioda</t>
  </si>
  <si>
    <t>- TFS</t>
  </si>
  <si>
    <t>- Osaka Gas</t>
  </si>
  <si>
    <t>- Chubu EPCo</t>
  </si>
  <si>
    <t xml:space="preserve">- Toho Gas </t>
  </si>
  <si>
    <t>Tanabe</t>
  </si>
  <si>
    <t>- Fuji</t>
  </si>
  <si>
    <t>Yamaki</t>
  </si>
  <si>
    <t>- Gas &amp; Power Investment                          - Osaka Gas LNG (dinner)</t>
  </si>
  <si>
    <t>- Mitsui Zosen</t>
  </si>
  <si>
    <t>Houston</t>
  </si>
  <si>
    <t>- Mitsui Corp                                           - Mizuho Security (lunch)                                           - Kobayashi Yoko</t>
  </si>
  <si>
    <t>- Kyushu EPCo</t>
  </si>
  <si>
    <t xml:space="preserve">- Sumitomo Mitsui BK                                                      </t>
  </si>
  <si>
    <t>UBE power center</t>
  </si>
  <si>
    <t>Sato Dept.</t>
  </si>
  <si>
    <t>Coal</t>
  </si>
  <si>
    <t>Crude</t>
  </si>
  <si>
    <t>LNG</t>
  </si>
  <si>
    <t>Plant</t>
  </si>
  <si>
    <t>X</t>
  </si>
  <si>
    <t xml:space="preserve">- Pricing indication for 12 month swap, 6 month cap (ATM &amp; 10% OTM) and 2x4 cap provided to SMBC on 7/4                                                                                                                                                                                                                                    - Lemon likes SMBC to intermediate under a concern of possible negative reaction by current suppliers (JTC) on doing business with Enron.                                                            - Alternative idea which involved defeasance of fixed payment was discussed with SMBC for their internal discussion and with Lemon.                                                                    - A meeting with SMBC Shinbashi is scheduled on 11 Oct to decide whether we continue pursuing this deal or not.                                                           </t>
  </si>
  <si>
    <t>- SMBC</t>
  </si>
  <si>
    <t>Misui Engineering and Shipbuilding (MES)</t>
  </si>
  <si>
    <t>- JCC Swap
- 1,000KL/month
- Term: April2002 to Feb2003
- Quote in JPY</t>
  </si>
  <si>
    <t>Project Sato - Deal Tracker</t>
  </si>
  <si>
    <t>Hot List</t>
  </si>
  <si>
    <t>Deal List</t>
  </si>
  <si>
    <t>Leads</t>
  </si>
  <si>
    <t>Stand-by Transit Trade facility</t>
  </si>
  <si>
    <t>Please refer to "Sato-DealTracker".</t>
  </si>
  <si>
    <t>&gt;1Q2002</t>
  </si>
  <si>
    <t>Fin.</t>
  </si>
  <si>
    <t>Japan Airlines</t>
  </si>
  <si>
    <t>Fuji Bank/ Offtake (HDPE)                        (6/15/2001)</t>
  </si>
  <si>
    <t>SMBC/Lemon Gas                          (6/12/2001)</t>
  </si>
  <si>
    <t>Mitsui OSK Lines</t>
  </si>
  <si>
    <t xml:space="preserve"> TOKAI (LPG Distributor)</t>
  </si>
  <si>
    <t>- Propane Financial Swap or Cap
- 3000 to 5000 tons/month for Jan2002 to March2002</t>
  </si>
  <si>
    <t>Last Update</t>
  </si>
  <si>
    <t>Client/ Project Name</t>
  </si>
  <si>
    <t>Status</t>
  </si>
  <si>
    <t>B</t>
  </si>
  <si>
    <t>C</t>
  </si>
  <si>
    <t>Fee Expectation</t>
  </si>
  <si>
    <t>Deal Size        ($ mil.)</t>
  </si>
  <si>
    <t>Current Status</t>
  </si>
  <si>
    <t>Probability      (%)</t>
  </si>
  <si>
    <t>Total:</t>
  </si>
  <si>
    <t>D</t>
  </si>
  <si>
    <t>Enron Officer</t>
  </si>
  <si>
    <t>TM</t>
  </si>
  <si>
    <t>Tsa</t>
  </si>
  <si>
    <t>NT/ Tsa</t>
  </si>
  <si>
    <t>TM/ TSa</t>
  </si>
  <si>
    <t>N.A</t>
  </si>
  <si>
    <t xml:space="preserve">NT </t>
  </si>
  <si>
    <t>NT</t>
  </si>
  <si>
    <t>Enron Japan Origination - Deals in pipeline</t>
  </si>
  <si>
    <t>TA</t>
  </si>
  <si>
    <t>YY</t>
  </si>
  <si>
    <t>Oriental Land - TDL / Prebon Yamane</t>
  </si>
  <si>
    <t>Osaka Gas</t>
  </si>
  <si>
    <t xml:space="preserve"> </t>
  </si>
  <si>
    <t>TS</t>
  </si>
  <si>
    <t xml:space="preserve">- Shizuoka Gas
- Toho Gas </t>
  </si>
  <si>
    <t>Earning Potential      ($'000)</t>
  </si>
  <si>
    <t>Asahi Kasei</t>
  </si>
  <si>
    <t>TA/NK</t>
  </si>
  <si>
    <t>-Fuji Bank</t>
  </si>
  <si>
    <t>- Finished documentation between EJ and YP                                                                  - Need to think about how much we should pay YP as commission                                                                                                                      -1st meeting w/TDL on 7th Aug                                                                              -TDL's intention is to enter deal in Next FY(starts Apr 02)                                                                       -Next meeting on September                                                                                                  -Hijikata will work on the alternative structures in Houston</t>
  </si>
  <si>
    <t>Potential off-balancing of $970 million.  FPSO finance lease by Sato to Brazilian company.</t>
  </si>
  <si>
    <t>YY/NK</t>
  </si>
  <si>
    <t>- Kamei</t>
  </si>
  <si>
    <t>LPG price hedge transaction for Kamata Gas, a LPG distributor.  Saudi CP index swaps/caps for 5,000 tons/mo.</t>
  </si>
  <si>
    <t>Macquarie</t>
  </si>
  <si>
    <t>- Daishi Bank</t>
  </si>
  <si>
    <r>
      <t>Document Status</t>
    </r>
    <r>
      <rPr>
        <sz val="8"/>
        <color indexed="48"/>
        <rFont val="Arial"/>
        <family val="2"/>
      </rPr>
      <t xml:space="preserve">                                                                                             1= Presentation given                                                                                       2= Confidentiality Agreement signed                                                            3= Term sheet sent                                                                                          4= ISDA Agreement signed                                                                          5= Stand Alone Agreement signed                                                                   6= RAC</t>
    </r>
  </si>
  <si>
    <t>Doc Status #</t>
  </si>
  <si>
    <t>- Replace an existing one with a new 20 MW coal firing plant                                                                         - Project Finance (Equity / Debt)                                   - Potential coal supply</t>
  </si>
  <si>
    <t xml:space="preserve"> JA Aichi purchase 200,000KL/yr Heavy A and want to fix the 20,000Kl for domestic LSAFO based on Dubai or JCC and 20,000Kl for imported LSAFO based on Platts Singapore Fuel Oil Reg. 0.5%   (Period of Dubai swap is from Nov 2001 to Mar 2002)                                                   </t>
  </si>
  <si>
    <t>NK/YY/KH</t>
  </si>
  <si>
    <t>Kamei</t>
  </si>
  <si>
    <t>Financial Derivative on oil products</t>
  </si>
  <si>
    <t>-Kamei is oil distributor. (Listed TSE in Fist Section)                  -Made a presentation on derivative on oil pridudt at H/Q.              -H/Q will interoduce the PIC in Tokyo office who are doing financial derivative.</t>
  </si>
  <si>
    <t>Nihon Yusen</t>
  </si>
  <si>
    <t>Finantial Derivative on bunker oil</t>
  </si>
  <si>
    <t>NK/NT</t>
  </si>
  <si>
    <t>Kobayashi Yoko</t>
  </si>
  <si>
    <t>Hashimoto</t>
  </si>
  <si>
    <t>Enron Japan Origination - Call Activity</t>
  </si>
  <si>
    <t>-Seibu gas
-Hiroshima Gas</t>
  </si>
  <si>
    <t>Contents</t>
  </si>
  <si>
    <t>- Macquarie (EJ)</t>
  </si>
  <si>
    <t>- JANUS (EJ)</t>
  </si>
  <si>
    <t>- Rengo (out)</t>
  </si>
  <si>
    <t>- Kawasaki Steel (out)</t>
  </si>
  <si>
    <t>-Tokyo Yogyo (out)                               -Inax (out)</t>
  </si>
  <si>
    <t>- ABB (out)</t>
  </si>
  <si>
    <t>- Goodyear (out)</t>
  </si>
  <si>
    <t>- ALSTOM (out)</t>
  </si>
  <si>
    <t>Usance LC based Financing for Emerging Market banks through Transit Trade structure. Co-work with Enron Credit in London.</t>
  </si>
  <si>
    <t>- Tokai agreed on the documents and structure.                   - Waiting for Enron Credit to source a transaction.</t>
  </si>
  <si>
    <t>BC4 Frade Project</t>
  </si>
  <si>
    <t>Potential crude offtake/ financing for Sato's E&amp;P activity in Brazil. The JV project with Texaco and Petrobras has 300mil. bbl. oil reserve and will start commercial production in 2005.</t>
  </si>
  <si>
    <t>NEXI</t>
  </si>
  <si>
    <t>JTIO</t>
  </si>
  <si>
    <t>Macquarie                                 NIC/ Petroleum</t>
  </si>
  <si>
    <t>Itochu</t>
  </si>
  <si>
    <t>- Jet Kerosene and Brent Financial
- Plain vanilla Swap, cap and collars
- 9 to 24 months
- 20 to 50% of their daily 90,000 bbl consumption</t>
  </si>
  <si>
    <t>Tokyo Gas Energy</t>
  </si>
  <si>
    <t>- Kawasaki Steel            - Kobayashi Yoko</t>
  </si>
  <si>
    <t>1,3</t>
  </si>
  <si>
    <t>Fuji bank/Copper Offtake / PT Smelting    (8/22/2001)</t>
  </si>
  <si>
    <t>Zero cost transaction (EJ Sell HDD Put  and Buy CDD Put)</t>
  </si>
  <si>
    <t>$4</t>
  </si>
  <si>
    <t>1,2</t>
  </si>
  <si>
    <t>- Hitachi</t>
  </si>
  <si>
    <t>TA/ TSa/ NI</t>
  </si>
  <si>
    <t>NI/ TN/ TSa</t>
  </si>
  <si>
    <t>1)</t>
  </si>
  <si>
    <t>2)</t>
  </si>
  <si>
    <t>3)</t>
  </si>
  <si>
    <t>Leads List</t>
  </si>
  <si>
    <t>4)</t>
  </si>
  <si>
    <t>Project Sato Deal Tracker</t>
  </si>
  <si>
    <t>5)</t>
  </si>
  <si>
    <t>Call Activity</t>
  </si>
  <si>
    <t xml:space="preserve">Notes: </t>
  </si>
  <si>
    <t>A</t>
  </si>
  <si>
    <t>Execution Stage</t>
  </si>
  <si>
    <t>In Process for mandate</t>
  </si>
  <si>
    <t>Pitching</t>
  </si>
  <si>
    <t>Each transaction is categorized into the following based on each different transaction status :</t>
  </si>
  <si>
    <t xml:space="preserve">Deals Done </t>
  </si>
  <si>
    <t>75 - 95%</t>
  </si>
  <si>
    <t>25 - 50%</t>
  </si>
  <si>
    <t>0 - 10%</t>
  </si>
  <si>
    <t xml:space="preserve">Earning potential of each transaction has been derived by applying the probability on each completion fee expectation. </t>
  </si>
  <si>
    <t>Transaction probabilities are typically:</t>
  </si>
  <si>
    <t>Financial Swap (EJ sell swap to ITC) based on WTI for 10 years. (volume 3,000KL/yr)                                                                                - ITC sell physical heavy A to Osaka Gas with fixed price for 10 years. (right number is ased for 10 years including credit reservation)</t>
  </si>
  <si>
    <t>BOTM</t>
  </si>
  <si>
    <t>Tshi, KH</t>
  </si>
  <si>
    <t>- Add this deal to the list of CA to have more detail information.                                                                                                                                   - Waiting for Fuji's comment to CA amendment draft.                      - Amendment of NDA completed. Details to be provided.                            - Detailed company information provided.                                         - Our interest in cathode offtake was shown.  Fuji to prepare presentation to Mitsubishi Material and show us for review by 10/9.</t>
  </si>
  <si>
    <t>Fuji</t>
  </si>
  <si>
    <t>Fuji                            Daiwa Bank</t>
  </si>
  <si>
    <t>West LB                              HVB</t>
  </si>
  <si>
    <t xml:space="preserve">Financial Swap (Enron sell swap to IES) based on WTI for10 years. (2003 Mar to 2012 Feb) </t>
  </si>
  <si>
    <t xml:space="preserve">- New company whose parent companies are ITOCHU, ITOCHU Fuel and Shinanen (All are listed in 1st section at TSE.)  
- Since IES entered co-generation business, IES want to fix the price of fuel (mainly Heavy A).
- IES ask EJ to quote the price for WTI Swap.  (Project for  50,000KL/year X 10 years)                                                                                                  </t>
  </si>
  <si>
    <t>-Asahi Glass</t>
  </si>
  <si>
    <t>- Takuma                                              - Chiyoda</t>
  </si>
  <si>
    <t>-Kobayashi Yoko</t>
  </si>
  <si>
    <t>-Kamei</t>
  </si>
  <si>
    <t>-Rengo</t>
  </si>
  <si>
    <t>NIC</t>
  </si>
  <si>
    <t>- Petrochemical coke physical supply
- Volume: 60,000MT 
- Shipment: 2nd Half of October - Early November, 2001</t>
  </si>
  <si>
    <t>- Contacting Houston N8</t>
  </si>
  <si>
    <t>- Had meeting and introduced Enron
- Will provide Propane quote periodically to keep their attention</t>
  </si>
  <si>
    <t>Fuji is seeking for finance restructure schemes for a copper smelter in Jawa, Indonesia.  One of Fuji's idea is copper cathode/sub debt swap. (No detail information is disclosed yet)</t>
  </si>
  <si>
    <t>Cold winter hedge   JA buy Average Temp put Dec01-Mar02</t>
  </si>
  <si>
    <t>Tokai University Energy Management(Mitsubishi Corporation)</t>
  </si>
  <si>
    <t>Physical offtake of 50,000 ton/year for the period of 3 years from Indonesia; embedded volume increase option. Price will be "index minus".</t>
  </si>
  <si>
    <t>Collaboration with a leading Japanese Trading Company in various business areas.</t>
  </si>
  <si>
    <t>Tokai/ Ocean Breeze</t>
  </si>
  <si>
    <t xml:space="preserve">Nov </t>
  </si>
  <si>
    <t>Warmer Winter Hedge, To reinsure their position. (Dec-Feb or Jan-Feb)</t>
  </si>
  <si>
    <t>West Africa offshore oil exploration project. Limited recourse loan</t>
  </si>
  <si>
    <t>- Nomura Sec                - Daiwa Bank</t>
  </si>
  <si>
    <t>- Yasuda Life                    - Fuji Bank</t>
  </si>
  <si>
    <t>- Tokyo Muni-office</t>
  </si>
  <si>
    <t>Sato/ Methanol:</t>
  </si>
  <si>
    <t>NI</t>
  </si>
  <si>
    <t>SEGAS-Egyptian LNG project</t>
  </si>
  <si>
    <t>Mitsubishi Chemical</t>
  </si>
  <si>
    <t>Mitsubishi Corporation</t>
  </si>
  <si>
    <t xml:space="preserve">-No credit condition is needed. (Approved by RAC)                                                              - Documentation agreed.                                                                                                        - Already discussing the price between KY's traders and Rousseau.               </t>
  </si>
  <si>
    <t>- Transaciton was discussed during Houston visit.                                                                                                     - Yamaki is waiting for ENE/ Coal Group's information on available Petcoke spscification.</t>
  </si>
  <si>
    <t>- Had a call from Dantani on 9 Oct.;                                              - Meeting with Sato is scheduled on 10 Oct. to identify the opportunity further.</t>
  </si>
  <si>
    <t>Deal Size                     ($ mil.)</t>
  </si>
  <si>
    <r>
      <t xml:space="preserve">Probability Adjusted    </t>
    </r>
    <r>
      <rPr>
        <b/>
        <u/>
        <sz val="14"/>
        <rFont val="Arial"/>
        <family val="2"/>
      </rPr>
      <t xml:space="preserve">             Earning Potential</t>
    </r>
  </si>
  <si>
    <t>-ITC is good position amoung three (ITC, Other Trading Firm, Foreign Capital Oil Company BP?) to end user.  However our competitor (Financial swap) to ITC is MS, Tokyo Mitsubishi.                                                                                                                                                                                     -If Enron's price and credit condition is good enough compare to others, ITC want to book the price as soon as possible.                                                                                                                           -Have sent ISDA agreement and waiting for the reaction from ITC.  ITC will send their opinion of credit condition by this week Fri 12th.                                                                                                 -ITC is discussing with End-user about contractural agreement.                                                                                                                                                            - It seems to take one more week for the contract between ITC and Osaka Gas to be completed.</t>
  </si>
  <si>
    <t>- Lost Rotterdam Swap to competition mainly because our contractual agreement was not ready
- Keep quoting for Singapore, while pushing contractual agreement                                                                                                          - OSK's target prices:                                                                                 *$115/mt/Singapore *$97.5/mt/Rotterdam</t>
  </si>
  <si>
    <r>
      <t xml:space="preserve">- Submitted indicative term sheet
- Sent draft NDA and waiting for response
- Got several physical supply inquiry from procurement dept.
- Discussing with NIC for physical supply                                                     </t>
    </r>
    <r>
      <rPr>
        <b/>
        <sz val="8"/>
        <rFont val="Arial"/>
        <family val="2"/>
      </rPr>
      <t>- Looking for JCC Quotes also</t>
    </r>
  </si>
  <si>
    <t>- Target to begin Quoting this month.                                                                                     - ISDA discussion well advanced.                                                                         - JAL is Baa3/BB L.T. rated                                                                                           - 9 pre existing authorised counterparties.</t>
  </si>
  <si>
    <t>Offtake HDPE from Bangkok-Polyethylene                            30,000 - 40,000 tpa</t>
  </si>
  <si>
    <t xml:space="preserve"> - CA completed on 8/1.                                                                                                       - Found doable by London, BPE is willing to allocate 30-40 thousand tons a year for our offtake/ sales agency.                                                                - A meeting with BPE in Bangkok is to be set as soon as London is ready, most likely in the week of 22 Oct.</t>
  </si>
  <si>
    <t>- Met with JTIO and NEXI on 3rd and 4th Oct. to discuss the structure.                                                                                          - First presentation/ fact-finding meeting on 10 Oct. revealed Itochu's strong interest in reducing its Cenibra exposure.                                                                                     - Refinancing structure needs to be refined to match the transaction status and Itochu's requirement.                                                                                                                                                                  - EJ/ EIM fee split needs to be agreed.</t>
  </si>
  <si>
    <t>- Transaction was discussed during Houston visit.                                                                                                                      - Yamaki is waiting for ENE/ Coal Group's information on available Petcoke spesification.</t>
  </si>
  <si>
    <t>2002?</t>
  </si>
  <si>
    <t xml:space="preserve">- CA made between EJ/Alstom.                                                                                                               - Preliminary Nox study was done.  It seems that Nox needs to be reduced a bit by installing a taller stack.                              - Presentation to Goodyear is tentatively planned on Oct 23. </t>
  </si>
  <si>
    <r>
      <t xml:space="preserve">- </t>
    </r>
    <r>
      <rPr>
        <b/>
        <sz val="8"/>
        <rFont val="Arial"/>
        <family val="2"/>
      </rPr>
      <t xml:space="preserve">JCC Customer. </t>
    </r>
    <r>
      <rPr>
        <sz val="8"/>
        <rFont val="Arial"/>
        <family val="2"/>
      </rPr>
      <t xml:space="preserve">                                                                                                                                        - They've already got indicative price from Morgan Stanley.
- They are not committed yet and if our price is better than theirs, they can change.</t>
    </r>
  </si>
  <si>
    <r>
      <t xml:space="preserve"> - Currently consume 38,000Kl per year which aprox 1.1 Billion Japanese Yen. Therefore expected to be double the consumption from the end of this year.                                                                   - Purchase JCC + Premium (Refinery and Transportation) from oil company. </t>
    </r>
    <r>
      <rPr>
        <b/>
        <sz val="8"/>
        <rFont val="Arial"/>
        <family val="2"/>
      </rPr>
      <t>so  if we can hedge JCC</t>
    </r>
    <r>
      <rPr>
        <sz val="8"/>
        <rFont val="Arial"/>
        <family val="2"/>
      </rPr>
      <t>, it will be perfected hedge for the volatility.                                                                                       - Explained JCC swap idea but PIC at factory is not interested nor understood  the structure. Now try to access its top management through Tanabe san's contact.  (Fuji Bank)                                                                                                                      -Waiting for ability to Quote JCC Price.</t>
    </r>
  </si>
  <si>
    <t>-Had meeting on August. Biggest Shipping company. Needs to reduce the oil cost.                                                                                                                     - Indicative Quotes.</t>
  </si>
  <si>
    <t>- Heavy C Swap for 120,000 kL/year                             - Propane CP Swap fro 15,000 Ton/year</t>
  </si>
  <si>
    <t>$120-$200</t>
  </si>
  <si>
    <t>$1243</t>
  </si>
  <si>
    <t>$13146</t>
  </si>
  <si>
    <t>$1502</t>
  </si>
  <si>
    <t>$678.85</t>
  </si>
  <si>
    <t>West Coast regas terminal co-operation</t>
  </si>
  <si>
    <t xml:space="preserve">Introduction of equity investment opportunities for large Japanese EPCO/ Gas Co in West Coast LNG terminals. Enables Enron to "pool" LNG in addition to shared equity risk and technology/ expertise support from Japanese utilities.   </t>
  </si>
  <si>
    <t>Mid-term opportunity</t>
  </si>
  <si>
    <t>Merchant Shipping</t>
  </si>
  <si>
    <t>Co-operation with Sato on LNG transportation based on Sato's part equity interests in 16 LNG vessels and ENE's 2 fleets.</t>
  </si>
  <si>
    <t>Aggregation of Japanese medium/small Gas Co demands.</t>
  </si>
  <si>
    <t xml:space="preserve">Marketing of physical LNG in Japan through flexible supply agreement. Opportunities include Japanese Governments' boiler conversion initiative (10% of conversion cost will be subsidized). </t>
  </si>
  <si>
    <t>Indonesia-Tangguh upstream investment</t>
  </si>
  <si>
    <t xml:space="preserve">Possibility to extend Sato's exclusive Japan marketing right granted by Pertamina (on Sato's upstream investment) into US West Coast. </t>
  </si>
  <si>
    <t>Equador LPG facility</t>
  </si>
  <si>
    <t>LPG storage facility re-sitting program (offshare to onshore) planned by the government. Sato expects ENE in financing and LPG supply.</t>
  </si>
  <si>
    <t>Fuel tolling for West Coast</t>
  </si>
  <si>
    <t>Transportation grade fuels sourcing out of Japan to premium US W. Coast market. Tolling arrangement through Sato at Japanese refineries in Okinawa (20,000 b/d).</t>
  </si>
  <si>
    <t>Physical and financial Crude Products</t>
  </si>
  <si>
    <t>Sato indicated ability to help facilitate ENE's interest in expanding physical/ financial products including Naphtha, Ethylene, Polypropylene and Polyethylene chain.</t>
  </si>
  <si>
    <t>Low sulfur coal for US Northeast utilities</t>
  </si>
  <si>
    <t xml:space="preserve">Source of low sulfur coal for US Northeast utilities from Sato's existing marketing rights. </t>
  </si>
  <si>
    <t>-Indicative price provided                                                                                                       -They showed us interest in a smaller size deal as a "Test Case" Revised Indication has been sent.                                        -New Indications sent 1 Oct.</t>
  </si>
  <si>
    <t>-NIC counterpropose U.S. contract price.                                                          - Still checking the possibility the price based on the spot price                                                                                                                         - Will follow up with EGM.                                                                                - Still waiting a reply from EGM</t>
  </si>
  <si>
    <t>- Spoke with Furusho DGM on 22 Aug.                                                                             - NIC has not contacted Roundhill yet.                                 - NIC's interest may not be too strong.                                                                                  - Drop the case till NIC shows concrete interest.</t>
  </si>
  <si>
    <t>Tshi</t>
  </si>
  <si>
    <t>Tokai / Transit Trade Finance</t>
  </si>
  <si>
    <t>Project Sato</t>
  </si>
  <si>
    <t>JCC Hedge</t>
  </si>
  <si>
    <t xml:space="preserve">-Gave indicative offer                                                                                                                                                                      -Tshi visited OG on 20th Sep to explain pricing.                                              OG is doing: a) price evaluation; b) internal discussion to decide their policy regarding weather transaction.                                            </t>
  </si>
  <si>
    <t>-Swap or Collar                                                                              -A trader in Sydney has done pricing.                                                                    - KH is going to negociate with Sydney to improve price.</t>
  </si>
  <si>
    <t>- Nippon Seiro imports and purchases domestically heavy oil to produce parafin / wax with heavy oil as by-product.                                                                                     - Totally 140,900 KL oil strage and a small power generator are own.                                                                                                                                                                                              - First internal brain-storming meeting with adhoc member, Tanabe, Sasaki, Ariga, Ikeda, Kinoshita was held.                                                                           - The idea was presented to NS' managing director by DKB.                                                                                                                                                                      - A meeting for NS, DKB and EJ to be held in the week of 15 Oct.</t>
  </si>
  <si>
    <t xml:space="preserve">-The company has very strong demand to save capacity cost.                                                                                                                                                                                                               -Total capacity demand(17MW in Kadoma Factory) is not big but this opportunities is interesting in relation with Osaka gas and other clients in Kansai Area                                                                                                               - potential power purchaser.                                                                                            - Fuel procurements not centralised                                                                                                      </t>
  </si>
  <si>
    <t>NI/ NT</t>
  </si>
  <si>
    <t>3-5%</t>
  </si>
  <si>
    <t>$5-10</t>
  </si>
  <si>
    <t>$360-$600</t>
  </si>
  <si>
    <t xml:space="preserve">- Received information from Houston                                                                 - Discussion with JNOC on the 21st  Sept.                                                - Confirmed the possibility for funding                                                                - Checking more detais with HOU                                                   </t>
  </si>
  <si>
    <t>Municipal office is thinking to expand the power plant.                                                                      - 3MW Cogeneration Plant for University Hospital.                                                                       - Consultant: Mitsubishi Corp</t>
  </si>
  <si>
    <t>"- Requested to offer financial swap for gas  from IPP section                                 - Checking the volume and period.</t>
  </si>
  <si>
    <t>- EJ submitted a reference Term  of Crude Swap.                                                      - Asahi Kasei invited EJ to their office on Oct 18 to discuss their further interest in the Swap.                                                                              - After confirmation of their interest, official term sheet generation process will  commence.</t>
  </si>
  <si>
    <t>- Bunker C Financial Swap
- Every half year, ask price for 6 months 10,000 MT/month Swap
- Next opportunity is for the period from Q2'02 - Q1 '03</t>
  </si>
  <si>
    <t>- There looks positive about doing swap
- Trader hesitate make price except for prompt month                                     - Submited Quotes before terrorist attack. They are now a bit hesitant to make deal before the market situation stabilized.</t>
  </si>
  <si>
    <t>Yasuda Fire &amp; Marine</t>
  </si>
  <si>
    <t>-Physical LSA/Kerosene supply to their plants
1. Tochigi, LSA/Kerosene, 17,000kl/year, 5 or 10 years from Oct2002
2. Gifu, LSA, 16,000kl/year, 5 to 10 years, from April2002
3. Ishikawa, LSA, 10,000kl/year, 5 to 10 years, from Sep2002
4. Ibaraki, LSA, 36,000kl/year, 1 to 15 years, from Jan2002</t>
  </si>
  <si>
    <t>1. 2.946%                           2. 2.883%                       3. 2.785%                          4. 1.790%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</si>
</sst>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8" formatCode="_-&quot;¥&quot;* #,##0_-;\-&quot;¥&quot;* #,##0_-;_-&quot;¥&quot;* &quot;-&quot;_-;_-@_-"/>
    <numFmt numFmtId="169" formatCode="_-* #,##0_-;\-* #,##0_-;_-* &quot;-&quot;_-;_-@_-"/>
    <numFmt numFmtId="171" formatCode="_-* #,##0.00_-;\-* #,##0.00_-;_-* &quot;-&quot;??_-;_-@_-"/>
    <numFmt numFmtId="173" formatCode="[$$-409]#,##0"/>
    <numFmt numFmtId="174" formatCode="[$$-409]#,##0_ ;\-[$$-409]#,##0\ "/>
    <numFmt numFmtId="180" formatCode="0.0%"/>
    <numFmt numFmtId="181" formatCode="0.000%"/>
    <numFmt numFmtId="183" formatCode="&quot;¥&quot;#,##0"/>
    <numFmt numFmtId="184" formatCode="m/d/yy"/>
    <numFmt numFmtId="190" formatCode="[$$-409]#,##0.0"/>
    <numFmt numFmtId="191" formatCode="[$$-409]#,##0.00"/>
  </numFmts>
  <fonts count="29">
    <font>
      <sz val="10"/>
      <name val="Arial"/>
      <charset val="128"/>
    </font>
    <font>
      <sz val="10"/>
      <name val="Arial"/>
      <charset val="128"/>
    </font>
    <font>
      <sz val="14"/>
      <name val="Arial"/>
      <family val="2"/>
    </font>
    <font>
      <sz val="9"/>
      <name val="Arial"/>
      <family val="2"/>
    </font>
    <font>
      <sz val="8"/>
      <name val="Arial"/>
      <family val="2"/>
    </font>
    <font>
      <b/>
      <sz val="9"/>
      <name val="Arial"/>
      <family val="2"/>
    </font>
    <font>
      <b/>
      <sz val="12"/>
      <name val="Arial"/>
      <family val="2"/>
    </font>
    <font>
      <b/>
      <sz val="11"/>
      <name val="Arial"/>
      <family val="2"/>
    </font>
    <font>
      <sz val="10"/>
      <name val="Arial"/>
    </font>
    <font>
      <b/>
      <sz val="16"/>
      <name val="Arial"/>
      <family val="2"/>
    </font>
    <font>
      <sz val="9"/>
      <color indexed="8"/>
      <name val="Arial"/>
      <family val="2"/>
    </font>
    <font>
      <b/>
      <sz val="8"/>
      <color indexed="8"/>
      <name val="Arial"/>
      <family val="2"/>
    </font>
    <font>
      <sz val="8"/>
      <color indexed="8"/>
      <name val="Arial"/>
      <family val="2"/>
    </font>
    <font>
      <b/>
      <sz val="14"/>
      <name val="Arial"/>
      <family val="2"/>
    </font>
    <font>
      <sz val="10"/>
      <name val="Arial"/>
      <family val="2"/>
    </font>
    <font>
      <b/>
      <sz val="10"/>
      <color indexed="10"/>
      <name val="Broadway"/>
      <family val="5"/>
    </font>
    <font>
      <b/>
      <sz val="10"/>
      <name val="Arial"/>
      <family val="2"/>
    </font>
    <font>
      <b/>
      <sz val="10"/>
      <color indexed="10"/>
      <name val="Arial"/>
      <family val="2"/>
    </font>
    <font>
      <i/>
      <sz val="9"/>
      <name val="Arial"/>
      <family val="2"/>
    </font>
    <font>
      <b/>
      <u/>
      <sz val="8"/>
      <color indexed="48"/>
      <name val="Arial"/>
      <family val="2"/>
    </font>
    <font>
      <sz val="8"/>
      <color indexed="48"/>
      <name val="Arial"/>
      <family val="2"/>
    </font>
    <font>
      <b/>
      <sz val="10"/>
      <color indexed="12"/>
      <name val="Broadway"/>
      <family val="5"/>
    </font>
    <font>
      <b/>
      <sz val="18"/>
      <name val="Arial"/>
      <family val="2"/>
    </font>
    <font>
      <sz val="12"/>
      <name val="Arial"/>
      <family val="2"/>
    </font>
    <font>
      <b/>
      <u/>
      <sz val="12"/>
      <name val="Arial"/>
      <family val="2"/>
    </font>
    <font>
      <sz val="18"/>
      <name val="Arial"/>
      <family val="2"/>
    </font>
    <font>
      <b/>
      <u/>
      <sz val="18"/>
      <name val="Arial"/>
      <family val="2"/>
    </font>
    <font>
      <b/>
      <sz val="8"/>
      <name val="Arial"/>
      <family val="2"/>
    </font>
    <font>
      <b/>
      <u/>
      <sz val="14"/>
      <name val="Arial"/>
      <family val="2"/>
    </font>
  </fonts>
  <fills count="8">
    <fill>
      <patternFill patternType="none"/>
    </fill>
    <fill>
      <patternFill patternType="gray125"/>
    </fill>
    <fill>
      <patternFill patternType="solid">
        <fgColor indexed="22"/>
        <bgColor indexed="64"/>
      </patternFill>
    </fill>
    <fill>
      <patternFill patternType="solid">
        <fgColor indexed="52"/>
        <bgColor indexed="64"/>
      </patternFill>
    </fill>
    <fill>
      <patternFill patternType="solid">
        <fgColor indexed="45"/>
        <bgColor indexed="64"/>
      </patternFill>
    </fill>
    <fill>
      <patternFill patternType="solid">
        <fgColor indexed="43"/>
        <bgColor indexed="64"/>
      </patternFill>
    </fill>
    <fill>
      <patternFill patternType="solid">
        <fgColor indexed="44"/>
        <bgColor indexed="64"/>
      </patternFill>
    </fill>
    <fill>
      <patternFill patternType="solid">
        <fgColor indexed="50"/>
        <bgColor indexed="64"/>
      </patternFill>
    </fill>
  </fills>
  <borders count="64">
    <border>
      <left/>
      <right/>
      <top/>
      <bottom/>
      <diagonal/>
    </border>
    <border>
      <left/>
      <right/>
      <top style="thin">
        <color indexed="64"/>
      </top>
      <bottom style="double">
        <color indexed="64"/>
      </bottom>
      <diagonal/>
    </border>
    <border>
      <left/>
      <right/>
      <top style="hair">
        <color indexed="64"/>
      </top>
      <bottom style="hair">
        <color indexed="64"/>
      </bottom>
      <diagonal/>
    </border>
    <border>
      <left/>
      <right/>
      <top style="double">
        <color indexed="64"/>
      </top>
      <bottom style="double">
        <color indexed="64"/>
      </bottom>
      <diagonal/>
    </border>
    <border>
      <left/>
      <right/>
      <top/>
      <bottom style="hair">
        <color indexed="64"/>
      </bottom>
      <diagonal/>
    </border>
    <border>
      <left/>
      <right/>
      <top style="double">
        <color indexed="64"/>
      </top>
      <bottom style="thin">
        <color indexed="64"/>
      </bottom>
      <diagonal/>
    </border>
    <border>
      <left/>
      <right/>
      <top style="hair">
        <color indexed="64"/>
      </top>
      <bottom/>
      <diagonal/>
    </border>
    <border>
      <left style="hair">
        <color indexed="64"/>
      </left>
      <right style="hair">
        <color indexed="64"/>
      </right>
      <top/>
      <bottom style="thin">
        <color indexed="64"/>
      </bottom>
      <diagonal/>
    </border>
    <border>
      <left style="hair">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bottom style="thin">
        <color indexed="64"/>
      </bottom>
      <diagonal/>
    </border>
    <border>
      <left/>
      <right style="thin">
        <color indexed="64"/>
      </right>
      <top/>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diagonalUp="1">
      <left style="hair">
        <color indexed="64"/>
      </left>
      <right style="hair">
        <color indexed="64"/>
      </right>
      <top style="hair">
        <color indexed="64"/>
      </top>
      <bottom style="hair">
        <color indexed="64"/>
      </bottom>
      <diagonal style="hair">
        <color indexed="64"/>
      </diagonal>
    </border>
    <border diagonalUp="1" diagonalDown="1">
      <left style="hair">
        <color indexed="64"/>
      </left>
      <right style="hair">
        <color indexed="64"/>
      </right>
      <top style="hair">
        <color indexed="64"/>
      </top>
      <bottom style="hair">
        <color indexed="64"/>
      </bottom>
      <diagonal style="hair">
        <color indexed="64"/>
      </diagonal>
    </border>
    <border diagonalUp="1">
      <left style="hair">
        <color indexed="64"/>
      </left>
      <right style="thin">
        <color indexed="64"/>
      </right>
      <top style="hair">
        <color indexed="64"/>
      </top>
      <bottom style="hair">
        <color indexed="64"/>
      </bottom>
      <diagonal style="hair">
        <color indexed="64"/>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diagonalUp="1">
      <left style="hair">
        <color indexed="64"/>
      </left>
      <right/>
      <top style="hair">
        <color indexed="64"/>
      </top>
      <bottom style="hair">
        <color indexed="64"/>
      </bottom>
      <diagonal style="hair">
        <color indexed="64"/>
      </diagonal>
    </border>
    <border>
      <left style="hair">
        <color indexed="64"/>
      </left>
      <right style="thin">
        <color indexed="64"/>
      </right>
      <top style="hair">
        <color indexed="64"/>
      </top>
      <bottom style="hair">
        <color indexed="64"/>
      </bottom>
      <diagonal/>
    </border>
    <border diagonalUp="1">
      <left/>
      <right style="hair">
        <color indexed="64"/>
      </right>
      <top style="hair">
        <color indexed="64"/>
      </top>
      <bottom style="hair">
        <color indexed="64"/>
      </bottom>
      <diagonal style="hair">
        <color indexed="64"/>
      </diagonal>
    </border>
    <border>
      <left/>
      <right/>
      <top/>
      <bottom style="thin">
        <color indexed="64"/>
      </bottom>
      <diagonal/>
    </border>
    <border>
      <left/>
      <right/>
      <top/>
      <bottom style="double">
        <color indexed="64"/>
      </bottom>
      <diagonal/>
    </border>
    <border>
      <left/>
      <right/>
      <top style="double">
        <color indexed="64"/>
      </top>
      <bottom/>
      <diagonal/>
    </border>
    <border>
      <left/>
      <right/>
      <top style="medium">
        <color indexed="64"/>
      </top>
      <bottom style="hair">
        <color indexed="64"/>
      </bottom>
      <diagonal/>
    </border>
    <border>
      <left style="hair">
        <color indexed="64"/>
      </left>
      <right style="hair">
        <color indexed="64"/>
      </right>
      <top/>
      <bottom style="hair">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diagonalUp="1">
      <left style="hair">
        <color indexed="64"/>
      </left>
      <right style="hair">
        <color indexed="64"/>
      </right>
      <top style="hair">
        <color indexed="64"/>
      </top>
      <bottom style="medium">
        <color indexed="64"/>
      </bottom>
      <diagonal style="hair">
        <color indexed="64"/>
      </diagonal>
    </border>
    <border diagonalUp="1" diagonalDown="1">
      <left style="hair">
        <color indexed="64"/>
      </left>
      <right style="hair">
        <color indexed="64"/>
      </right>
      <top style="hair">
        <color indexed="64"/>
      </top>
      <bottom style="medium">
        <color indexed="64"/>
      </bottom>
      <diagonal style="hair">
        <color indexed="64"/>
      </diagonal>
    </border>
    <border diagonalUp="1">
      <left style="hair">
        <color indexed="64"/>
      </left>
      <right style="thin">
        <color indexed="64"/>
      </right>
      <top style="hair">
        <color indexed="64"/>
      </top>
      <bottom style="medium">
        <color indexed="64"/>
      </bottom>
      <diagonal style="hair">
        <color indexed="64"/>
      </diagonal>
    </border>
    <border>
      <left style="thin">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diagonalUp="1">
      <left style="hair">
        <color indexed="64"/>
      </left>
      <right/>
      <top style="hair">
        <color indexed="64"/>
      </top>
      <bottom style="medium">
        <color indexed="64"/>
      </bottom>
      <diagonal style="hair">
        <color indexed="64"/>
      </diagonal>
    </border>
    <border>
      <left style="hair">
        <color indexed="64"/>
      </left>
      <right style="thin">
        <color indexed="64"/>
      </right>
      <top style="hair">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diagonalUp="1">
      <left/>
      <right style="hair">
        <color indexed="64"/>
      </right>
      <top style="hair">
        <color indexed="64"/>
      </top>
      <bottom style="hair">
        <color indexed="64"/>
      </bottom>
      <diagonal style="thin">
        <color indexed="64"/>
      </diagonal>
    </border>
    <border diagonalUp="1">
      <left/>
      <right style="hair">
        <color indexed="64"/>
      </right>
      <top style="hair">
        <color indexed="64"/>
      </top>
      <bottom style="medium">
        <color indexed="64"/>
      </bottom>
      <diagonal style="thin">
        <color indexed="64"/>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diagonalUp="1">
      <left style="thin">
        <color indexed="64"/>
      </left>
      <right style="thin">
        <color indexed="64"/>
      </right>
      <top style="hair">
        <color indexed="64"/>
      </top>
      <bottom style="hair">
        <color indexed="64"/>
      </bottom>
      <diagonal style="thin">
        <color indexed="64"/>
      </diagonal>
    </border>
    <border diagonalUp="1">
      <left style="thin">
        <color indexed="64"/>
      </left>
      <right style="thin">
        <color indexed="64"/>
      </right>
      <top style="hair">
        <color indexed="64"/>
      </top>
      <bottom style="medium">
        <color indexed="64"/>
      </bottom>
      <diagonal style="thin">
        <color indexed="64"/>
      </diagonal>
    </border>
    <border>
      <left style="thin">
        <color indexed="64"/>
      </left>
      <right style="hair">
        <color indexed="64"/>
      </right>
      <top style="thin">
        <color indexed="64"/>
      </top>
      <bottom style="thin">
        <color indexed="64"/>
      </bottom>
      <diagonal/>
    </border>
    <border>
      <left/>
      <right/>
      <top/>
      <bottom style="dotted">
        <color indexed="64"/>
      </bottom>
      <diagonal/>
    </border>
    <border>
      <left style="hair">
        <color indexed="64"/>
      </left>
      <right style="hair">
        <color indexed="64"/>
      </right>
      <top style="thin">
        <color indexed="64"/>
      </top>
      <bottom style="hair">
        <color indexed="64"/>
      </bottom>
      <diagonal/>
    </border>
    <border>
      <left/>
      <right style="thin">
        <color indexed="64"/>
      </right>
      <top style="double">
        <color indexed="64"/>
      </top>
      <bottom style="double">
        <color indexed="64"/>
      </bottom>
      <diagonal/>
    </border>
    <border>
      <left/>
      <right/>
      <top style="hair">
        <color indexed="64"/>
      </top>
      <bottom style="double">
        <color indexed="64"/>
      </bottom>
      <diagonal/>
    </border>
    <border>
      <left style="hair">
        <color indexed="64"/>
      </left>
      <right/>
      <top style="hair">
        <color indexed="64"/>
      </top>
      <bottom/>
      <diagonal/>
    </border>
    <border>
      <left style="hair">
        <color indexed="64"/>
      </left>
      <right/>
      <top/>
      <bottom/>
      <diagonal/>
    </border>
    <border>
      <left style="hair">
        <color indexed="64"/>
      </left>
      <right/>
      <top/>
      <bottom style="hair">
        <color indexed="64"/>
      </bottom>
      <diagonal/>
    </border>
    <border>
      <left/>
      <right style="hair">
        <color indexed="64"/>
      </right>
      <top/>
      <bottom/>
      <diagonal/>
    </border>
    <border>
      <left/>
      <right style="hair">
        <color indexed="64"/>
      </right>
      <top/>
      <bottom style="hair">
        <color indexed="64"/>
      </bottom>
      <diagonal/>
    </border>
    <border>
      <left/>
      <right style="hair">
        <color indexed="64"/>
      </right>
      <top style="hair">
        <color indexed="64"/>
      </top>
      <bottom/>
      <diagonal/>
    </border>
  </borders>
  <cellStyleXfs count="6">
    <xf numFmtId="0" fontId="0" fillId="0" borderId="0"/>
    <xf numFmtId="171"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0" fontId="8" fillId="0" borderId="0"/>
    <xf numFmtId="9" fontId="1" fillId="0" borderId="0" applyFont="0" applyFill="0" applyBorder="0" applyAlignment="0" applyProtection="0"/>
  </cellStyleXfs>
  <cellXfs count="305">
    <xf numFmtId="0" fontId="0" fillId="0" borderId="0" xfId="0"/>
    <xf numFmtId="0" fontId="2" fillId="0" borderId="0" xfId="0" applyFont="1"/>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4" fillId="2"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vertical="center" wrapText="1"/>
    </xf>
    <xf numFmtId="9" fontId="3" fillId="0" borderId="2" xfId="0" applyNumberFormat="1" applyFont="1" applyBorder="1" applyAlignment="1">
      <alignment vertical="center" wrapText="1"/>
    </xf>
    <xf numFmtId="173" fontId="3" fillId="0" borderId="2" xfId="0" applyNumberFormat="1" applyFont="1" applyBorder="1" applyAlignment="1">
      <alignment vertical="center" wrapText="1"/>
    </xf>
    <xf numFmtId="173" fontId="3" fillId="0" borderId="2" xfId="0" applyNumberFormat="1" applyFont="1" applyBorder="1" applyAlignment="1">
      <alignment horizontal="right" vertical="center" wrapText="1"/>
    </xf>
    <xf numFmtId="14" fontId="3" fillId="0" borderId="2" xfId="0" applyNumberFormat="1" applyFont="1" applyBorder="1" applyAlignment="1">
      <alignment horizontal="center" vertical="center" wrapText="1"/>
    </xf>
    <xf numFmtId="181" fontId="3" fillId="0" borderId="2" xfId="0" applyNumberFormat="1" applyFont="1" applyBorder="1" applyAlignment="1">
      <alignment vertical="center" wrapText="1"/>
    </xf>
    <xf numFmtId="14" fontId="0" fillId="0" borderId="0" xfId="0" applyNumberFormat="1" applyAlignment="1">
      <alignment horizontal="right"/>
    </xf>
    <xf numFmtId="0" fontId="0" fillId="0" borderId="0" xfId="0" applyAlignment="1">
      <alignment horizontal="right"/>
    </xf>
    <xf numFmtId="0" fontId="4" fillId="2" borderId="1" xfId="0" applyFont="1" applyFill="1" applyBorder="1" applyAlignment="1">
      <alignment horizontal="right" vertical="center" wrapText="1"/>
    </xf>
    <xf numFmtId="0" fontId="3" fillId="0" borderId="0" xfId="0" applyFont="1" applyAlignment="1">
      <alignment horizontal="right" vertical="center" wrapText="1"/>
    </xf>
    <xf numFmtId="0" fontId="6" fillId="0" borderId="0" xfId="0" applyFont="1"/>
    <xf numFmtId="0" fontId="3" fillId="0" borderId="3" xfId="0" applyFont="1" applyBorder="1" applyAlignment="1">
      <alignment horizontal="center" vertical="center" wrapText="1"/>
    </xf>
    <xf numFmtId="0" fontId="3" fillId="0" borderId="3" xfId="0" applyFont="1" applyBorder="1" applyAlignment="1">
      <alignment vertical="center" wrapText="1"/>
    </xf>
    <xf numFmtId="173" fontId="3" fillId="0" borderId="3" xfId="0" applyNumberFormat="1" applyFont="1" applyBorder="1" applyAlignment="1">
      <alignment horizontal="right" vertical="center" wrapText="1"/>
    </xf>
    <xf numFmtId="0" fontId="4" fillId="0" borderId="0" xfId="0" applyFont="1" applyFill="1" applyAlignment="1">
      <alignment horizontal="center" vertical="center" wrapText="1"/>
    </xf>
    <xf numFmtId="0" fontId="3" fillId="0" borderId="0" xfId="0" applyFont="1" applyBorder="1" applyAlignment="1">
      <alignment vertical="center" wrapText="1"/>
    </xf>
    <xf numFmtId="174" fontId="3" fillId="0" borderId="3" xfId="3" applyNumberFormat="1" applyFont="1" applyBorder="1" applyAlignment="1">
      <alignment vertical="center" wrapText="1"/>
    </xf>
    <xf numFmtId="0" fontId="7" fillId="0" borderId="3" xfId="0" applyFont="1" applyBorder="1" applyAlignment="1">
      <alignment horizontal="center" vertical="center"/>
    </xf>
    <xf numFmtId="0" fontId="7" fillId="0" borderId="3" xfId="0" applyFont="1" applyBorder="1" applyAlignment="1">
      <alignment horizontal="left" vertical="center"/>
    </xf>
    <xf numFmtId="0" fontId="0" fillId="0" borderId="0" xfId="0" applyAlignment="1">
      <alignment horizontal="center"/>
    </xf>
    <xf numFmtId="173" fontId="3" fillId="0" borderId="2" xfId="0" applyNumberFormat="1" applyFont="1" applyBorder="1" applyAlignment="1">
      <alignment horizontal="center" vertical="center" wrapText="1"/>
    </xf>
    <xf numFmtId="0" fontId="3" fillId="0" borderId="0" xfId="0" applyFont="1" applyFill="1" applyAlignment="1">
      <alignment horizontal="center" vertical="center" wrapText="1"/>
    </xf>
    <xf numFmtId="0" fontId="3" fillId="0" borderId="2" xfId="4" applyFont="1" applyBorder="1" applyAlignment="1">
      <alignment horizontal="center" vertical="center" wrapText="1"/>
    </xf>
    <xf numFmtId="0" fontId="3" fillId="0" borderId="2" xfId="4" applyFont="1" applyBorder="1" applyAlignment="1">
      <alignment vertical="center" wrapText="1"/>
    </xf>
    <xf numFmtId="17" fontId="3" fillId="0" borderId="2" xfId="4" applyNumberFormat="1" applyFont="1" applyBorder="1" applyAlignment="1">
      <alignment horizontal="center" vertical="center" wrapText="1"/>
    </xf>
    <xf numFmtId="183" fontId="3" fillId="0" borderId="2" xfId="1" applyNumberFormat="1" applyFont="1" applyFill="1" applyBorder="1" applyAlignment="1">
      <alignment horizontal="right" vertical="center" wrapText="1"/>
    </xf>
    <xf numFmtId="181" fontId="3" fillId="0" borderId="2" xfId="5" applyNumberFormat="1" applyFont="1" applyFill="1" applyBorder="1" applyAlignment="1">
      <alignment horizontal="right" vertical="center" wrapText="1"/>
    </xf>
    <xf numFmtId="9" fontId="3" fillId="0" borderId="2" xfId="5" applyFont="1" applyFill="1" applyBorder="1" applyAlignment="1">
      <alignment horizontal="right" vertical="center" wrapText="1"/>
    </xf>
    <xf numFmtId="14" fontId="3" fillId="0" borderId="0" xfId="0" applyNumberFormat="1" applyFont="1" applyFill="1" applyBorder="1" applyAlignment="1">
      <alignment horizontal="center" vertical="center" wrapText="1"/>
    </xf>
    <xf numFmtId="14" fontId="3" fillId="0" borderId="2" xfId="0" applyNumberFormat="1"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2" xfId="0" applyFont="1" applyFill="1" applyBorder="1" applyAlignment="1">
      <alignment vertical="center" wrapText="1"/>
    </xf>
    <xf numFmtId="181" fontId="10" fillId="0" borderId="2" xfId="0" applyNumberFormat="1" applyFont="1" applyFill="1" applyBorder="1" applyAlignment="1">
      <alignment vertical="center" wrapText="1"/>
    </xf>
    <xf numFmtId="9" fontId="10" fillId="0" borderId="2" xfId="0" applyNumberFormat="1" applyFont="1" applyFill="1" applyBorder="1" applyAlignment="1">
      <alignment vertical="center" wrapText="1"/>
    </xf>
    <xf numFmtId="173" fontId="10" fillId="0" borderId="2" xfId="0" applyNumberFormat="1" applyFont="1" applyFill="1" applyBorder="1" applyAlignment="1">
      <alignment vertical="center" wrapText="1"/>
    </xf>
    <xf numFmtId="0" fontId="10" fillId="0" borderId="0" xfId="0" applyFont="1" applyFill="1" applyAlignment="1">
      <alignment vertical="center" wrapText="1"/>
    </xf>
    <xf numFmtId="173" fontId="10" fillId="0" borderId="2" xfId="0" applyNumberFormat="1" applyFont="1" applyFill="1" applyBorder="1" applyAlignment="1">
      <alignment horizontal="right" vertical="center" wrapText="1"/>
    </xf>
    <xf numFmtId="173" fontId="10" fillId="0" borderId="2" xfId="0" applyNumberFormat="1" applyFont="1" applyFill="1" applyBorder="1" applyAlignment="1">
      <alignment horizontal="center" vertical="center" wrapText="1"/>
    </xf>
    <xf numFmtId="0" fontId="12" fillId="0" borderId="2" xfId="0" quotePrefix="1" applyFont="1" applyFill="1" applyBorder="1" applyAlignment="1">
      <alignment vertical="center" wrapText="1"/>
    </xf>
    <xf numFmtId="14" fontId="10" fillId="0" borderId="2" xfId="0" applyNumberFormat="1"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Fill="1" applyBorder="1" applyAlignment="1">
      <alignment vertical="center" wrapText="1"/>
    </xf>
    <xf numFmtId="173" fontId="3" fillId="0" borderId="2" xfId="0" applyNumberFormat="1" applyFont="1" applyFill="1" applyBorder="1" applyAlignment="1">
      <alignment horizontal="right" vertical="center" wrapText="1"/>
    </xf>
    <xf numFmtId="181" fontId="3" fillId="0" borderId="2" xfId="0" applyNumberFormat="1" applyFont="1" applyFill="1" applyBorder="1" applyAlignment="1">
      <alignment vertical="center" wrapText="1"/>
    </xf>
    <xf numFmtId="9" fontId="3" fillId="0" borderId="2" xfId="0" applyNumberFormat="1" applyFont="1" applyFill="1" applyBorder="1" applyAlignment="1">
      <alignment vertical="center" wrapText="1"/>
    </xf>
    <xf numFmtId="173" fontId="3" fillId="0" borderId="2" xfId="0" applyNumberFormat="1" applyFont="1" applyFill="1" applyBorder="1" applyAlignment="1">
      <alignment vertical="center" wrapText="1"/>
    </xf>
    <xf numFmtId="173" fontId="3" fillId="0" borderId="2" xfId="0" applyNumberFormat="1" applyFont="1" applyFill="1" applyBorder="1" applyAlignment="1">
      <alignment horizontal="center" vertical="center" wrapText="1"/>
    </xf>
    <xf numFmtId="0" fontId="4" fillId="0" borderId="2" xfId="0" quotePrefix="1" applyFont="1" applyFill="1" applyBorder="1" applyAlignment="1">
      <alignment vertical="center" wrapText="1"/>
    </xf>
    <xf numFmtId="14" fontId="3" fillId="0" borderId="4" xfId="0" applyNumberFormat="1" applyFont="1" applyFill="1" applyBorder="1" applyAlignment="1">
      <alignment horizontal="center" vertical="center" wrapText="1"/>
    </xf>
    <xf numFmtId="0" fontId="3" fillId="0" borderId="0" xfId="0" applyFont="1" applyFill="1" applyAlignment="1">
      <alignment vertical="center" wrapText="1"/>
    </xf>
    <xf numFmtId="0" fontId="3" fillId="0" borderId="0" xfId="0" applyFont="1" applyFill="1" applyBorder="1" applyAlignment="1">
      <alignment horizontal="center" vertical="center" wrapText="1"/>
    </xf>
    <xf numFmtId="173" fontId="3" fillId="0" borderId="2" xfId="0" quotePrefix="1" applyNumberFormat="1" applyFont="1" applyFill="1" applyBorder="1" applyAlignment="1">
      <alignment horizontal="right" vertical="center" wrapText="1"/>
    </xf>
    <xf numFmtId="0" fontId="0" fillId="0" borderId="0" xfId="0" applyFill="1"/>
    <xf numFmtId="0" fontId="0" fillId="0" borderId="0" xfId="0" applyFill="1" applyAlignment="1">
      <alignment horizontal="right"/>
    </xf>
    <xf numFmtId="0" fontId="0" fillId="0" borderId="0" xfId="0" applyFill="1" applyAlignment="1">
      <alignment horizontal="center"/>
    </xf>
    <xf numFmtId="173" fontId="3" fillId="0" borderId="2" xfId="0" quotePrefix="1" applyNumberFormat="1"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0" xfId="0" applyFont="1" applyFill="1" applyAlignment="1">
      <alignment horizontal="right" vertical="center" wrapText="1"/>
    </xf>
    <xf numFmtId="0" fontId="4" fillId="0" borderId="2" xfId="0" applyFont="1" applyFill="1" applyBorder="1" applyAlignment="1">
      <alignment vertical="center" wrapText="1"/>
    </xf>
    <xf numFmtId="180" fontId="3" fillId="0" borderId="2" xfId="5" applyNumberFormat="1" applyFont="1" applyFill="1" applyBorder="1" applyAlignment="1">
      <alignment horizontal="right" vertical="center" wrapText="1"/>
    </xf>
    <xf numFmtId="0" fontId="0" fillId="0" borderId="0" xfId="0" applyAlignment="1">
      <alignment wrapText="1"/>
    </xf>
    <xf numFmtId="0" fontId="13" fillId="0" borderId="5" xfId="0" applyFont="1" applyFill="1" applyBorder="1" applyAlignment="1">
      <alignment horizontal="left" vertical="center"/>
    </xf>
    <xf numFmtId="0" fontId="3" fillId="0" borderId="6"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vertical="center" wrapText="1"/>
    </xf>
    <xf numFmtId="173" fontId="3" fillId="0" borderId="6" xfId="0" quotePrefix="1" applyNumberFormat="1" applyFont="1" applyFill="1" applyBorder="1" applyAlignment="1">
      <alignment horizontal="right" vertical="center" wrapText="1"/>
    </xf>
    <xf numFmtId="181" fontId="3" fillId="0" borderId="6" xfId="0" applyNumberFormat="1" applyFont="1" applyFill="1" applyBorder="1" applyAlignment="1">
      <alignment vertical="center" wrapText="1"/>
    </xf>
    <xf numFmtId="9" fontId="3" fillId="0" borderId="6" xfId="0" applyNumberFormat="1" applyFont="1" applyFill="1" applyBorder="1" applyAlignment="1">
      <alignment vertical="center" wrapText="1"/>
    </xf>
    <xf numFmtId="173" fontId="3" fillId="0" borderId="6" xfId="0" applyNumberFormat="1" applyFont="1" applyFill="1" applyBorder="1" applyAlignment="1">
      <alignment vertical="center" wrapText="1"/>
    </xf>
    <xf numFmtId="173" fontId="3" fillId="0" borderId="6" xfId="0" applyNumberFormat="1" applyFont="1" applyFill="1" applyBorder="1" applyAlignment="1">
      <alignment horizontal="center" vertical="center" wrapText="1"/>
    </xf>
    <xf numFmtId="0" fontId="4" fillId="0" borderId="6" xfId="0" quotePrefix="1" applyFont="1" applyFill="1" applyBorder="1" applyAlignment="1">
      <alignment vertical="center" wrapText="1"/>
    </xf>
    <xf numFmtId="14" fontId="3" fillId="0" borderId="6" xfId="0" applyNumberFormat="1" applyFont="1" applyFill="1" applyBorder="1" applyAlignment="1">
      <alignment horizontal="center" vertical="center" wrapText="1"/>
    </xf>
    <xf numFmtId="184" fontId="3" fillId="0" borderId="2" xfId="0" applyNumberFormat="1" applyFont="1" applyFill="1" applyBorder="1" applyAlignment="1">
      <alignment horizontal="center" vertical="center" wrapText="1"/>
    </xf>
    <xf numFmtId="0" fontId="3" fillId="0" borderId="2" xfId="0" quotePrefix="1" applyFont="1" applyFill="1" applyBorder="1" applyAlignment="1">
      <alignment vertical="center" wrapText="1"/>
    </xf>
    <xf numFmtId="0" fontId="3" fillId="0" borderId="6" xfId="0" quotePrefix="1" applyFont="1" applyFill="1" applyBorder="1" applyAlignment="1">
      <alignment vertical="center" wrapText="1"/>
    </xf>
    <xf numFmtId="14" fontId="3" fillId="0" borderId="6" xfId="0" quotePrefix="1" applyNumberFormat="1" applyFont="1" applyFill="1" applyBorder="1" applyAlignment="1">
      <alignment horizontal="center" vertical="center" wrapText="1"/>
    </xf>
    <xf numFmtId="0" fontId="14" fillId="0" borderId="0" xfId="0" applyFont="1" applyBorder="1" applyAlignment="1">
      <alignment vertical="center"/>
    </xf>
    <xf numFmtId="0" fontId="14" fillId="0" borderId="3" xfId="0" applyFont="1" applyBorder="1" applyAlignment="1">
      <alignment vertical="center"/>
    </xf>
    <xf numFmtId="0" fontId="7" fillId="0" borderId="3" xfId="0" applyFont="1" applyBorder="1" applyAlignment="1">
      <alignment vertical="center"/>
    </xf>
    <xf numFmtId="173" fontId="14" fillId="0" borderId="3" xfId="0" applyNumberFormat="1" applyFont="1" applyBorder="1" applyAlignment="1">
      <alignment horizontal="right" vertical="center"/>
    </xf>
    <xf numFmtId="173" fontId="14" fillId="0" borderId="3" xfId="0" applyNumberFormat="1" applyFont="1" applyBorder="1" applyAlignment="1">
      <alignment vertical="center"/>
    </xf>
    <xf numFmtId="0" fontId="14" fillId="0" borderId="3" xfId="0" applyFont="1" applyBorder="1" applyAlignment="1">
      <alignment horizontal="center" vertical="center"/>
    </xf>
    <xf numFmtId="0" fontId="10" fillId="0" borderId="2" xfId="0" quotePrefix="1" applyFont="1" applyFill="1" applyBorder="1" applyAlignment="1">
      <alignment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vertical="center" wrapText="1"/>
    </xf>
    <xf numFmtId="173" fontId="3" fillId="0" borderId="4" xfId="0" applyNumberFormat="1" applyFont="1" applyFill="1" applyBorder="1" applyAlignment="1">
      <alignment horizontal="right" vertical="center" wrapText="1"/>
    </xf>
    <xf numFmtId="181" fontId="3" fillId="0" borderId="4" xfId="0" applyNumberFormat="1" applyFont="1" applyFill="1" applyBorder="1" applyAlignment="1">
      <alignment vertical="center" wrapText="1"/>
    </xf>
    <xf numFmtId="9" fontId="3" fillId="0" borderId="4" xfId="0" applyNumberFormat="1" applyFont="1" applyFill="1" applyBorder="1" applyAlignment="1">
      <alignment vertical="center" wrapText="1"/>
    </xf>
    <xf numFmtId="173" fontId="3" fillId="0" borderId="4" xfId="0" applyNumberFormat="1" applyFont="1" applyFill="1" applyBorder="1" applyAlignment="1">
      <alignment vertical="center" wrapText="1"/>
    </xf>
    <xf numFmtId="173" fontId="3" fillId="0" borderId="4" xfId="0" applyNumberFormat="1" applyFont="1" applyFill="1" applyBorder="1" applyAlignment="1">
      <alignment horizontal="center" vertical="center" wrapText="1"/>
    </xf>
    <xf numFmtId="190" fontId="3" fillId="0" borderId="2" xfId="0" quotePrefix="1" applyNumberFormat="1" applyFont="1" applyFill="1" applyBorder="1" applyAlignment="1">
      <alignment horizontal="right" vertical="center" wrapText="1"/>
    </xf>
    <xf numFmtId="0" fontId="0" fillId="0" borderId="5" xfId="0" applyFill="1" applyBorder="1"/>
    <xf numFmtId="0" fontId="0" fillId="0" borderId="5" xfId="0" applyFill="1" applyBorder="1" applyAlignment="1">
      <alignment horizontal="right"/>
    </xf>
    <xf numFmtId="0" fontId="0" fillId="0" borderId="5" xfId="0" applyFill="1" applyBorder="1" applyAlignment="1">
      <alignment horizontal="center"/>
    </xf>
    <xf numFmtId="0" fontId="4" fillId="0" borderId="4" xfId="0" quotePrefix="1" applyFont="1" applyFill="1" applyBorder="1" applyAlignment="1">
      <alignment vertical="center" wrapText="1"/>
    </xf>
    <xf numFmtId="0" fontId="3" fillId="0" borderId="0" xfId="0" applyFont="1" applyFill="1" applyBorder="1" applyAlignment="1">
      <alignment vertical="center" wrapText="1"/>
    </xf>
    <xf numFmtId="0" fontId="3" fillId="0" borderId="0" xfId="0" quotePrefix="1" applyFont="1" applyFill="1" applyBorder="1" applyAlignment="1">
      <alignment vertical="center" wrapText="1"/>
    </xf>
    <xf numFmtId="0" fontId="4" fillId="0" borderId="0" xfId="0" quotePrefix="1" applyFont="1" applyFill="1" applyBorder="1" applyAlignment="1">
      <alignment vertical="center" wrapText="1"/>
    </xf>
    <xf numFmtId="0" fontId="3" fillId="0" borderId="2" xfId="4" quotePrefix="1" applyFont="1" applyBorder="1" applyAlignment="1">
      <alignment vertical="center" wrapText="1"/>
    </xf>
    <xf numFmtId="0" fontId="3" fillId="0" borderId="2" xfId="0" quotePrefix="1" applyFont="1" applyBorder="1" applyAlignment="1">
      <alignment vertical="center" wrapText="1"/>
    </xf>
    <xf numFmtId="14" fontId="3" fillId="0" borderId="2" xfId="0" quotePrefix="1" applyNumberFormat="1" applyFont="1" applyFill="1" applyBorder="1" applyAlignment="1">
      <alignment horizontal="center" vertical="center" wrapText="1"/>
    </xf>
    <xf numFmtId="173" fontId="3" fillId="0" borderId="0" xfId="0" applyNumberFormat="1" applyFont="1" applyFill="1" applyBorder="1" applyAlignment="1">
      <alignment horizontal="right" vertical="center" wrapText="1"/>
    </xf>
    <xf numFmtId="9" fontId="3" fillId="0" borderId="0" xfId="0" applyNumberFormat="1" applyFont="1" applyFill="1" applyBorder="1" applyAlignment="1">
      <alignment vertical="center" wrapText="1"/>
    </xf>
    <xf numFmtId="173" fontId="3" fillId="0" borderId="0" xfId="0" applyNumberFormat="1" applyFont="1" applyFill="1" applyBorder="1" applyAlignment="1">
      <alignment vertical="center" wrapText="1"/>
    </xf>
    <xf numFmtId="173" fontId="3" fillId="0" borderId="0" xfId="0" applyNumberFormat="1" applyFont="1" applyFill="1" applyBorder="1" applyAlignment="1">
      <alignment horizontal="center" vertical="center" wrapText="1"/>
    </xf>
    <xf numFmtId="0" fontId="3" fillId="0" borderId="5" xfId="0" applyFont="1" applyFill="1" applyBorder="1" applyAlignment="1">
      <alignment vertical="center" wrapText="1"/>
    </xf>
    <xf numFmtId="173" fontId="3" fillId="0" borderId="5" xfId="0" applyNumberFormat="1" applyFont="1" applyFill="1" applyBorder="1" applyAlignment="1">
      <alignment horizontal="right" vertical="center" wrapText="1"/>
    </xf>
    <xf numFmtId="181" fontId="3" fillId="0" borderId="5" xfId="0" applyNumberFormat="1" applyFont="1" applyFill="1" applyBorder="1" applyAlignment="1">
      <alignment vertical="center" wrapText="1"/>
    </xf>
    <xf numFmtId="183" fontId="3" fillId="0" borderId="5" xfId="0" applyNumberFormat="1" applyFont="1" applyFill="1" applyBorder="1" applyAlignment="1">
      <alignment horizontal="right" vertical="center" wrapText="1"/>
    </xf>
    <xf numFmtId="9" fontId="3" fillId="0" borderId="5" xfId="0" applyNumberFormat="1" applyFont="1" applyFill="1" applyBorder="1" applyAlignment="1">
      <alignment vertical="center" wrapText="1"/>
    </xf>
    <xf numFmtId="173" fontId="3" fillId="0" borderId="5" xfId="0" applyNumberFormat="1" applyFont="1" applyFill="1" applyBorder="1" applyAlignment="1">
      <alignment vertical="center" wrapText="1"/>
    </xf>
    <xf numFmtId="173" fontId="3" fillId="0" borderId="5" xfId="0" quotePrefix="1" applyNumberFormat="1" applyFont="1" applyFill="1" applyBorder="1" applyAlignment="1">
      <alignment horizontal="center" vertical="center" wrapText="1"/>
    </xf>
    <xf numFmtId="14" fontId="3" fillId="0" borderId="5" xfId="0" applyNumberFormat="1" applyFont="1" applyFill="1" applyBorder="1" applyAlignment="1">
      <alignment horizontal="center" vertical="center" wrapText="1"/>
    </xf>
    <xf numFmtId="0" fontId="16" fillId="0" borderId="0" xfId="0" applyFont="1"/>
    <xf numFmtId="0" fontId="16" fillId="3" borderId="7" xfId="0" applyFont="1" applyFill="1" applyBorder="1" applyAlignment="1">
      <alignment horizontal="center"/>
    </xf>
    <xf numFmtId="0" fontId="16" fillId="3" borderId="7" xfId="0" applyFont="1" applyFill="1" applyBorder="1" applyAlignment="1">
      <alignment horizontal="center" wrapText="1"/>
    </xf>
    <xf numFmtId="0" fontId="16" fillId="3" borderId="8" xfId="0" applyFont="1" applyFill="1" applyBorder="1" applyAlignment="1">
      <alignment horizontal="center"/>
    </xf>
    <xf numFmtId="0" fontId="16" fillId="4" borderId="9" xfId="0" applyFont="1" applyFill="1" applyBorder="1" applyAlignment="1">
      <alignment horizontal="center"/>
    </xf>
    <xf numFmtId="0" fontId="16" fillId="4" borderId="7" xfId="0" applyFont="1" applyFill="1" applyBorder="1" applyAlignment="1">
      <alignment horizontal="center"/>
    </xf>
    <xf numFmtId="0" fontId="16" fillId="4" borderId="8" xfId="0" applyFont="1" applyFill="1" applyBorder="1" applyAlignment="1">
      <alignment horizontal="center"/>
    </xf>
    <xf numFmtId="0" fontId="16" fillId="4" borderId="10" xfId="0" applyFont="1" applyFill="1" applyBorder="1" applyAlignment="1">
      <alignment horizontal="center"/>
    </xf>
    <xf numFmtId="0" fontId="16" fillId="4" borderId="11" xfId="0" applyFont="1" applyFill="1" applyBorder="1" applyAlignment="1">
      <alignment horizontal="center"/>
    </xf>
    <xf numFmtId="0" fontId="16" fillId="5" borderId="7" xfId="0" applyFont="1" applyFill="1" applyBorder="1" applyAlignment="1">
      <alignment horizontal="center"/>
    </xf>
    <xf numFmtId="0" fontId="16" fillId="5" borderId="8" xfId="0" applyFont="1" applyFill="1" applyBorder="1" applyAlignment="1">
      <alignment horizontal="center"/>
    </xf>
    <xf numFmtId="0" fontId="16" fillId="6" borderId="7" xfId="0" applyFont="1" applyFill="1" applyBorder="1" applyAlignment="1">
      <alignment horizontal="center"/>
    </xf>
    <xf numFmtId="0" fontId="16" fillId="6" borderId="8" xfId="0" applyFont="1" applyFill="1" applyBorder="1" applyAlignment="1">
      <alignment horizontal="center"/>
    </xf>
    <xf numFmtId="0" fontId="16" fillId="0" borderId="0" xfId="0" applyFont="1" applyAlignment="1">
      <alignment horizontal="center"/>
    </xf>
    <xf numFmtId="0" fontId="16" fillId="0" borderId="12" xfId="0" applyFont="1" applyBorder="1"/>
    <xf numFmtId="0" fontId="19" fillId="0" borderId="5" xfId="0" applyFont="1" applyFill="1" applyBorder="1" applyAlignment="1">
      <alignment horizontal="left" vertical="center" wrapText="1"/>
    </xf>
    <xf numFmtId="0" fontId="9" fillId="0" borderId="0" xfId="0" applyFont="1" applyAlignment="1">
      <alignment vertical="center"/>
    </xf>
    <xf numFmtId="181" fontId="3" fillId="0" borderId="0" xfId="0" applyNumberFormat="1" applyFont="1" applyFill="1" applyBorder="1" applyAlignment="1">
      <alignment vertical="center" wrapText="1"/>
    </xf>
    <xf numFmtId="0" fontId="3" fillId="0" borderId="13" xfId="0" quotePrefix="1" applyFont="1" applyBorder="1" applyAlignment="1">
      <alignment vertical="top" wrapText="1"/>
    </xf>
    <xf numFmtId="0" fontId="3" fillId="0" borderId="14" xfId="0" quotePrefix="1" applyFont="1" applyBorder="1" applyAlignment="1">
      <alignment vertical="top" wrapText="1"/>
    </xf>
    <xf numFmtId="0" fontId="3" fillId="0" borderId="15" xfId="0" applyFont="1" applyBorder="1" applyAlignment="1">
      <alignment vertical="top"/>
    </xf>
    <xf numFmtId="0" fontId="3" fillId="0" borderId="16" xfId="0" applyFont="1" applyBorder="1" applyAlignment="1">
      <alignment vertical="top"/>
    </xf>
    <xf numFmtId="0" fontId="3" fillId="0" borderId="14" xfId="0" quotePrefix="1" applyFont="1" applyBorder="1" applyAlignment="1">
      <alignment vertical="top"/>
    </xf>
    <xf numFmtId="0" fontId="3" fillId="0" borderId="14" xfId="0" applyFont="1" applyBorder="1" applyAlignment="1">
      <alignment vertical="top"/>
    </xf>
    <xf numFmtId="0" fontId="3" fillId="0" borderId="17" xfId="0" applyFont="1" applyBorder="1" applyAlignment="1">
      <alignment vertical="top"/>
    </xf>
    <xf numFmtId="0" fontId="3" fillId="0" borderId="18" xfId="0" applyFont="1" applyBorder="1" applyAlignment="1">
      <alignment vertical="top"/>
    </xf>
    <xf numFmtId="0" fontId="3" fillId="0" borderId="13" xfId="0" applyFont="1" applyBorder="1" applyAlignment="1">
      <alignment vertical="top"/>
    </xf>
    <xf numFmtId="0" fontId="3" fillId="0" borderId="19" xfId="0" applyFont="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0" xfId="0" applyFont="1" applyAlignment="1">
      <alignment vertical="top"/>
    </xf>
    <xf numFmtId="0" fontId="3" fillId="7" borderId="13" xfId="0" applyFont="1" applyFill="1" applyBorder="1" applyAlignment="1">
      <alignment vertical="top" wrapText="1"/>
    </xf>
    <xf numFmtId="0" fontId="3" fillId="7" borderId="14" xfId="0" applyFont="1" applyFill="1" applyBorder="1" applyAlignment="1">
      <alignment vertical="top" wrapText="1"/>
    </xf>
    <xf numFmtId="0" fontId="3" fillId="7" borderId="15" xfId="0" applyFont="1" applyFill="1" applyBorder="1" applyAlignment="1">
      <alignment vertical="top"/>
    </xf>
    <xf numFmtId="0" fontId="3" fillId="0" borderId="14" xfId="0" applyFont="1" applyBorder="1" applyAlignment="1">
      <alignment vertical="top" wrapText="1"/>
    </xf>
    <xf numFmtId="0" fontId="18" fillId="2" borderId="14" xfId="0" applyFont="1" applyFill="1" applyBorder="1" applyAlignment="1">
      <alignment vertical="top"/>
    </xf>
    <xf numFmtId="0" fontId="3" fillId="2" borderId="14" xfId="0" applyFont="1" applyFill="1" applyBorder="1" applyAlignment="1">
      <alignment vertical="top"/>
    </xf>
    <xf numFmtId="0" fontId="3" fillId="2" borderId="2" xfId="0" applyFont="1" applyFill="1" applyBorder="1" applyAlignment="1">
      <alignment vertical="top"/>
    </xf>
    <xf numFmtId="0" fontId="3" fillId="2" borderId="22" xfId="0" applyFont="1" applyFill="1" applyBorder="1" applyAlignment="1">
      <alignment vertical="top"/>
    </xf>
    <xf numFmtId="0" fontId="3" fillId="0" borderId="13" xfId="0" applyFont="1" applyBorder="1" applyAlignment="1">
      <alignment vertical="top" wrapText="1"/>
    </xf>
    <xf numFmtId="0" fontId="3" fillId="0" borderId="13" xfId="0" quotePrefix="1" applyFont="1" applyFill="1" applyBorder="1" applyAlignment="1">
      <alignment vertical="top" wrapText="1"/>
    </xf>
    <xf numFmtId="0" fontId="3" fillId="2" borderId="15" xfId="0" applyFont="1" applyFill="1" applyBorder="1" applyAlignment="1">
      <alignment vertical="top"/>
    </xf>
    <xf numFmtId="0" fontId="19" fillId="0" borderId="23" xfId="0" applyFont="1" applyFill="1" applyBorder="1" applyAlignment="1">
      <alignment horizontal="left" vertical="center" wrapText="1"/>
    </xf>
    <xf numFmtId="49" fontId="3" fillId="0" borderId="14" xfId="0" applyNumberFormat="1" applyFont="1" applyBorder="1" applyAlignment="1">
      <alignment vertical="top"/>
    </xf>
    <xf numFmtId="173" fontId="10" fillId="0" borderId="6" xfId="0" applyNumberFormat="1" applyFont="1" applyFill="1" applyBorder="1" applyAlignment="1">
      <alignment vertical="center" wrapText="1"/>
    </xf>
    <xf numFmtId="0" fontId="4" fillId="0" borderId="2" xfId="4" quotePrefix="1" applyFont="1" applyBorder="1" applyAlignment="1">
      <alignment vertical="center" wrapText="1"/>
    </xf>
    <xf numFmtId="0" fontId="3" fillId="0" borderId="24" xfId="0" applyFont="1" applyFill="1" applyBorder="1" applyAlignment="1">
      <alignment horizontal="center" vertical="center" wrapText="1"/>
    </xf>
    <xf numFmtId="0" fontId="3" fillId="0" borderId="24" xfId="0" applyFont="1" applyFill="1" applyBorder="1" applyAlignment="1">
      <alignment vertical="center" wrapText="1"/>
    </xf>
    <xf numFmtId="0" fontId="16" fillId="4" borderId="7" xfId="0" applyFont="1" applyFill="1" applyBorder="1" applyAlignment="1">
      <alignment horizontal="center" wrapText="1"/>
    </xf>
    <xf numFmtId="169" fontId="3" fillId="0" borderId="2" xfId="2" applyFont="1" applyFill="1" applyBorder="1" applyAlignment="1">
      <alignment horizontal="right" vertical="center" wrapText="1"/>
    </xf>
    <xf numFmtId="0" fontId="3" fillId="0" borderId="18" xfId="0" quotePrefix="1" applyFont="1" applyBorder="1" applyAlignment="1">
      <alignment vertical="top"/>
    </xf>
    <xf numFmtId="0" fontId="3" fillId="0" borderId="13" xfId="0" quotePrefix="1" applyFont="1" applyBorder="1" applyAlignment="1">
      <alignment vertical="top"/>
    </xf>
    <xf numFmtId="0" fontId="13" fillId="0" borderId="25" xfId="0" applyFont="1" applyFill="1" applyBorder="1" applyAlignment="1">
      <alignment horizontal="left" vertical="center"/>
    </xf>
    <xf numFmtId="0" fontId="7" fillId="0" borderId="25" xfId="0" applyFont="1" applyFill="1" applyBorder="1" applyAlignment="1">
      <alignment horizontal="left" vertical="center"/>
    </xf>
    <xf numFmtId="0" fontId="4" fillId="0" borderId="25" xfId="0" applyFont="1" applyFill="1" applyBorder="1" applyAlignment="1">
      <alignment horizontal="center" vertical="center" wrapText="1"/>
    </xf>
    <xf numFmtId="0" fontId="4" fillId="0" borderId="25" xfId="0" applyFont="1" applyFill="1" applyBorder="1" applyAlignment="1">
      <alignment horizontal="right" vertical="center" wrapText="1"/>
    </xf>
    <xf numFmtId="0" fontId="3" fillId="0" borderId="25" xfId="0" applyFont="1" applyFill="1" applyBorder="1" applyAlignment="1">
      <alignment horizontal="center" vertical="center"/>
    </xf>
    <xf numFmtId="0" fontId="19" fillId="0" borderId="25" xfId="0" applyFont="1" applyFill="1" applyBorder="1" applyAlignment="1">
      <alignment horizontal="left" vertical="center" wrapText="1"/>
    </xf>
    <xf numFmtId="0" fontId="10" fillId="0" borderId="26" xfId="0" applyFont="1" applyFill="1" applyBorder="1" applyAlignment="1">
      <alignment horizontal="center" vertical="center" wrapText="1"/>
    </xf>
    <xf numFmtId="0" fontId="10" fillId="0" borderId="26" xfId="0" applyFont="1" applyFill="1" applyBorder="1" applyAlignment="1">
      <alignment vertical="center" wrapText="1"/>
    </xf>
    <xf numFmtId="173" fontId="10" fillId="0" borderId="26" xfId="0" quotePrefix="1" applyNumberFormat="1" applyFont="1" applyFill="1" applyBorder="1" applyAlignment="1">
      <alignment horizontal="right" vertical="center" wrapText="1"/>
    </xf>
    <xf numFmtId="181" fontId="10" fillId="0" borderId="26" xfId="0" applyNumberFormat="1" applyFont="1" applyFill="1" applyBorder="1" applyAlignment="1">
      <alignment vertical="center" wrapText="1"/>
    </xf>
    <xf numFmtId="9" fontId="10" fillId="0" borderId="26" xfId="0" quotePrefix="1" applyNumberFormat="1" applyFont="1" applyFill="1" applyBorder="1" applyAlignment="1">
      <alignment horizontal="right" vertical="center" wrapText="1"/>
    </xf>
    <xf numFmtId="173" fontId="10" fillId="0" borderId="26" xfId="0" applyNumberFormat="1" applyFont="1" applyFill="1" applyBorder="1" applyAlignment="1">
      <alignment horizontal="center" vertical="center" wrapText="1"/>
    </xf>
    <xf numFmtId="0" fontId="3" fillId="0" borderId="26" xfId="0" applyFont="1" applyFill="1" applyBorder="1" applyAlignment="1">
      <alignment horizontal="center" vertical="center" wrapText="1"/>
    </xf>
    <xf numFmtId="0" fontId="11" fillId="0" borderId="26" xfId="0" applyFont="1" applyFill="1" applyBorder="1" applyAlignment="1">
      <alignment vertical="center" wrapText="1"/>
    </xf>
    <xf numFmtId="14" fontId="10" fillId="0" borderId="26" xfId="0" applyNumberFormat="1" applyFont="1" applyFill="1" applyBorder="1" applyAlignment="1">
      <alignment horizontal="center" vertical="center" wrapText="1"/>
    </xf>
    <xf numFmtId="0" fontId="3" fillId="0" borderId="4" xfId="4" applyFont="1" applyBorder="1" applyAlignment="1">
      <alignment horizontal="center" vertical="center" wrapText="1"/>
    </xf>
    <xf numFmtId="0" fontId="3" fillId="0" borderId="4" xfId="4" applyFont="1" applyBorder="1" applyAlignment="1">
      <alignment vertical="center" wrapText="1"/>
    </xf>
    <xf numFmtId="181" fontId="3" fillId="0" borderId="4" xfId="0" applyNumberFormat="1" applyFont="1" applyFill="1" applyBorder="1" applyAlignment="1">
      <alignment horizontal="right" vertical="center" wrapText="1"/>
    </xf>
    <xf numFmtId="183" fontId="3" fillId="0" borderId="4" xfId="1" applyNumberFormat="1" applyFont="1" applyFill="1" applyBorder="1" applyAlignment="1">
      <alignment horizontal="right" vertical="center" wrapText="1"/>
    </xf>
    <xf numFmtId="9" fontId="3" fillId="0" borderId="4" xfId="0" applyNumberFormat="1" applyFont="1" applyFill="1" applyBorder="1" applyAlignment="1">
      <alignment horizontal="right" vertical="center" wrapText="1"/>
    </xf>
    <xf numFmtId="17" fontId="3" fillId="0" borderId="4" xfId="4" applyNumberFormat="1" applyFont="1" applyBorder="1" applyAlignment="1">
      <alignment horizontal="center" vertical="center" wrapText="1"/>
    </xf>
    <xf numFmtId="0" fontId="3" fillId="0" borderId="27" xfId="0" applyFont="1" applyBorder="1" applyAlignment="1">
      <alignment vertical="top"/>
    </xf>
    <xf numFmtId="0" fontId="3" fillId="0" borderId="28" xfId="0" quotePrefix="1" applyFont="1" applyBorder="1" applyAlignment="1">
      <alignment vertical="top" wrapText="1"/>
    </xf>
    <xf numFmtId="0" fontId="3" fillId="0" borderId="29" xfId="0" applyFont="1" applyBorder="1" applyAlignment="1">
      <alignment vertical="top" wrapText="1"/>
    </xf>
    <xf numFmtId="0" fontId="3" fillId="0" borderId="29" xfId="0" quotePrefix="1" applyFont="1" applyBorder="1" applyAlignment="1">
      <alignment vertical="top" wrapText="1"/>
    </xf>
    <xf numFmtId="0" fontId="3" fillId="0" borderId="30" xfId="0" applyFont="1" applyBorder="1" applyAlignment="1">
      <alignment vertical="top"/>
    </xf>
    <xf numFmtId="0" fontId="3" fillId="0" borderId="31" xfId="0" applyFont="1" applyBorder="1" applyAlignment="1">
      <alignment vertical="top"/>
    </xf>
    <xf numFmtId="0" fontId="3" fillId="0" borderId="29" xfId="0" applyFont="1" applyBorder="1" applyAlignment="1">
      <alignment vertical="top"/>
    </xf>
    <xf numFmtId="0" fontId="3" fillId="0" borderId="32" xfId="0" applyFont="1" applyBorder="1" applyAlignment="1">
      <alignment vertical="top"/>
    </xf>
    <xf numFmtId="0" fontId="3" fillId="0" borderId="33" xfId="0" applyFont="1" applyBorder="1" applyAlignment="1">
      <alignment vertical="top"/>
    </xf>
    <xf numFmtId="0" fontId="3" fillId="0" borderId="29" xfId="0" quotePrefix="1" applyFont="1" applyBorder="1" applyAlignment="1">
      <alignment vertical="top"/>
    </xf>
    <xf numFmtId="0" fontId="3" fillId="0" borderId="28" xfId="0" applyFont="1" applyBorder="1" applyAlignment="1">
      <alignment vertical="top"/>
    </xf>
    <xf numFmtId="0" fontId="3" fillId="0" borderId="34" xfId="0" applyFont="1" applyBorder="1" applyAlignment="1">
      <alignment vertical="top"/>
    </xf>
    <xf numFmtId="0" fontId="3" fillId="0" borderId="35" xfId="0" applyFont="1" applyBorder="1" applyAlignment="1">
      <alignment vertical="top"/>
    </xf>
    <xf numFmtId="0" fontId="3" fillId="0" borderId="36" xfId="0" applyFont="1" applyBorder="1" applyAlignment="1">
      <alignment vertical="top"/>
    </xf>
    <xf numFmtId="0" fontId="15" fillId="0" borderId="37" xfId="0" applyFont="1" applyFill="1" applyBorder="1"/>
    <xf numFmtId="0" fontId="16" fillId="3" borderId="38" xfId="0" applyFont="1" applyFill="1" applyBorder="1" applyAlignment="1">
      <alignment horizontal="center" textRotation="45"/>
    </xf>
    <xf numFmtId="0" fontId="16" fillId="0" borderId="39" xfId="0" applyFont="1" applyBorder="1" applyAlignment="1">
      <alignment wrapText="1"/>
    </xf>
    <xf numFmtId="0" fontId="16" fillId="0" borderId="39" xfId="0" applyFont="1" applyBorder="1"/>
    <xf numFmtId="0" fontId="16" fillId="4" borderId="38" xfId="0" applyFont="1" applyFill="1" applyBorder="1" applyAlignment="1">
      <alignment horizontal="center" textRotation="45"/>
    </xf>
    <xf numFmtId="0" fontId="16" fillId="5" borderId="38" xfId="0" applyFont="1" applyFill="1" applyBorder="1" applyAlignment="1">
      <alignment horizontal="center" textRotation="45"/>
    </xf>
    <xf numFmtId="0" fontId="16" fillId="0" borderId="40" xfId="0" applyFont="1" applyBorder="1"/>
    <xf numFmtId="0" fontId="21" fillId="0" borderId="41" xfId="0" applyFont="1" applyBorder="1" applyAlignment="1">
      <alignment horizontal="center"/>
    </xf>
    <xf numFmtId="0" fontId="17" fillId="0" borderId="42" xfId="0" applyFont="1" applyFill="1" applyBorder="1" applyAlignment="1">
      <alignment horizontal="center"/>
    </xf>
    <xf numFmtId="0" fontId="5" fillId="0" borderId="43" xfId="0" applyFont="1" applyBorder="1" applyAlignment="1">
      <alignment vertical="top"/>
    </xf>
    <xf numFmtId="0" fontId="3" fillId="0" borderId="44" xfId="0" applyFont="1" applyBorder="1" applyAlignment="1">
      <alignment vertical="top"/>
    </xf>
    <xf numFmtId="0" fontId="3" fillId="0" borderId="0" xfId="0" quotePrefix="1" applyFont="1" applyBorder="1" applyAlignment="1">
      <alignment vertical="top" wrapText="1"/>
    </xf>
    <xf numFmtId="49" fontId="3" fillId="0" borderId="0" xfId="0" applyNumberFormat="1" applyFont="1" applyBorder="1" applyAlignment="1">
      <alignment vertical="top" wrapText="1"/>
    </xf>
    <xf numFmtId="0" fontId="5" fillId="0" borderId="45" xfId="0" applyFont="1" applyBorder="1" applyAlignment="1">
      <alignment vertical="top"/>
    </xf>
    <xf numFmtId="0" fontId="3" fillId="0" borderId="46" xfId="0" applyFont="1" applyBorder="1" applyAlignment="1">
      <alignment vertical="top"/>
    </xf>
    <xf numFmtId="0" fontId="16" fillId="6" borderId="11" xfId="0" applyFont="1" applyFill="1" applyBorder="1" applyAlignment="1">
      <alignment horizontal="center"/>
    </xf>
    <xf numFmtId="0" fontId="3" fillId="0" borderId="47" xfId="0" applyFont="1" applyBorder="1" applyAlignment="1">
      <alignment vertical="top"/>
    </xf>
    <xf numFmtId="0" fontId="3" fillId="0" borderId="48" xfId="0" applyFont="1" applyBorder="1" applyAlignment="1">
      <alignment vertical="top"/>
    </xf>
    <xf numFmtId="0" fontId="16" fillId="6" borderId="49" xfId="0" applyFont="1" applyFill="1" applyBorder="1" applyAlignment="1">
      <alignment horizontal="center" textRotation="45"/>
    </xf>
    <xf numFmtId="0" fontId="16" fillId="6" borderId="50" xfId="0" applyFont="1" applyFill="1" applyBorder="1" applyAlignment="1">
      <alignment horizontal="center"/>
    </xf>
    <xf numFmtId="0" fontId="3" fillId="0" borderId="51" xfId="0" applyFont="1" applyBorder="1" applyAlignment="1">
      <alignment vertical="top"/>
    </xf>
    <xf numFmtId="0" fontId="3" fillId="0" borderId="52" xfId="0" applyFont="1" applyBorder="1" applyAlignment="1">
      <alignment vertical="top"/>
    </xf>
    <xf numFmtId="0" fontId="16" fillId="5" borderId="53" xfId="0" applyFont="1" applyFill="1" applyBorder="1" applyAlignment="1">
      <alignment horizontal="center"/>
    </xf>
    <xf numFmtId="0" fontId="13" fillId="0" borderId="12" xfId="0" applyFont="1" applyBorder="1" applyAlignment="1">
      <alignment vertical="center"/>
    </xf>
    <xf numFmtId="0" fontId="0" fillId="0" borderId="0" xfId="0" applyAlignment="1"/>
    <xf numFmtId="0" fontId="3" fillId="0" borderId="0" xfId="0" applyFont="1" applyFill="1" applyBorder="1" applyAlignment="1">
      <alignment horizontal="center" vertical="center"/>
    </xf>
    <xf numFmtId="0" fontId="3" fillId="0" borderId="0" xfId="0" applyFont="1" applyBorder="1" applyAlignment="1">
      <alignment vertical="center"/>
    </xf>
    <xf numFmtId="0" fontId="3" fillId="0" borderId="0" xfId="0" applyFont="1" applyAlignment="1">
      <alignment vertical="center"/>
    </xf>
    <xf numFmtId="0" fontId="0" fillId="0" borderId="0" xfId="0" applyFill="1" applyAlignment="1"/>
    <xf numFmtId="0" fontId="22" fillId="0" borderId="0" xfId="0" applyFont="1" applyAlignment="1">
      <alignment vertical="center"/>
    </xf>
    <xf numFmtId="0" fontId="0" fillId="0" borderId="0" xfId="0" applyAlignment="1">
      <alignment vertical="center"/>
    </xf>
    <xf numFmtId="0" fontId="0" fillId="0" borderId="0" xfId="0" applyAlignment="1">
      <alignment horizontal="right" vertical="center"/>
    </xf>
    <xf numFmtId="0" fontId="0" fillId="0" borderId="0" xfId="0" applyAlignment="1">
      <alignment horizontal="center" vertical="center"/>
    </xf>
    <xf numFmtId="0" fontId="23" fillId="0" borderId="0" xfId="0" applyFont="1" applyAlignment="1"/>
    <xf numFmtId="0" fontId="23" fillId="0" borderId="0" xfId="0" applyFont="1" applyAlignment="1">
      <alignment horizontal="right"/>
    </xf>
    <xf numFmtId="0" fontId="23" fillId="0" borderId="0" xfId="0" applyFont="1" applyFill="1" applyAlignment="1"/>
    <xf numFmtId="0" fontId="23" fillId="0" borderId="0" xfId="0" applyFont="1" applyFill="1" applyAlignment="1">
      <alignment horizontal="right"/>
    </xf>
    <xf numFmtId="0" fontId="24" fillId="0" borderId="0" xfId="0" applyFont="1" applyFill="1" applyAlignment="1"/>
    <xf numFmtId="0" fontId="6" fillId="0" borderId="0" xfId="0" applyFont="1" applyFill="1" applyAlignment="1"/>
    <xf numFmtId="191" fontId="3" fillId="0" borderId="2" xfId="0" quotePrefix="1" applyNumberFormat="1" applyFont="1" applyFill="1" applyBorder="1" applyAlignment="1">
      <alignment horizontal="right" vertical="center" wrapText="1"/>
    </xf>
    <xf numFmtId="0" fontId="25" fillId="0" borderId="0" xfId="0" applyFont="1" applyAlignment="1"/>
    <xf numFmtId="0" fontId="26" fillId="0" borderId="0" xfId="0" applyFont="1" applyAlignment="1"/>
    <xf numFmtId="0" fontId="25" fillId="0" borderId="0" xfId="0" applyFont="1" applyAlignment="1">
      <alignment horizontal="center"/>
    </xf>
    <xf numFmtId="0" fontId="0" fillId="0" borderId="0" xfId="0" applyBorder="1" applyAlignment="1"/>
    <xf numFmtId="0" fontId="23" fillId="0" borderId="0" xfId="0" applyFont="1" applyBorder="1" applyAlignment="1"/>
    <xf numFmtId="0" fontId="23" fillId="0" borderId="0" xfId="0" applyFont="1" applyBorder="1" applyAlignment="1">
      <alignment horizontal="right"/>
    </xf>
    <xf numFmtId="0" fontId="0" fillId="0" borderId="0" xfId="0" applyBorder="1" applyAlignment="1">
      <alignment horizontal="right"/>
    </xf>
    <xf numFmtId="0" fontId="0" fillId="0" borderId="0" xfId="0" applyBorder="1" applyAlignment="1">
      <alignment horizontal="center"/>
    </xf>
    <xf numFmtId="0" fontId="0" fillId="0" borderId="54" xfId="0" applyBorder="1" applyAlignment="1"/>
    <xf numFmtId="0" fontId="23" fillId="0" borderId="54" xfId="0" applyFont="1" applyBorder="1" applyAlignment="1"/>
    <xf numFmtId="0" fontId="23" fillId="0" borderId="54" xfId="0" applyFont="1" applyBorder="1" applyAlignment="1">
      <alignment horizontal="right"/>
    </xf>
    <xf numFmtId="0" fontId="0" fillId="0" borderId="54" xfId="0" applyBorder="1" applyAlignment="1">
      <alignment horizontal="right"/>
    </xf>
    <xf numFmtId="0" fontId="0" fillId="0" borderId="54" xfId="0" applyBorder="1" applyAlignment="1">
      <alignment horizontal="center"/>
    </xf>
    <xf numFmtId="0" fontId="3" fillId="0" borderId="55" xfId="0" quotePrefix="1" applyFont="1" applyBorder="1" applyAlignment="1">
      <alignment vertical="top"/>
    </xf>
    <xf numFmtId="0" fontId="3" fillId="0" borderId="28" xfId="0" quotePrefix="1" applyFont="1" applyBorder="1" applyAlignment="1">
      <alignment vertical="top"/>
    </xf>
    <xf numFmtId="191" fontId="3" fillId="0" borderId="0" xfId="0" quotePrefix="1" applyNumberFormat="1" applyFont="1" applyFill="1" applyBorder="1" applyAlignment="1">
      <alignment horizontal="right" vertical="center" wrapText="1"/>
    </xf>
    <xf numFmtId="16" fontId="3" fillId="0" borderId="2" xfId="0" applyNumberFormat="1" applyFont="1" applyFill="1" applyBorder="1" applyAlignment="1">
      <alignment horizontal="center" vertical="center" wrapText="1"/>
    </xf>
    <xf numFmtId="0" fontId="3" fillId="0" borderId="14" xfId="0" applyFont="1" applyBorder="1" applyAlignment="1">
      <alignment horizontal="left" vertical="top" wrapText="1"/>
    </xf>
    <xf numFmtId="0" fontId="7" fillId="0" borderId="24" xfId="0" applyFont="1" applyFill="1" applyBorder="1" applyAlignment="1">
      <alignment horizontal="center" vertical="center"/>
    </xf>
    <xf numFmtId="0" fontId="7" fillId="0" borderId="24" xfId="0" applyFont="1" applyFill="1" applyBorder="1" applyAlignment="1">
      <alignment horizontal="left" vertical="center"/>
    </xf>
    <xf numFmtId="173" fontId="3" fillId="0" borderId="24" xfId="0" applyNumberFormat="1" applyFont="1" applyFill="1" applyBorder="1" applyAlignment="1">
      <alignment horizontal="right" vertical="center" wrapText="1"/>
    </xf>
    <xf numFmtId="174" fontId="3" fillId="0" borderId="24" xfId="3" applyNumberFormat="1" applyFont="1" applyFill="1" applyBorder="1" applyAlignment="1">
      <alignment vertical="center" wrapText="1"/>
    </xf>
    <xf numFmtId="174" fontId="3" fillId="0" borderId="24" xfId="3" applyNumberFormat="1" applyFont="1" applyFill="1" applyBorder="1" applyAlignment="1">
      <alignment horizontal="center" vertical="center" wrapText="1"/>
    </xf>
    <xf numFmtId="0" fontId="3" fillId="0" borderId="56" xfId="0" applyFont="1" applyFill="1" applyBorder="1" applyAlignment="1">
      <alignment vertical="center" wrapText="1"/>
    </xf>
    <xf numFmtId="181" fontId="14" fillId="0" borderId="3" xfId="0" applyNumberFormat="1" applyFont="1" applyBorder="1" applyAlignment="1">
      <alignment vertical="center"/>
    </xf>
    <xf numFmtId="9" fontId="14" fillId="0" borderId="3" xfId="0" applyNumberFormat="1" applyFont="1" applyBorder="1" applyAlignment="1">
      <alignment vertical="center"/>
    </xf>
    <xf numFmtId="173" fontId="3" fillId="0" borderId="6" xfId="0" applyNumberFormat="1" applyFont="1" applyFill="1" applyBorder="1" applyAlignment="1">
      <alignment horizontal="right" vertical="center" wrapText="1"/>
    </xf>
    <xf numFmtId="9" fontId="3" fillId="0" borderId="24" xfId="0" applyNumberFormat="1" applyFont="1" applyFill="1" applyBorder="1" applyAlignment="1">
      <alignment vertical="center" wrapText="1"/>
    </xf>
    <xf numFmtId="173" fontId="3" fillId="0" borderId="2" xfId="1" applyNumberFormat="1" applyFont="1" applyFill="1" applyBorder="1" applyAlignment="1">
      <alignment horizontal="right" vertical="center" wrapText="1"/>
    </xf>
    <xf numFmtId="173" fontId="3" fillId="0" borderId="4" xfId="1" applyNumberFormat="1" applyFont="1" applyFill="1" applyBorder="1" applyAlignment="1">
      <alignment horizontal="right" vertical="center" wrapText="1"/>
    </xf>
    <xf numFmtId="173" fontId="3" fillId="0" borderId="3" xfId="0" applyNumberFormat="1" applyFont="1" applyBorder="1" applyAlignment="1">
      <alignment vertical="center" wrapText="1"/>
    </xf>
    <xf numFmtId="0" fontId="3" fillId="0" borderId="57" xfId="0" applyFont="1" applyFill="1" applyBorder="1" applyAlignment="1">
      <alignment horizontal="center" vertical="center" wrapText="1"/>
    </xf>
    <xf numFmtId="0" fontId="3" fillId="0" borderId="57" xfId="0" applyFont="1" applyFill="1" applyBorder="1" applyAlignment="1">
      <alignment vertical="center" wrapText="1"/>
    </xf>
    <xf numFmtId="173" fontId="3" fillId="0" borderId="57" xfId="0" quotePrefix="1" applyNumberFormat="1" applyFont="1" applyFill="1" applyBorder="1" applyAlignment="1">
      <alignment horizontal="right" vertical="center" wrapText="1"/>
    </xf>
    <xf numFmtId="181" fontId="3" fillId="0" borderId="57" xfId="0" applyNumberFormat="1" applyFont="1" applyFill="1" applyBorder="1" applyAlignment="1">
      <alignment vertical="center" wrapText="1"/>
    </xf>
    <xf numFmtId="173" fontId="3" fillId="0" borderId="57" xfId="0" applyNumberFormat="1" applyFont="1" applyFill="1" applyBorder="1" applyAlignment="1">
      <alignment horizontal="right" vertical="center" wrapText="1"/>
    </xf>
    <xf numFmtId="9" fontId="3" fillId="0" borderId="57" xfId="0" applyNumberFormat="1" applyFont="1" applyFill="1" applyBorder="1" applyAlignment="1">
      <alignment vertical="center" wrapText="1"/>
    </xf>
    <xf numFmtId="173" fontId="10" fillId="0" borderId="57" xfId="0" applyNumberFormat="1" applyFont="1" applyFill="1" applyBorder="1" applyAlignment="1">
      <alignment vertical="center" wrapText="1"/>
    </xf>
    <xf numFmtId="173" fontId="3" fillId="0" borderId="57" xfId="0" applyNumberFormat="1" applyFont="1" applyFill="1" applyBorder="1" applyAlignment="1">
      <alignment horizontal="center" vertical="center" wrapText="1"/>
    </xf>
    <xf numFmtId="0" fontId="4" fillId="0" borderId="57" xfId="0" quotePrefix="1" applyFont="1" applyFill="1" applyBorder="1" applyAlignment="1">
      <alignment vertical="center" wrapText="1"/>
    </xf>
    <xf numFmtId="14" fontId="3" fillId="0" borderId="57" xfId="0" applyNumberFormat="1" applyFont="1" applyFill="1" applyBorder="1" applyAlignment="1">
      <alignment horizontal="center" vertical="center" wrapText="1"/>
    </xf>
    <xf numFmtId="0" fontId="3" fillId="0" borderId="2" xfId="0" applyNumberFormat="1" applyFont="1" applyFill="1" applyBorder="1" applyAlignment="1">
      <alignment horizontal="right" vertical="center" wrapText="1"/>
    </xf>
    <xf numFmtId="0" fontId="3" fillId="0" borderId="2" xfId="0" applyNumberFormat="1" applyFont="1" applyFill="1" applyBorder="1" applyAlignment="1">
      <alignment vertical="center" wrapText="1"/>
    </xf>
    <xf numFmtId="173" fontId="4" fillId="0" borderId="2" xfId="0" applyNumberFormat="1" applyFont="1" applyFill="1" applyBorder="1" applyAlignment="1">
      <alignment horizontal="right" vertical="center" wrapText="1"/>
    </xf>
    <xf numFmtId="173" fontId="3" fillId="0" borderId="2" xfId="0" applyNumberFormat="1" applyFont="1" applyFill="1" applyBorder="1" applyAlignment="1">
      <alignment horizontal="left" vertical="center" wrapText="1"/>
    </xf>
    <xf numFmtId="9" fontId="3" fillId="0" borderId="2" xfId="0" applyNumberFormat="1" applyFont="1" applyFill="1" applyBorder="1" applyAlignment="1">
      <alignment horizontal="center" vertical="center" wrapText="1"/>
    </xf>
    <xf numFmtId="181" fontId="3" fillId="0" borderId="2" xfId="0" applyNumberFormat="1" applyFont="1" applyFill="1" applyBorder="1" applyAlignment="1">
      <alignment horizontal="center" vertical="center" wrapText="1"/>
    </xf>
    <xf numFmtId="0" fontId="2" fillId="0" borderId="58" xfId="0" applyFont="1" applyBorder="1" applyAlignment="1"/>
    <xf numFmtId="0" fontId="2" fillId="0" borderId="59" xfId="0" applyFont="1" applyBorder="1" applyAlignment="1"/>
    <xf numFmtId="0" fontId="2" fillId="0" borderId="60" xfId="0" applyFont="1" applyBorder="1" applyAlignment="1"/>
    <xf numFmtId="173" fontId="2" fillId="0" borderId="61" xfId="0" applyNumberFormat="1" applyFont="1" applyBorder="1" applyAlignment="1">
      <alignment horizontal="center"/>
    </xf>
    <xf numFmtId="173" fontId="2" fillId="0" borderId="62" xfId="0" applyNumberFormat="1" applyFont="1" applyBorder="1" applyAlignment="1">
      <alignment horizontal="center"/>
    </xf>
    <xf numFmtId="173" fontId="2" fillId="0" borderId="0" xfId="0" applyNumberFormat="1" applyFont="1" applyBorder="1" applyAlignment="1">
      <alignment horizontal="center" vertical="center"/>
    </xf>
    <xf numFmtId="173" fontId="2" fillId="0" borderId="0" xfId="0" applyNumberFormat="1" applyFont="1" applyBorder="1" applyAlignment="1">
      <alignment horizontal="center"/>
    </xf>
    <xf numFmtId="173" fontId="2" fillId="0" borderId="4" xfId="0" applyNumberFormat="1" applyFont="1" applyBorder="1" applyAlignment="1">
      <alignment horizontal="center"/>
    </xf>
    <xf numFmtId="0" fontId="28" fillId="0" borderId="6" xfId="0" applyFont="1" applyBorder="1" applyAlignment="1">
      <alignment horizontal="center"/>
    </xf>
    <xf numFmtId="0" fontId="19" fillId="0" borderId="0" xfId="0" applyFont="1" applyFill="1" applyBorder="1" applyAlignment="1">
      <alignment horizontal="left" vertical="center" wrapText="1"/>
    </xf>
    <xf numFmtId="49" fontId="13" fillId="0" borderId="63" xfId="0" applyNumberFormat="1" applyFont="1" applyBorder="1" applyAlignment="1">
      <alignment horizontal="center" wrapText="1"/>
    </xf>
  </cellXfs>
  <cellStyles count="6">
    <cellStyle name="Comma" xfId="1" builtinId="3"/>
    <cellStyle name="Comma [0]" xfId="2" builtinId="6"/>
    <cellStyle name="Currency [0]" xfId="3" builtinId="7"/>
    <cellStyle name="Normal" xfId="0" builtinId="0"/>
    <cellStyle name="Normal_Sato_DealTracer" xfId="4"/>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68580</xdr:colOff>
      <xdr:row>15</xdr:row>
      <xdr:rowOff>7620</xdr:rowOff>
    </xdr:from>
    <xdr:to>
      <xdr:col>0</xdr:col>
      <xdr:colOff>236220</xdr:colOff>
      <xdr:row>15</xdr:row>
      <xdr:rowOff>152400</xdr:rowOff>
    </xdr:to>
    <xdr:sp macro="" textlink="">
      <xdr:nvSpPr>
        <xdr:cNvPr id="6146" name="Rectangle 2"/>
        <xdr:cNvSpPr>
          <a:spLocks noChangeArrowheads="1"/>
        </xdr:cNvSpPr>
      </xdr:nvSpPr>
      <xdr:spPr bwMode="auto">
        <a:xfrm>
          <a:off x="68580" y="6576060"/>
          <a:ext cx="167640" cy="1447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12</xdr:row>
      <xdr:rowOff>502920</xdr:rowOff>
    </xdr:from>
    <xdr:to>
      <xdr:col>13</xdr:col>
      <xdr:colOff>0</xdr:colOff>
      <xdr:row>18</xdr:row>
      <xdr:rowOff>137160</xdr:rowOff>
    </xdr:to>
    <xdr:sp macro="" textlink="">
      <xdr:nvSpPr>
        <xdr:cNvPr id="6145" name="Text Box 1"/>
        <xdr:cNvSpPr txBox="1">
          <a:spLocks noChangeArrowheads="1"/>
        </xdr:cNvSpPr>
      </xdr:nvSpPr>
      <xdr:spPr bwMode="auto">
        <a:xfrm>
          <a:off x="0" y="6217920"/>
          <a:ext cx="1028700" cy="99060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100" b="0" i="1" u="none" strike="noStrike" baseline="0">
              <a:solidFill>
                <a:srgbClr val="000000"/>
              </a:solidFill>
              <a:latin typeface="Arial"/>
              <a:cs typeface="Arial"/>
            </a:rPr>
            <a:t>Grey italic</a:t>
          </a:r>
          <a:r>
            <a:rPr lang="en-US" sz="1100" b="0" i="0" u="none" strike="noStrike" baseline="0">
              <a:solidFill>
                <a:srgbClr val="000000"/>
              </a:solidFill>
              <a:latin typeface="Arial"/>
              <a:cs typeface="Arial"/>
            </a:rPr>
            <a:t>=Holiday</a:t>
          </a:r>
        </a:p>
        <a:p>
          <a:pPr algn="l" rtl="0">
            <a:defRPr sz="1000"/>
          </a:pPr>
          <a:r>
            <a:rPr lang="en-US" sz="1100" b="0" i="0" u="none" strike="noStrike" baseline="0">
              <a:solidFill>
                <a:srgbClr val="000000"/>
              </a:solidFill>
              <a:latin typeface="Arial"/>
              <a:cs typeface="Arial"/>
            </a:rPr>
            <a:t>Green=Overseas Business trip</a:t>
          </a:r>
        </a:p>
        <a:p>
          <a:pPr algn="l" rtl="0">
            <a:defRPr sz="1000"/>
          </a:pPr>
          <a:endParaRPr lang="en-US" sz="11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zoomScale="75" workbookViewId="0">
      <selection activeCell="G13" sqref="G12:G13"/>
    </sheetView>
  </sheetViews>
  <sheetFormatPr defaultColWidth="10.6640625" defaultRowHeight="13.2"/>
  <cols>
    <col min="1" max="1" width="9.109375" style="231" customWidth="1"/>
    <col min="2" max="2" width="6.109375" style="231" customWidth="1"/>
    <col min="3" max="3" width="29.6640625" style="231" customWidth="1"/>
    <col min="4" max="4" width="10.5546875" style="231" customWidth="1"/>
    <col min="5" max="5" width="3.88671875" style="231" customWidth="1"/>
    <col min="6" max="6" width="4" style="231" customWidth="1"/>
    <col min="7" max="7" width="10.6640625" style="14" customWidth="1"/>
    <col min="8" max="8" width="10.6640625" style="231" customWidth="1"/>
    <col min="9" max="9" width="10.6640625" style="14" customWidth="1"/>
    <col min="10" max="11" width="21.33203125" style="231" customWidth="1"/>
    <col min="12" max="12" width="28.88671875" style="26" customWidth="1"/>
    <col min="13" max="16384" width="10.6640625" style="231"/>
  </cols>
  <sheetData>
    <row r="1" spans="1:17" s="237" customFormat="1" ht="25.5" customHeight="1">
      <c r="B1" s="236"/>
      <c r="G1" s="238"/>
      <c r="I1" s="238"/>
      <c r="L1" s="239"/>
      <c r="M1" s="232"/>
    </row>
    <row r="2" spans="1:17">
      <c r="M2" s="232"/>
    </row>
    <row r="3" spans="1:17" ht="36">
      <c r="B3" s="247"/>
      <c r="C3" s="248" t="s">
        <v>212</v>
      </c>
      <c r="D3" s="240"/>
      <c r="E3" s="240"/>
      <c r="F3" s="240"/>
      <c r="G3" s="241"/>
      <c r="H3" s="240"/>
      <c r="J3" s="294"/>
      <c r="K3" s="302" t="s">
        <v>8</v>
      </c>
      <c r="L3" s="304" t="s">
        <v>299</v>
      </c>
      <c r="M3" s="232"/>
    </row>
    <row r="4" spans="1:17" ht="22.8">
      <c r="B4" s="249" t="s">
        <v>240</v>
      </c>
      <c r="C4" s="247" t="s">
        <v>146</v>
      </c>
      <c r="D4" s="240"/>
      <c r="E4" s="240"/>
      <c r="F4" s="240"/>
      <c r="G4" s="241"/>
      <c r="H4" s="240"/>
      <c r="J4" s="295" t="s">
        <v>146</v>
      </c>
      <c r="K4" s="299">
        <f>'Hot List'!$H$11</f>
        <v>3395.5</v>
      </c>
      <c r="L4" s="297">
        <f>'Hot List'!$J$11</f>
        <v>1068</v>
      </c>
      <c r="M4" s="232"/>
    </row>
    <row r="5" spans="1:17" ht="22.8">
      <c r="B5" s="249" t="s">
        <v>241</v>
      </c>
      <c r="C5" s="247" t="s">
        <v>147</v>
      </c>
      <c r="D5" s="240"/>
      <c r="E5" s="240"/>
      <c r="F5" s="240"/>
      <c r="G5" s="241"/>
      <c r="H5" s="240"/>
      <c r="J5" s="295" t="s">
        <v>147</v>
      </c>
      <c r="K5" s="300" t="str">
        <f>'Deal List'!$H$16</f>
        <v>$13146</v>
      </c>
      <c r="L5" s="297" t="str">
        <f>'Deal List'!$J$16</f>
        <v>$1502</v>
      </c>
      <c r="M5" s="232"/>
    </row>
    <row r="6" spans="1:17" ht="22.8">
      <c r="B6" s="249" t="s">
        <v>242</v>
      </c>
      <c r="C6" s="247" t="s">
        <v>243</v>
      </c>
      <c r="D6" s="240"/>
      <c r="E6" s="240"/>
      <c r="F6" s="240"/>
      <c r="G6" s="241"/>
      <c r="H6" s="240"/>
      <c r="J6" s="296" t="s">
        <v>148</v>
      </c>
      <c r="K6" s="301">
        <f>'Leads List'!$H$25</f>
        <v>10672.5</v>
      </c>
      <c r="L6" s="298" t="str">
        <f>'Leads List'!$J$25</f>
        <v>$1243</v>
      </c>
      <c r="M6" s="232"/>
    </row>
    <row r="7" spans="1:17" ht="22.8">
      <c r="B7" s="249" t="s">
        <v>244</v>
      </c>
      <c r="C7" s="247" t="s">
        <v>245</v>
      </c>
      <c r="D7" s="240"/>
      <c r="E7" s="240"/>
      <c r="F7" s="240"/>
      <c r="G7" s="241"/>
      <c r="H7" s="240"/>
      <c r="M7" s="232"/>
    </row>
    <row r="8" spans="1:17" ht="22.8">
      <c r="B8" s="249" t="s">
        <v>246</v>
      </c>
      <c r="C8" s="247" t="s">
        <v>247</v>
      </c>
      <c r="D8" s="240"/>
      <c r="E8" s="240"/>
      <c r="F8" s="240"/>
      <c r="G8" s="241"/>
      <c r="H8" s="240"/>
      <c r="M8" s="232"/>
    </row>
    <row r="9" spans="1:17" ht="22.8">
      <c r="B9" s="249"/>
      <c r="C9" s="247"/>
      <c r="D9" s="240"/>
      <c r="E9" s="240"/>
      <c r="F9" s="240"/>
      <c r="G9" s="241"/>
      <c r="H9" s="240"/>
      <c r="M9" s="232"/>
    </row>
    <row r="10" spans="1:17" ht="22.8">
      <c r="B10" s="249"/>
      <c r="C10" s="303"/>
      <c r="D10" s="240"/>
      <c r="E10" s="240"/>
      <c r="F10" s="240"/>
      <c r="G10" s="241"/>
      <c r="H10" s="240"/>
      <c r="M10" s="233"/>
    </row>
    <row r="11" spans="1:17" ht="15">
      <c r="D11" s="240"/>
      <c r="E11" s="240"/>
      <c r="F11" s="240"/>
      <c r="G11" s="241"/>
      <c r="H11" s="240"/>
      <c r="M11" s="234"/>
    </row>
    <row r="12" spans="1:17" ht="15">
      <c r="A12" s="250"/>
      <c r="B12" s="251"/>
      <c r="C12" s="251"/>
      <c r="D12" s="251"/>
      <c r="E12" s="251"/>
      <c r="F12" s="251"/>
      <c r="G12" s="252"/>
      <c r="H12" s="251"/>
      <c r="I12" s="253"/>
      <c r="J12" s="250"/>
      <c r="K12" s="250"/>
      <c r="L12" s="254"/>
      <c r="M12" s="233"/>
      <c r="N12" s="250"/>
      <c r="O12" s="250"/>
      <c r="P12" s="250"/>
      <c r="Q12" s="250"/>
    </row>
    <row r="13" spans="1:17" ht="15">
      <c r="A13" s="255"/>
      <c r="B13" s="256"/>
      <c r="C13" s="256"/>
      <c r="D13" s="256"/>
      <c r="E13" s="256"/>
      <c r="F13" s="256"/>
      <c r="G13" s="257"/>
      <c r="H13" s="256"/>
      <c r="I13" s="258"/>
      <c r="J13" s="255"/>
      <c r="K13" s="255"/>
      <c r="L13" s="259"/>
      <c r="M13" s="255"/>
      <c r="N13" s="255"/>
      <c r="O13" s="250"/>
      <c r="P13" s="250"/>
      <c r="Q13" s="250"/>
    </row>
    <row r="14" spans="1:17" ht="15">
      <c r="A14" s="250"/>
      <c r="B14" s="251"/>
      <c r="C14" s="251"/>
      <c r="D14" s="251"/>
      <c r="E14" s="251"/>
      <c r="F14" s="251"/>
      <c r="G14" s="252"/>
      <c r="H14" s="251"/>
      <c r="I14" s="253"/>
      <c r="J14" s="250"/>
      <c r="K14" s="250"/>
      <c r="L14" s="254"/>
      <c r="M14" s="250"/>
      <c r="N14" s="250"/>
      <c r="O14" s="250"/>
      <c r="P14" s="250"/>
      <c r="Q14" s="250"/>
    </row>
    <row r="15" spans="1:17" ht="15.6">
      <c r="B15" s="244" t="s">
        <v>248</v>
      </c>
      <c r="C15" s="244"/>
      <c r="D15" s="240"/>
      <c r="H15" s="240"/>
    </row>
    <row r="16" spans="1:17" s="235" customFormat="1" ht="15.6">
      <c r="B16" s="245" t="s">
        <v>240</v>
      </c>
      <c r="C16" s="242" t="s">
        <v>253</v>
      </c>
      <c r="D16" s="242"/>
      <c r="H16" s="242"/>
      <c r="L16" s="61"/>
      <c r="M16" s="231"/>
    </row>
    <row r="17" spans="2:13" s="235" customFormat="1" ht="15.6">
      <c r="B17" s="245" t="s">
        <v>249</v>
      </c>
      <c r="C17" s="242" t="s">
        <v>250</v>
      </c>
      <c r="D17" s="242"/>
      <c r="H17" s="242"/>
      <c r="I17" s="243"/>
      <c r="J17" s="242"/>
      <c r="L17" s="61"/>
      <c r="M17" s="231"/>
    </row>
    <row r="18" spans="2:13" s="235" customFormat="1" ht="15.6">
      <c r="B18" s="245" t="s">
        <v>162</v>
      </c>
      <c r="C18" s="242" t="s">
        <v>251</v>
      </c>
      <c r="D18" s="242"/>
      <c r="H18" s="242"/>
      <c r="I18" s="243"/>
      <c r="J18" s="242"/>
      <c r="L18" s="61"/>
      <c r="M18" s="231"/>
    </row>
    <row r="19" spans="2:13" s="235" customFormat="1" ht="15.6">
      <c r="B19" s="245" t="s">
        <v>163</v>
      </c>
      <c r="C19" s="242" t="s">
        <v>252</v>
      </c>
      <c r="D19" s="242"/>
      <c r="H19" s="242"/>
      <c r="I19" s="243"/>
      <c r="J19" s="242"/>
      <c r="L19" s="61"/>
      <c r="M19" s="231"/>
    </row>
    <row r="20" spans="2:13" s="235" customFormat="1" ht="15.6">
      <c r="B20" s="245" t="s">
        <v>169</v>
      </c>
      <c r="C20" s="242" t="s">
        <v>254</v>
      </c>
      <c r="D20" s="242"/>
      <c r="H20" s="242"/>
      <c r="I20" s="243"/>
      <c r="J20" s="242"/>
      <c r="L20" s="61"/>
      <c r="M20" s="231"/>
    </row>
    <row r="21" spans="2:13" s="235" customFormat="1" ht="15">
      <c r="B21" s="242"/>
      <c r="C21" s="242"/>
      <c r="D21" s="242"/>
      <c r="H21" s="242"/>
      <c r="I21" s="243"/>
      <c r="J21" s="242"/>
      <c r="L21" s="61"/>
      <c r="M21" s="231"/>
    </row>
    <row r="22" spans="2:13" s="235" customFormat="1" ht="15.6">
      <c r="B22" s="245" t="s">
        <v>241</v>
      </c>
      <c r="C22" s="242" t="s">
        <v>258</v>
      </c>
      <c r="D22" s="242"/>
      <c r="H22" s="242"/>
      <c r="I22" s="243"/>
      <c r="J22" s="242"/>
      <c r="L22" s="61"/>
      <c r="M22" s="231"/>
    </row>
    <row r="23" spans="2:13" s="235" customFormat="1" ht="15">
      <c r="B23" s="242"/>
      <c r="C23" s="242" t="s">
        <v>259</v>
      </c>
      <c r="D23" s="242"/>
      <c r="H23" s="242"/>
      <c r="I23" s="243"/>
      <c r="J23" s="242"/>
      <c r="L23" s="61"/>
      <c r="M23" s="231"/>
    </row>
    <row r="24" spans="2:13" s="235" customFormat="1" ht="15.6">
      <c r="B24" s="245" t="s">
        <v>249</v>
      </c>
      <c r="C24" s="242" t="s">
        <v>255</v>
      </c>
      <c r="D24" s="242"/>
      <c r="H24" s="242"/>
      <c r="I24" s="243"/>
      <c r="J24" s="242"/>
      <c r="L24" s="61"/>
      <c r="M24" s="231"/>
    </row>
    <row r="25" spans="2:13" s="235" customFormat="1" ht="15.6">
      <c r="B25" s="245" t="s">
        <v>162</v>
      </c>
      <c r="C25" s="242" t="s">
        <v>256</v>
      </c>
      <c r="D25" s="242"/>
      <c r="H25" s="242"/>
      <c r="I25" s="243"/>
      <c r="J25" s="242"/>
      <c r="L25" s="61"/>
      <c r="M25" s="231"/>
    </row>
    <row r="26" spans="2:13" s="235" customFormat="1" ht="15.6">
      <c r="B26" s="245" t="s">
        <v>163</v>
      </c>
      <c r="C26" s="242" t="s">
        <v>257</v>
      </c>
      <c r="D26" s="242"/>
      <c r="H26" s="242"/>
      <c r="I26" s="243"/>
      <c r="J26" s="242"/>
      <c r="L26" s="61"/>
      <c r="M26" s="231"/>
    </row>
    <row r="27" spans="2:13" s="235" customFormat="1" ht="15">
      <c r="B27" s="242"/>
      <c r="C27" s="242"/>
      <c r="D27" s="242"/>
      <c r="E27" s="242"/>
      <c r="F27" s="242"/>
      <c r="G27" s="243"/>
      <c r="H27" s="242"/>
      <c r="I27" s="243"/>
      <c r="J27" s="242"/>
      <c r="L27" s="61"/>
      <c r="M27" s="231"/>
    </row>
    <row r="28" spans="2:13" s="235" customFormat="1" ht="15">
      <c r="D28" s="242"/>
      <c r="E28" s="242"/>
      <c r="F28" s="242"/>
      <c r="G28" s="243"/>
      <c r="H28" s="242"/>
      <c r="I28" s="243"/>
      <c r="J28" s="242"/>
      <c r="L28" s="61"/>
      <c r="M28" s="231"/>
    </row>
    <row r="29" spans="2:13" s="235" customFormat="1" ht="15">
      <c r="D29" s="242"/>
      <c r="E29" s="242"/>
      <c r="F29" s="242"/>
      <c r="G29" s="243"/>
      <c r="H29" s="242"/>
      <c r="I29" s="243"/>
      <c r="J29" s="242"/>
      <c r="L29" s="61"/>
      <c r="M29" s="231"/>
    </row>
    <row r="30" spans="2:13" s="235" customFormat="1" ht="15">
      <c r="D30" s="242"/>
      <c r="E30" s="242"/>
      <c r="F30" s="242"/>
      <c r="G30" s="243"/>
      <c r="H30" s="242"/>
      <c r="I30" s="243"/>
      <c r="J30" s="242"/>
      <c r="L30" s="61"/>
      <c r="M30" s="231"/>
    </row>
    <row r="31" spans="2:13" s="235" customFormat="1" ht="15">
      <c r="B31" s="242"/>
      <c r="C31" s="242"/>
      <c r="D31" s="242"/>
      <c r="E31" s="242"/>
      <c r="F31" s="242"/>
      <c r="G31" s="243"/>
      <c r="H31" s="242"/>
      <c r="I31" s="243"/>
      <c r="J31" s="242"/>
      <c r="L31" s="61"/>
      <c r="M31" s="231"/>
    </row>
    <row r="32" spans="2:13" s="235" customFormat="1">
      <c r="G32" s="60"/>
      <c r="I32" s="60"/>
      <c r="L32" s="61"/>
      <c r="M32" s="231"/>
    </row>
    <row r="33" spans="7:13" s="235" customFormat="1">
      <c r="G33" s="60"/>
      <c r="I33" s="60"/>
      <c r="L33" s="61"/>
      <c r="M33" s="231"/>
    </row>
    <row r="34" spans="7:13" s="235" customFormat="1">
      <c r="G34" s="60"/>
      <c r="I34" s="60"/>
      <c r="L34" s="61"/>
      <c r="M34" s="231"/>
    </row>
    <row r="35" spans="7:13" s="235" customFormat="1">
      <c r="G35" s="60"/>
      <c r="I35" s="60"/>
      <c r="L35" s="61"/>
      <c r="M35" s="231"/>
    </row>
  </sheetData>
  <phoneticPr fontId="0" type="noConversion"/>
  <dataValidations xWindow="182" yWindow="453" count="1">
    <dataValidation allowBlank="1" showInputMessage="1" showErrorMessage="1" promptTitle="Transaction status" prompt="A: Execution stage_x000a_B: Processing for mandate_x000a_C: Pitching" sqref="D16:D65536 B15:C65536"/>
  </dataValidations>
  <pageMargins left="0.39370078740157483" right="0.27559055118110237" top="1.0236220472440944" bottom="0.51181102362204722" header="0.27559055118110237" footer="0.23622047244094491"/>
  <pageSetup paperSize="9" scale="75" orientation="landscape" r:id="rId1"/>
  <headerFooter alignWithMargins="0">
    <oddHeader>&amp;C&amp;"Arial,Bold"&amp;24ENRON JAPAN ORIGINATION - DEALS PIPELINE LIST</oddHeader>
    <oddFooter>&amp;L&amp;"Arial,Bold"Enron Corp Confidential (&amp;D, &amp;T)&amp;C&amp;A&amp;RPage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workbookViewId="0">
      <pane ySplit="4" topLeftCell="A5" activePane="bottomLeft" state="frozen"/>
      <selection activeCell="D29" sqref="D29"/>
      <selection pane="bottomLeft" activeCell="L9" sqref="L9"/>
    </sheetView>
  </sheetViews>
  <sheetFormatPr defaultRowHeight="13.2"/>
  <cols>
    <col min="1" max="1" width="5.33203125" customWidth="1"/>
    <col min="2" max="2" width="5.88671875" customWidth="1"/>
    <col min="3" max="3" width="5.5546875" customWidth="1"/>
    <col min="4" max="4" width="20.33203125" customWidth="1"/>
    <col min="5" max="5" width="34.44140625" customWidth="1"/>
    <col min="6" max="6" width="12.109375" style="14" customWidth="1"/>
    <col min="7" max="7" width="9.33203125" customWidth="1"/>
    <col min="8" max="8" width="9.109375" style="14" customWidth="1"/>
    <col min="9" max="9" width="9" customWidth="1"/>
    <col min="10" max="10" width="8.109375" customWidth="1"/>
    <col min="11" max="11" width="9" style="26" customWidth="1"/>
    <col min="12" max="12" width="10.88671875" customWidth="1"/>
    <col min="13" max="13" width="39.6640625" customWidth="1"/>
    <col min="14" max="14" width="10.5546875" customWidth="1"/>
    <col min="16" max="16" width="39.6640625" customWidth="1"/>
  </cols>
  <sheetData>
    <row r="1" spans="1:14" ht="17.399999999999999">
      <c r="A1" s="1" t="s">
        <v>178</v>
      </c>
      <c r="B1" s="1"/>
      <c r="C1" s="1"/>
      <c r="M1" s="13">
        <f ca="1">+TODAY()</f>
        <v>37174</v>
      </c>
    </row>
    <row r="2" spans="1:14" ht="18" customHeight="1"/>
    <row r="3" spans="1:14" s="4" customFormat="1" ht="33" customHeight="1" thickBot="1">
      <c r="A3" s="5" t="s">
        <v>161</v>
      </c>
      <c r="B3" s="5" t="s">
        <v>80</v>
      </c>
      <c r="C3" s="5" t="s">
        <v>170</v>
      </c>
      <c r="D3" s="5" t="s">
        <v>160</v>
      </c>
      <c r="E3" s="5" t="s">
        <v>19</v>
      </c>
      <c r="F3" s="5" t="s">
        <v>298</v>
      </c>
      <c r="G3" s="5" t="s">
        <v>164</v>
      </c>
      <c r="H3" s="15" t="s">
        <v>20</v>
      </c>
      <c r="I3" s="5" t="s">
        <v>167</v>
      </c>
      <c r="J3" s="5" t="s">
        <v>186</v>
      </c>
      <c r="K3" s="5" t="s">
        <v>74</v>
      </c>
      <c r="L3" s="5" t="s">
        <v>198</v>
      </c>
      <c r="M3" s="5" t="s">
        <v>166</v>
      </c>
      <c r="N3" s="5" t="s">
        <v>159</v>
      </c>
    </row>
    <row r="4" spans="1:14" s="21" customFormat="1" ht="85.5" customHeight="1" thickTop="1" thickBot="1">
      <c r="A4" s="172" t="s">
        <v>146</v>
      </c>
      <c r="B4" s="173"/>
      <c r="C4" s="174"/>
      <c r="D4" s="174"/>
      <c r="E4" s="174"/>
      <c r="F4" s="175"/>
      <c r="G4" s="174"/>
      <c r="H4" s="175"/>
      <c r="I4" s="174"/>
      <c r="J4" s="174"/>
      <c r="K4" s="174"/>
      <c r="L4" s="176"/>
      <c r="M4" s="177" t="s">
        <v>95</v>
      </c>
      <c r="N4" s="174"/>
    </row>
    <row r="5" spans="1:14" s="42" customFormat="1" ht="47.25" customHeight="1">
      <c r="A5" s="178" t="s">
        <v>162</v>
      </c>
      <c r="B5" s="178">
        <v>1</v>
      </c>
      <c r="C5" s="178" t="s">
        <v>171</v>
      </c>
      <c r="D5" s="179" t="s">
        <v>341</v>
      </c>
      <c r="E5" s="179" t="s">
        <v>282</v>
      </c>
      <c r="F5" s="180">
        <v>0</v>
      </c>
      <c r="G5" s="181">
        <v>0</v>
      </c>
      <c r="H5" s="180" t="s">
        <v>75</v>
      </c>
      <c r="I5" s="182" t="s">
        <v>75</v>
      </c>
      <c r="J5" s="180" t="s">
        <v>75</v>
      </c>
      <c r="K5" s="183" t="s">
        <v>76</v>
      </c>
      <c r="L5" s="184"/>
      <c r="M5" s="185" t="s">
        <v>150</v>
      </c>
      <c r="N5" s="186">
        <v>37174</v>
      </c>
    </row>
    <row r="6" spans="1:14" s="56" customFormat="1" ht="156" customHeight="1">
      <c r="A6" s="47" t="s">
        <v>162</v>
      </c>
      <c r="B6" s="47">
        <v>1</v>
      </c>
      <c r="C6" s="47" t="s">
        <v>35</v>
      </c>
      <c r="D6" s="48" t="s">
        <v>36</v>
      </c>
      <c r="E6" s="48" t="s">
        <v>260</v>
      </c>
      <c r="F6" s="58">
        <v>4.5</v>
      </c>
      <c r="G6" s="50">
        <v>5.5E-2</v>
      </c>
      <c r="H6" s="49">
        <f>+G6*F6*1000</f>
        <v>247.5</v>
      </c>
      <c r="I6" s="51">
        <v>0.4</v>
      </c>
      <c r="J6" s="41">
        <v>100</v>
      </c>
      <c r="K6" s="49" t="s">
        <v>76</v>
      </c>
      <c r="L6" s="47">
        <v>3</v>
      </c>
      <c r="M6" s="54" t="s">
        <v>300</v>
      </c>
      <c r="N6" s="36">
        <v>37174</v>
      </c>
    </row>
    <row r="7" spans="1:14" ht="78" customHeight="1">
      <c r="A7" s="47" t="s">
        <v>162</v>
      </c>
      <c r="B7" s="47">
        <v>1</v>
      </c>
      <c r="C7" s="47" t="s">
        <v>192</v>
      </c>
      <c r="D7" s="48" t="s">
        <v>156</v>
      </c>
      <c r="E7" s="80" t="s">
        <v>355</v>
      </c>
      <c r="F7" s="58">
        <v>7.8</v>
      </c>
      <c r="G7" s="50">
        <v>0.01</v>
      </c>
      <c r="H7" s="49">
        <f>+G7*F7*1000</f>
        <v>78</v>
      </c>
      <c r="I7" s="51">
        <v>0.5</v>
      </c>
      <c r="J7" s="52">
        <f>F7*1000*G7*I7</f>
        <v>39</v>
      </c>
      <c r="K7" s="53" t="s">
        <v>76</v>
      </c>
      <c r="L7" s="47">
        <v>3</v>
      </c>
      <c r="M7" s="54" t="s">
        <v>301</v>
      </c>
      <c r="N7" s="36">
        <v>37174</v>
      </c>
    </row>
    <row r="8" spans="1:14" s="102" customFormat="1" ht="73.5" customHeight="1">
      <c r="A8" s="57" t="s">
        <v>163</v>
      </c>
      <c r="B8" s="57">
        <v>1</v>
      </c>
      <c r="C8" s="57" t="s">
        <v>188</v>
      </c>
      <c r="D8" s="102" t="s">
        <v>187</v>
      </c>
      <c r="E8" s="103" t="s">
        <v>87</v>
      </c>
      <c r="F8" s="108">
        <v>150</v>
      </c>
      <c r="G8" s="109">
        <v>0.02</v>
      </c>
      <c r="H8" s="108">
        <f>+G8*F8*1000</f>
        <v>3000</v>
      </c>
      <c r="I8" s="109">
        <v>0.3</v>
      </c>
      <c r="J8" s="110">
        <f>F8*1000*G8*I8</f>
        <v>900</v>
      </c>
      <c r="K8" s="53" t="s">
        <v>76</v>
      </c>
      <c r="L8" s="57" t="s">
        <v>232</v>
      </c>
      <c r="M8" s="104" t="s">
        <v>354</v>
      </c>
      <c r="N8" s="35">
        <v>37174</v>
      </c>
    </row>
    <row r="9" spans="1:14" s="102" customFormat="1" ht="91.5" customHeight="1">
      <c r="A9" s="47" t="s">
        <v>162</v>
      </c>
      <c r="B9" s="47">
        <v>2</v>
      </c>
      <c r="C9" s="47" t="s">
        <v>35</v>
      </c>
      <c r="D9" s="48" t="s">
        <v>208</v>
      </c>
      <c r="E9" s="48" t="s">
        <v>4</v>
      </c>
      <c r="F9" s="49">
        <v>1</v>
      </c>
      <c r="G9" s="50"/>
      <c r="H9" s="49">
        <v>10</v>
      </c>
      <c r="I9" s="51">
        <v>0.5</v>
      </c>
      <c r="J9" s="52">
        <v>5</v>
      </c>
      <c r="K9" s="53" t="s">
        <v>76</v>
      </c>
      <c r="L9" s="47">
        <v>3</v>
      </c>
      <c r="M9" s="54" t="s">
        <v>295</v>
      </c>
      <c r="N9" s="36">
        <v>37174</v>
      </c>
    </row>
    <row r="10" spans="1:14" s="56" customFormat="1" ht="94.5" customHeight="1" thickBot="1">
      <c r="A10" s="47" t="s">
        <v>163</v>
      </c>
      <c r="B10" s="47">
        <v>3</v>
      </c>
      <c r="C10" s="47" t="s">
        <v>35</v>
      </c>
      <c r="D10" s="48" t="s">
        <v>69</v>
      </c>
      <c r="E10" s="48" t="s">
        <v>200</v>
      </c>
      <c r="F10" s="58">
        <v>2</v>
      </c>
      <c r="G10" s="50">
        <v>0.03</v>
      </c>
      <c r="H10" s="49">
        <f>+G10*F10*1000</f>
        <v>60</v>
      </c>
      <c r="I10" s="51">
        <v>0.4</v>
      </c>
      <c r="J10" s="41">
        <f>F10*1000*G10*I10</f>
        <v>24</v>
      </c>
      <c r="K10" s="53" t="s">
        <v>76</v>
      </c>
      <c r="L10" s="47">
        <v>3</v>
      </c>
      <c r="M10" s="54" t="s">
        <v>5</v>
      </c>
      <c r="N10" s="36">
        <v>37174</v>
      </c>
    </row>
    <row r="11" spans="1:14" s="83" customFormat="1" ht="42.75" customHeight="1" thickTop="1" thickBot="1">
      <c r="A11" s="84" t="s">
        <v>183</v>
      </c>
      <c r="B11" s="84"/>
      <c r="C11" s="84"/>
      <c r="D11" s="85" t="s">
        <v>168</v>
      </c>
      <c r="E11" s="84"/>
      <c r="F11" s="86">
        <v>149</v>
      </c>
      <c r="G11" s="271"/>
      <c r="H11" s="86">
        <f>SUM(H5:H10)</f>
        <v>3395.5</v>
      </c>
      <c r="I11" s="272"/>
      <c r="J11" s="87">
        <f>SUM(J5:J10)</f>
        <v>1068</v>
      </c>
      <c r="K11" s="88"/>
      <c r="L11" s="63"/>
      <c r="M11" s="84"/>
      <c r="N11" s="84"/>
    </row>
    <row r="12" spans="1:14" ht="13.8" thickTop="1">
      <c r="L12" s="57"/>
    </row>
    <row r="13" spans="1:14">
      <c r="L13" s="57"/>
    </row>
    <row r="14" spans="1:14">
      <c r="L14" s="57"/>
    </row>
    <row r="15" spans="1:14">
      <c r="L15" s="57"/>
    </row>
    <row r="16" spans="1:14">
      <c r="L16" s="57"/>
    </row>
    <row r="17" spans="6:12">
      <c r="L17" s="57"/>
    </row>
    <row r="18" spans="6:12">
      <c r="L18" s="57"/>
    </row>
    <row r="19" spans="6:12">
      <c r="L19" s="57"/>
    </row>
    <row r="20" spans="6:12">
      <c r="L20" s="57"/>
    </row>
    <row r="21" spans="6:12">
      <c r="L21" s="57"/>
    </row>
    <row r="22" spans="6:12">
      <c r="L22" s="22"/>
    </row>
    <row r="23" spans="6:12">
      <c r="L23" s="2"/>
    </row>
    <row r="24" spans="6:12">
      <c r="L24" s="2"/>
    </row>
    <row r="27" spans="6:12" s="59" customFormat="1">
      <c r="F27" s="60"/>
      <c r="H27" s="60"/>
      <c r="K27" s="61"/>
      <c r="L27"/>
    </row>
    <row r="28" spans="6:12" s="59" customFormat="1">
      <c r="F28" s="60"/>
      <c r="H28" s="60"/>
      <c r="K28" s="61"/>
      <c r="L28"/>
    </row>
    <row r="29" spans="6:12" s="59" customFormat="1">
      <c r="F29" s="60"/>
      <c r="H29" s="60"/>
      <c r="K29" s="61"/>
      <c r="L29"/>
    </row>
    <row r="30" spans="6:12" s="59" customFormat="1">
      <c r="F30" s="60"/>
      <c r="H30" s="60"/>
      <c r="K30" s="61"/>
      <c r="L30"/>
    </row>
    <row r="31" spans="6:12" s="59" customFormat="1">
      <c r="F31" s="60"/>
      <c r="H31" s="60"/>
      <c r="K31" s="61"/>
      <c r="L31"/>
    </row>
    <row r="32" spans="6:12" s="59" customFormat="1">
      <c r="F32" s="60"/>
      <c r="H32" s="60"/>
      <c r="K32" s="61"/>
      <c r="L32"/>
    </row>
    <row r="33" spans="6:12" s="59" customFormat="1">
      <c r="F33" s="60"/>
      <c r="H33" s="60"/>
      <c r="K33" s="61"/>
      <c r="L33"/>
    </row>
    <row r="34" spans="6:12" s="59" customFormat="1">
      <c r="F34" s="60"/>
      <c r="H34" s="60"/>
      <c r="K34" s="61"/>
      <c r="L34"/>
    </row>
    <row r="35" spans="6:12" s="59" customFormat="1">
      <c r="F35" s="60"/>
      <c r="H35" s="60"/>
      <c r="K35" s="61"/>
      <c r="L35"/>
    </row>
    <row r="36" spans="6:12" s="59" customFormat="1">
      <c r="F36" s="60"/>
      <c r="H36" s="60"/>
      <c r="K36" s="61"/>
      <c r="L36"/>
    </row>
    <row r="37" spans="6:12" s="59" customFormat="1">
      <c r="F37" s="60"/>
      <c r="H37" s="60"/>
      <c r="K37" s="61"/>
      <c r="L37"/>
    </row>
    <row r="38" spans="6:12" s="59" customFormat="1">
      <c r="F38" s="60"/>
      <c r="H38" s="60"/>
      <c r="K38" s="61"/>
      <c r="L38"/>
    </row>
    <row r="39" spans="6:12" s="59" customFormat="1">
      <c r="F39" s="60"/>
      <c r="H39" s="60"/>
      <c r="K39" s="61"/>
      <c r="L39"/>
    </row>
    <row r="40" spans="6:12" s="59" customFormat="1">
      <c r="F40" s="60"/>
      <c r="H40" s="60"/>
      <c r="K40" s="61"/>
      <c r="L40"/>
    </row>
    <row r="41" spans="6:12" s="59" customFormat="1">
      <c r="F41" s="60"/>
      <c r="H41" s="60"/>
      <c r="K41" s="61"/>
      <c r="L41"/>
    </row>
    <row r="42" spans="6:12" s="59" customFormat="1">
      <c r="F42" s="60"/>
      <c r="H42" s="60"/>
      <c r="K42" s="61"/>
      <c r="L42"/>
    </row>
    <row r="43" spans="6:12" s="59" customFormat="1">
      <c r="F43" s="60"/>
      <c r="H43" s="60"/>
      <c r="K43" s="61"/>
      <c r="L43"/>
    </row>
  </sheetData>
  <autoFilter ref="B4:N11"/>
  <phoneticPr fontId="0" type="noConversion"/>
  <dataValidations xWindow="126" yWindow="347" count="1">
    <dataValidation allowBlank="1" showInputMessage="1" showErrorMessage="1" promptTitle="Transaction status" prompt="A: Execution stage_x000a_B: Processing for mandate_x000a_C: Pitching" sqref="A27:C65536 A1:C1 A3:C10"/>
  </dataValidations>
  <pageMargins left="0.39370078740157499" right="0.27" top="0.33" bottom="0.4" header="0.27" footer="0.17"/>
  <pageSetup paperSize="9" scale="75" orientation="landscape" r:id="rId1"/>
  <headerFooter alignWithMargins="0">
    <oddFooter>&amp;L&amp;"Arial,Bold"Enron Corp Confidential (&amp;D, &amp;T)&amp;C&amp;A&amp;RPage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topLeftCell="A2" zoomScaleNormal="100" workbookViewId="0">
      <pane ySplit="3" topLeftCell="A5" activePane="bottomLeft" state="frozen"/>
      <selection activeCell="D29" sqref="D29"/>
      <selection pane="bottomLeft" activeCell="D29" sqref="D29"/>
    </sheetView>
  </sheetViews>
  <sheetFormatPr defaultRowHeight="13.2"/>
  <cols>
    <col min="1" max="1" width="5.33203125" customWidth="1"/>
    <col min="2" max="2" width="5.88671875" customWidth="1"/>
    <col min="3" max="3" width="5.5546875" customWidth="1"/>
    <col min="4" max="4" width="20.33203125" customWidth="1"/>
    <col min="5" max="5" width="34.44140625" customWidth="1"/>
    <col min="6" max="6" width="8.5546875" customWidth="1"/>
    <col min="7" max="7" width="9.6640625" customWidth="1"/>
    <col min="8" max="8" width="8.109375" customWidth="1"/>
    <col min="9" max="9" width="9" customWidth="1"/>
    <col min="10" max="10" width="8.109375" customWidth="1"/>
    <col min="11" max="11" width="9" customWidth="1"/>
    <col min="12" max="12" width="10.88671875" customWidth="1"/>
    <col min="13" max="13" width="39.6640625" customWidth="1"/>
    <col min="14" max="14" width="10.5546875" customWidth="1"/>
  </cols>
  <sheetData>
    <row r="1" spans="1:14" ht="17.399999999999999">
      <c r="A1" s="1" t="s">
        <v>178</v>
      </c>
      <c r="B1" s="1"/>
      <c r="C1" s="1"/>
      <c r="F1" s="14"/>
      <c r="H1" s="14"/>
      <c r="K1" s="26"/>
      <c r="N1" s="13">
        <f ca="1">+TODAY()</f>
        <v>37174</v>
      </c>
    </row>
    <row r="2" spans="1:14" ht="18" customHeight="1">
      <c r="A2" s="17" t="s">
        <v>183</v>
      </c>
      <c r="B2" s="17"/>
      <c r="C2" s="1"/>
      <c r="F2" s="14"/>
      <c r="H2" s="14"/>
      <c r="K2" s="26"/>
      <c r="M2" s="13">
        <f ca="1">+TODAY()</f>
        <v>37174</v>
      </c>
    </row>
    <row r="3" spans="1:14" s="4" customFormat="1" ht="33" customHeight="1" thickBot="1">
      <c r="A3" s="5" t="s">
        <v>161</v>
      </c>
      <c r="B3" s="5" t="s">
        <v>80</v>
      </c>
      <c r="C3" s="5" t="s">
        <v>170</v>
      </c>
      <c r="D3" s="5" t="s">
        <v>160</v>
      </c>
      <c r="E3" s="5" t="s">
        <v>19</v>
      </c>
      <c r="F3" s="5" t="s">
        <v>165</v>
      </c>
      <c r="G3" s="5" t="s">
        <v>164</v>
      </c>
      <c r="H3" s="15" t="s">
        <v>20</v>
      </c>
      <c r="I3" s="5" t="s">
        <v>167</v>
      </c>
      <c r="J3" s="5" t="s">
        <v>186</v>
      </c>
      <c r="K3" s="5" t="s">
        <v>74</v>
      </c>
      <c r="L3" s="5" t="s">
        <v>198</v>
      </c>
      <c r="M3" s="5" t="s">
        <v>166</v>
      </c>
      <c r="N3" s="5" t="s">
        <v>159</v>
      </c>
    </row>
    <row r="4" spans="1:14" s="59" customFormat="1" ht="80.25" customHeight="1" thickTop="1">
      <c r="A4" s="68" t="s">
        <v>147</v>
      </c>
      <c r="B4" s="98"/>
      <c r="C4" s="98"/>
      <c r="D4" s="98"/>
      <c r="E4" s="98"/>
      <c r="F4" s="99"/>
      <c r="G4" s="98"/>
      <c r="H4" s="99"/>
      <c r="I4" s="98"/>
      <c r="J4" s="98"/>
      <c r="K4" s="100"/>
      <c r="L4" s="70"/>
      <c r="M4" s="135" t="s">
        <v>197</v>
      </c>
      <c r="N4" s="98"/>
    </row>
    <row r="5" spans="1:14" s="91" customFormat="1" ht="145.5" customHeight="1">
      <c r="A5" s="90" t="s">
        <v>163</v>
      </c>
      <c r="B5" s="90">
        <v>1</v>
      </c>
      <c r="C5" s="90" t="s">
        <v>173</v>
      </c>
      <c r="D5" s="91" t="s">
        <v>155</v>
      </c>
      <c r="E5" s="91" t="s">
        <v>194</v>
      </c>
      <c r="F5" s="92">
        <v>18</v>
      </c>
      <c r="G5" s="93">
        <v>0.02</v>
      </c>
      <c r="H5" s="92">
        <f>+G5*F5*1000</f>
        <v>360</v>
      </c>
      <c r="I5" s="94">
        <v>0.05</v>
      </c>
      <c r="J5" s="95">
        <f>F5*1000*G5*I5</f>
        <v>18</v>
      </c>
      <c r="K5" s="96" t="s">
        <v>76</v>
      </c>
      <c r="L5" s="90">
        <v>1</v>
      </c>
      <c r="M5" s="101" t="s">
        <v>141</v>
      </c>
      <c r="N5" s="55">
        <v>37174</v>
      </c>
    </row>
    <row r="6" spans="1:14" s="48" customFormat="1" ht="72.75" customHeight="1">
      <c r="A6" s="47" t="s">
        <v>163</v>
      </c>
      <c r="B6" s="47">
        <v>1</v>
      </c>
      <c r="C6" s="47" t="s">
        <v>180</v>
      </c>
      <c r="D6" s="48" t="s">
        <v>153</v>
      </c>
      <c r="E6" s="80" t="s">
        <v>229</v>
      </c>
      <c r="F6" s="58">
        <v>136</v>
      </c>
      <c r="G6" s="50">
        <v>0.01</v>
      </c>
      <c r="H6" s="49">
        <f>+G6*F6*1000</f>
        <v>1360</v>
      </c>
      <c r="I6" s="51">
        <v>0.1</v>
      </c>
      <c r="J6" s="52">
        <v>136</v>
      </c>
      <c r="K6" s="53" t="s">
        <v>76</v>
      </c>
      <c r="L6" s="47"/>
      <c r="M6" s="54" t="s">
        <v>303</v>
      </c>
      <c r="N6" s="36">
        <v>37174</v>
      </c>
    </row>
    <row r="7" spans="1:14" s="48" customFormat="1" ht="81.75" customHeight="1">
      <c r="A7" s="47" t="s">
        <v>162</v>
      </c>
      <c r="B7" s="47">
        <v>1</v>
      </c>
      <c r="C7" s="47" t="s">
        <v>339</v>
      </c>
      <c r="D7" s="48" t="s">
        <v>182</v>
      </c>
      <c r="E7" s="48" t="s">
        <v>234</v>
      </c>
      <c r="F7" s="49">
        <v>16</v>
      </c>
      <c r="G7" s="50"/>
      <c r="H7" s="49">
        <v>500</v>
      </c>
      <c r="I7" s="51">
        <v>0.2</v>
      </c>
      <c r="J7" s="52">
        <f>+H7*I7</f>
        <v>100</v>
      </c>
      <c r="K7" s="53" t="s">
        <v>16</v>
      </c>
      <c r="L7" s="53"/>
      <c r="M7" s="54" t="s">
        <v>343</v>
      </c>
      <c r="N7" s="36">
        <v>37174</v>
      </c>
    </row>
    <row r="8" spans="1:14" s="48" customFormat="1" ht="85.5" customHeight="1">
      <c r="A8" s="47" t="s">
        <v>163</v>
      </c>
      <c r="B8" s="47">
        <v>1</v>
      </c>
      <c r="C8" s="47" t="s">
        <v>176</v>
      </c>
      <c r="D8" s="48" t="s">
        <v>154</v>
      </c>
      <c r="E8" s="48" t="s">
        <v>304</v>
      </c>
      <c r="F8" s="49">
        <v>120</v>
      </c>
      <c r="G8" s="50">
        <v>0.01</v>
      </c>
      <c r="H8" s="49">
        <f>+G8*F8*1000</f>
        <v>1200</v>
      </c>
      <c r="I8" s="51">
        <v>0.1</v>
      </c>
      <c r="J8" s="52">
        <f>F8*1000*G8*I8</f>
        <v>120</v>
      </c>
      <c r="K8" s="62" t="s">
        <v>151</v>
      </c>
      <c r="L8" s="47" t="s">
        <v>236</v>
      </c>
      <c r="M8" s="65" t="s">
        <v>305</v>
      </c>
      <c r="N8" s="36">
        <v>37174</v>
      </c>
    </row>
    <row r="9" spans="1:14" s="48" customFormat="1" ht="116.25" customHeight="1">
      <c r="A9" s="47" t="s">
        <v>163</v>
      </c>
      <c r="B9" s="47">
        <v>1</v>
      </c>
      <c r="C9" s="47" t="s">
        <v>41</v>
      </c>
      <c r="D9" s="48" t="s">
        <v>25</v>
      </c>
      <c r="E9" s="48" t="s">
        <v>40</v>
      </c>
      <c r="F9" s="49">
        <v>200</v>
      </c>
      <c r="G9" s="51">
        <v>0.03</v>
      </c>
      <c r="H9" s="49">
        <f>+G9*F9*1000</f>
        <v>6000</v>
      </c>
      <c r="I9" s="51">
        <v>0.1</v>
      </c>
      <c r="J9" s="52">
        <f>F9*1000*G9*I9</f>
        <v>600</v>
      </c>
      <c r="K9" s="53" t="s">
        <v>76</v>
      </c>
      <c r="L9" s="47">
        <v>1</v>
      </c>
      <c r="M9" s="54" t="s">
        <v>306</v>
      </c>
      <c r="N9" s="36">
        <v>37174</v>
      </c>
    </row>
    <row r="10" spans="1:14" s="56" customFormat="1" ht="94.5" customHeight="1">
      <c r="A10" s="57" t="s">
        <v>163</v>
      </c>
      <c r="B10" s="57">
        <v>1</v>
      </c>
      <c r="C10" s="57" t="s">
        <v>21</v>
      </c>
      <c r="D10" s="102" t="s">
        <v>18</v>
      </c>
      <c r="E10" s="103" t="s">
        <v>93</v>
      </c>
      <c r="F10" s="108">
        <v>13</v>
      </c>
      <c r="G10" s="109">
        <v>0.05</v>
      </c>
      <c r="H10" s="108">
        <v>1000</v>
      </c>
      <c r="I10" s="109">
        <v>0.1</v>
      </c>
      <c r="J10" s="110">
        <v>100</v>
      </c>
      <c r="K10" s="111" t="s">
        <v>308</v>
      </c>
      <c r="L10" s="47" t="s">
        <v>89</v>
      </c>
      <c r="M10" s="104" t="s">
        <v>309</v>
      </c>
      <c r="N10" s="35">
        <v>37169</v>
      </c>
    </row>
    <row r="11" spans="1:14" s="42" customFormat="1" ht="68.25" customHeight="1">
      <c r="A11" s="37" t="s">
        <v>162</v>
      </c>
      <c r="B11" s="37">
        <v>1</v>
      </c>
      <c r="C11" s="37" t="s">
        <v>174</v>
      </c>
      <c r="D11" s="38" t="s">
        <v>283</v>
      </c>
      <c r="E11" s="89" t="s">
        <v>24</v>
      </c>
      <c r="F11" s="43">
        <v>10</v>
      </c>
      <c r="G11" s="39">
        <v>0.03</v>
      </c>
      <c r="H11" s="43">
        <f>+G11*F11*1000</f>
        <v>300</v>
      </c>
      <c r="I11" s="40">
        <v>0.2</v>
      </c>
      <c r="J11" s="41">
        <f>F11*1000*G11*I11</f>
        <v>60</v>
      </c>
      <c r="K11" s="44" t="s">
        <v>76</v>
      </c>
      <c r="L11" s="28" t="s">
        <v>42</v>
      </c>
      <c r="M11" s="45" t="s">
        <v>43</v>
      </c>
      <c r="N11" s="46">
        <v>37168</v>
      </c>
    </row>
    <row r="12" spans="1:14" ht="129.75" customHeight="1">
      <c r="A12" s="47" t="s">
        <v>162</v>
      </c>
      <c r="B12" s="47">
        <v>1</v>
      </c>
      <c r="C12" s="47" t="s">
        <v>17</v>
      </c>
      <c r="D12" s="48" t="s">
        <v>39</v>
      </c>
      <c r="E12" s="80" t="s">
        <v>358</v>
      </c>
      <c r="F12" s="293" t="s">
        <v>10</v>
      </c>
      <c r="G12" s="291" t="s">
        <v>359</v>
      </c>
      <c r="H12" s="292" t="s">
        <v>0</v>
      </c>
      <c r="I12" s="53" t="s">
        <v>1</v>
      </c>
      <c r="J12" s="53" t="s">
        <v>2</v>
      </c>
      <c r="K12" s="239" t="s">
        <v>76</v>
      </c>
      <c r="L12" s="47">
        <v>3</v>
      </c>
      <c r="M12" s="54" t="s">
        <v>302</v>
      </c>
      <c r="N12" s="36">
        <v>37174</v>
      </c>
    </row>
    <row r="13" spans="1:14" s="48" customFormat="1" ht="74.25" customHeight="1">
      <c r="A13" s="37" t="s">
        <v>162</v>
      </c>
      <c r="B13" s="37">
        <v>2</v>
      </c>
      <c r="C13" s="37" t="s">
        <v>171</v>
      </c>
      <c r="D13" s="38" t="s">
        <v>340</v>
      </c>
      <c r="E13" s="38" t="s">
        <v>221</v>
      </c>
      <c r="F13" s="43">
        <v>100</v>
      </c>
      <c r="G13" s="39">
        <v>1.25E-3</v>
      </c>
      <c r="H13" s="43">
        <f>+G13*F13*1000</f>
        <v>125</v>
      </c>
      <c r="I13" s="40">
        <v>0.5</v>
      </c>
      <c r="J13" s="41">
        <f>F13*1000*G13*I13</f>
        <v>62.5</v>
      </c>
      <c r="K13" s="44" t="s">
        <v>76</v>
      </c>
      <c r="L13" s="47"/>
      <c r="M13" s="45" t="s">
        <v>222</v>
      </c>
      <c r="N13" s="46">
        <v>37168</v>
      </c>
    </row>
    <row r="14" spans="1:14" s="102" customFormat="1" ht="63" customHeight="1">
      <c r="A14" s="57" t="s">
        <v>163</v>
      </c>
      <c r="B14" s="57">
        <v>2</v>
      </c>
      <c r="C14" s="57" t="s">
        <v>262</v>
      </c>
      <c r="D14" s="102" t="s">
        <v>357</v>
      </c>
      <c r="E14" s="102" t="s">
        <v>285</v>
      </c>
      <c r="F14" s="262">
        <v>7.5</v>
      </c>
      <c r="G14" s="137"/>
      <c r="H14" s="108">
        <v>750</v>
      </c>
      <c r="I14" s="109">
        <v>0.2</v>
      </c>
      <c r="J14" s="110">
        <f>+H14*I14</f>
        <v>150</v>
      </c>
      <c r="K14" s="111" t="s">
        <v>284</v>
      </c>
      <c r="L14" s="57"/>
      <c r="M14" s="104" t="s">
        <v>344</v>
      </c>
      <c r="N14" s="35">
        <v>37174</v>
      </c>
    </row>
    <row r="15" spans="1:14" s="48" customFormat="1" ht="74.25" customHeight="1" thickBot="1">
      <c r="A15" s="47" t="s">
        <v>163</v>
      </c>
      <c r="B15" s="47">
        <v>3</v>
      </c>
      <c r="C15" s="47" t="s">
        <v>38</v>
      </c>
      <c r="D15" s="48" t="s">
        <v>69</v>
      </c>
      <c r="E15" s="48" t="s">
        <v>279</v>
      </c>
      <c r="F15" s="246">
        <v>0.35</v>
      </c>
      <c r="G15" s="50"/>
      <c r="H15" s="49">
        <v>50</v>
      </c>
      <c r="I15" s="51">
        <v>0.1</v>
      </c>
      <c r="J15" s="52">
        <f>+H15*I15</f>
        <v>5</v>
      </c>
      <c r="K15" s="53" t="s">
        <v>76</v>
      </c>
      <c r="L15" s="47"/>
      <c r="M15" s="54" t="s">
        <v>336</v>
      </c>
      <c r="N15" s="36">
        <v>37174</v>
      </c>
    </row>
    <row r="16" spans="1:14" s="83" customFormat="1" ht="42.75" customHeight="1" thickTop="1" thickBot="1">
      <c r="A16" s="84" t="s">
        <v>183</v>
      </c>
      <c r="B16" s="84"/>
      <c r="C16" s="84"/>
      <c r="D16" s="85" t="s">
        <v>168</v>
      </c>
      <c r="E16" s="84"/>
      <c r="F16" s="86" t="s">
        <v>318</v>
      </c>
      <c r="G16" s="271"/>
      <c r="H16" s="86" t="s">
        <v>316</v>
      </c>
      <c r="I16" s="84"/>
      <c r="J16" s="86" t="s">
        <v>317</v>
      </c>
      <c r="K16" s="88"/>
      <c r="L16" s="63"/>
      <c r="M16" s="84"/>
      <c r="N16" s="84"/>
    </row>
    <row r="17" spans="12:12" ht="13.8" thickTop="1">
      <c r="L17" s="2"/>
    </row>
    <row r="18" spans="12:12">
      <c r="L18" s="2"/>
    </row>
  </sheetData>
  <autoFilter ref="A4:M16"/>
  <phoneticPr fontId="0" type="noConversion"/>
  <dataValidations xWindow="47" yWindow="396" count="1">
    <dataValidation allowBlank="1" showInputMessage="1" showErrorMessage="1" promptTitle="Transaction status" prompt="A: Execution stage_x000a_B: Processing for mandate_x000a_C: Pitching" sqref="A1:C4 A6:C7 A9:C15"/>
  </dataValidations>
  <pageMargins left="0.39370078740157499" right="0.27" top="0.33" bottom="0.41" header="0.27" footer="0.18"/>
  <pageSetup paperSize="9" scale="75" orientation="landscape" r:id="rId1"/>
  <headerFooter alignWithMargins="0">
    <oddFooter>&amp;L&amp;"Arial,Bold"Enron Corp Confidential (&amp;D, &amp;T)&amp;C&amp;A&amp;RPage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abSelected="1" workbookViewId="0">
      <pane ySplit="4" topLeftCell="A5" activePane="bottomLeft" state="frozen"/>
      <selection activeCell="D29" sqref="D29"/>
      <selection pane="bottomLeft" activeCell="D29" sqref="D29"/>
    </sheetView>
  </sheetViews>
  <sheetFormatPr defaultRowHeight="13.2"/>
  <cols>
    <col min="1" max="1" width="5.33203125" customWidth="1"/>
    <col min="2" max="2" width="5.88671875" customWidth="1"/>
    <col min="3" max="3" width="5.5546875" customWidth="1"/>
    <col min="4" max="4" width="20.33203125" customWidth="1"/>
    <col min="5" max="5" width="34.44140625" customWidth="1"/>
    <col min="6" max="6" width="8.33203125" customWidth="1"/>
    <col min="8" max="8" width="8.109375" customWidth="1"/>
    <col min="9" max="9" width="8.33203125" customWidth="1"/>
    <col min="10" max="11" width="9" customWidth="1"/>
    <col min="12" max="12" width="10.88671875" customWidth="1"/>
    <col min="13" max="13" width="40.44140625" bestFit="1" customWidth="1"/>
    <col min="14" max="14" width="10.5546875" customWidth="1"/>
  </cols>
  <sheetData>
    <row r="1" spans="1:14" ht="17.399999999999999">
      <c r="A1" s="1" t="s">
        <v>178</v>
      </c>
      <c r="B1" s="1"/>
      <c r="C1" s="1"/>
      <c r="F1" s="14"/>
      <c r="H1" s="14"/>
      <c r="K1" s="26"/>
      <c r="N1" s="13">
        <f ca="1">+TODAY()</f>
        <v>37174</v>
      </c>
    </row>
    <row r="2" spans="1:14" ht="18" customHeight="1">
      <c r="A2" s="17" t="s">
        <v>183</v>
      </c>
      <c r="B2" s="17"/>
      <c r="C2" s="1"/>
      <c r="F2" s="14"/>
      <c r="H2" s="14"/>
      <c r="K2" s="26"/>
    </row>
    <row r="3" spans="1:14" s="4" customFormat="1" ht="33" customHeight="1" thickBot="1">
      <c r="A3" s="5" t="s">
        <v>161</v>
      </c>
      <c r="B3" s="5" t="s">
        <v>80</v>
      </c>
      <c r="C3" s="5" t="s">
        <v>170</v>
      </c>
      <c r="D3" s="5" t="s">
        <v>160</v>
      </c>
      <c r="E3" s="5" t="s">
        <v>19</v>
      </c>
      <c r="F3" s="5" t="s">
        <v>165</v>
      </c>
      <c r="G3" s="5" t="s">
        <v>164</v>
      </c>
      <c r="H3" s="15" t="s">
        <v>20</v>
      </c>
      <c r="I3" s="5" t="s">
        <v>167</v>
      </c>
      <c r="J3" s="5" t="s">
        <v>186</v>
      </c>
      <c r="K3" s="5" t="s">
        <v>74</v>
      </c>
      <c r="L3" s="5" t="s">
        <v>198</v>
      </c>
      <c r="M3" s="5" t="s">
        <v>166</v>
      </c>
      <c r="N3" s="5" t="s">
        <v>159</v>
      </c>
    </row>
    <row r="4" spans="1:14" s="56" customFormat="1" ht="81" customHeight="1" thickTop="1">
      <c r="A4" s="68" t="s">
        <v>148</v>
      </c>
      <c r="B4" s="70"/>
      <c r="C4" s="70"/>
      <c r="D4" s="112"/>
      <c r="E4" s="112"/>
      <c r="F4" s="113"/>
      <c r="G4" s="114"/>
      <c r="H4" s="115"/>
      <c r="I4" s="116"/>
      <c r="J4" s="117"/>
      <c r="K4" s="118"/>
      <c r="L4" s="70"/>
      <c r="M4" s="135" t="s">
        <v>197</v>
      </c>
      <c r="N4" s="119"/>
    </row>
    <row r="5" spans="1:14" s="48" customFormat="1" ht="74.25" customHeight="1">
      <c r="A5" s="47" t="s">
        <v>163</v>
      </c>
      <c r="B5" s="47">
        <v>1</v>
      </c>
      <c r="C5" s="47" t="s">
        <v>180</v>
      </c>
      <c r="D5" s="48" t="s">
        <v>143</v>
      </c>
      <c r="E5" s="80" t="s">
        <v>144</v>
      </c>
      <c r="F5" s="49">
        <v>1.8</v>
      </c>
      <c r="G5" s="51">
        <v>0.01</v>
      </c>
      <c r="H5" s="49">
        <f>+G5*F5*1000</f>
        <v>18.000000000000004</v>
      </c>
      <c r="I5" s="51">
        <v>0.1</v>
      </c>
      <c r="J5" s="52">
        <f>F5*1000*G5*I5</f>
        <v>1.8</v>
      </c>
      <c r="K5" s="53" t="s">
        <v>76</v>
      </c>
      <c r="L5" s="47">
        <v>1</v>
      </c>
      <c r="M5" s="54" t="s">
        <v>310</v>
      </c>
      <c r="N5" s="36">
        <v>37174</v>
      </c>
    </row>
    <row r="6" spans="1:14" s="48" customFormat="1" ht="80.25" customHeight="1">
      <c r="A6" s="47" t="s">
        <v>163</v>
      </c>
      <c r="B6" s="47">
        <v>1</v>
      </c>
      <c r="C6" s="47" t="s">
        <v>180</v>
      </c>
      <c r="D6" s="48" t="s">
        <v>157</v>
      </c>
      <c r="E6" s="80" t="s">
        <v>158</v>
      </c>
      <c r="F6" s="58">
        <v>2.4</v>
      </c>
      <c r="G6" s="50">
        <v>0.03</v>
      </c>
      <c r="H6" s="49">
        <f>+G6*F6*1000</f>
        <v>72</v>
      </c>
      <c r="I6" s="51">
        <v>0.1</v>
      </c>
      <c r="J6" s="52">
        <f>F6*1000*G6*I6</f>
        <v>7.2</v>
      </c>
      <c r="K6" s="53" t="s">
        <v>76</v>
      </c>
      <c r="L6" s="47"/>
      <c r="M6" s="65" t="s">
        <v>277</v>
      </c>
      <c r="N6" s="36">
        <v>37174</v>
      </c>
    </row>
    <row r="7" spans="1:14" s="48" customFormat="1" ht="66.75" customHeight="1">
      <c r="A7" s="47" t="s">
        <v>163</v>
      </c>
      <c r="B7" s="47">
        <v>1</v>
      </c>
      <c r="C7" s="47" t="s">
        <v>180</v>
      </c>
      <c r="D7" s="48" t="s">
        <v>58</v>
      </c>
      <c r="E7" s="80" t="s">
        <v>59</v>
      </c>
      <c r="F7" s="58"/>
      <c r="G7" s="50"/>
      <c r="H7" s="49"/>
      <c r="I7" s="51">
        <v>0.1</v>
      </c>
      <c r="J7" s="52"/>
      <c r="K7" s="53" t="s">
        <v>76</v>
      </c>
      <c r="L7" s="47"/>
      <c r="M7" s="54" t="s">
        <v>3</v>
      </c>
      <c r="N7" s="107">
        <v>37174</v>
      </c>
    </row>
    <row r="8" spans="1:14" s="48" customFormat="1" ht="71.400000000000006">
      <c r="A8" s="47" t="s">
        <v>163</v>
      </c>
      <c r="B8" s="47">
        <v>1</v>
      </c>
      <c r="C8" s="47" t="s">
        <v>184</v>
      </c>
      <c r="D8" s="48" t="s">
        <v>181</v>
      </c>
      <c r="E8" s="48" t="s">
        <v>73</v>
      </c>
      <c r="F8" s="49">
        <v>50</v>
      </c>
      <c r="G8" s="50"/>
      <c r="H8" s="49">
        <v>3000</v>
      </c>
      <c r="I8" s="51">
        <v>0.1</v>
      </c>
      <c r="J8" s="52">
        <f>+H8*I8</f>
        <v>300</v>
      </c>
      <c r="K8" s="53" t="s">
        <v>151</v>
      </c>
      <c r="L8" s="53"/>
      <c r="M8" s="65" t="s">
        <v>190</v>
      </c>
      <c r="N8" s="79">
        <v>37174</v>
      </c>
    </row>
    <row r="9" spans="1:14" ht="60.75" customHeight="1">
      <c r="A9" s="69" t="s">
        <v>162</v>
      </c>
      <c r="B9" s="69">
        <v>1</v>
      </c>
      <c r="C9" s="69" t="s">
        <v>84</v>
      </c>
      <c r="D9" s="71" t="s">
        <v>230</v>
      </c>
      <c r="E9" s="81" t="s">
        <v>26</v>
      </c>
      <c r="F9" s="72">
        <v>2.75</v>
      </c>
      <c r="G9" s="73">
        <v>0.05</v>
      </c>
      <c r="H9" s="49">
        <f>+G9*F9*1000</f>
        <v>137.5</v>
      </c>
      <c r="I9" s="74">
        <v>0.5</v>
      </c>
      <c r="J9" s="75">
        <f>H9*I9</f>
        <v>68.75</v>
      </c>
      <c r="K9" s="76" t="s">
        <v>76</v>
      </c>
      <c r="L9" s="69">
        <v>3</v>
      </c>
      <c r="M9" s="77" t="s">
        <v>356</v>
      </c>
      <c r="N9" s="82">
        <v>37174</v>
      </c>
    </row>
    <row r="10" spans="1:14" s="48" customFormat="1" ht="102.75" customHeight="1">
      <c r="A10" s="47" t="s">
        <v>163</v>
      </c>
      <c r="B10" s="47">
        <v>2</v>
      </c>
      <c r="C10" s="47" t="s">
        <v>30</v>
      </c>
      <c r="D10" s="48" t="s">
        <v>233</v>
      </c>
      <c r="E10" s="48" t="s">
        <v>278</v>
      </c>
      <c r="F10" s="49" t="s">
        <v>175</v>
      </c>
      <c r="G10" s="50">
        <v>0</v>
      </c>
      <c r="H10" s="49" t="s">
        <v>175</v>
      </c>
      <c r="I10" s="51">
        <v>0</v>
      </c>
      <c r="J10" s="52">
        <v>0</v>
      </c>
      <c r="K10" s="53" t="s">
        <v>81</v>
      </c>
      <c r="L10" s="47">
        <v>2</v>
      </c>
      <c r="M10" s="54" t="s">
        <v>263</v>
      </c>
      <c r="N10" s="36">
        <v>37168</v>
      </c>
    </row>
    <row r="11" spans="1:14" s="48" customFormat="1" ht="98.25" customHeight="1">
      <c r="A11" s="47" t="s">
        <v>163</v>
      </c>
      <c r="B11" s="47">
        <v>2</v>
      </c>
      <c r="C11" s="47" t="s">
        <v>35</v>
      </c>
      <c r="D11" s="48" t="s">
        <v>37</v>
      </c>
      <c r="E11" s="48" t="s">
        <v>267</v>
      </c>
      <c r="F11" s="97">
        <v>6.9</v>
      </c>
      <c r="G11" s="50">
        <v>0.05</v>
      </c>
      <c r="H11" s="49">
        <f>+G11*F11*1000</f>
        <v>345.00000000000006</v>
      </c>
      <c r="I11" s="51">
        <v>0.15</v>
      </c>
      <c r="J11" s="169">
        <f>+H11*I11</f>
        <v>51.750000000000007</v>
      </c>
      <c r="K11" s="53" t="s">
        <v>81</v>
      </c>
      <c r="L11" s="47" t="s">
        <v>232</v>
      </c>
      <c r="M11" s="54" t="s">
        <v>268</v>
      </c>
      <c r="N11" s="36">
        <v>37165</v>
      </c>
    </row>
    <row r="12" spans="1:14" s="48" customFormat="1" ht="119.25" customHeight="1">
      <c r="A12" s="47" t="s">
        <v>163</v>
      </c>
      <c r="B12" s="47">
        <v>2</v>
      </c>
      <c r="C12" s="47" t="s">
        <v>173</v>
      </c>
      <c r="D12" s="48" t="s">
        <v>67</v>
      </c>
      <c r="E12" s="80" t="s">
        <v>83</v>
      </c>
      <c r="F12" s="49" t="s">
        <v>175</v>
      </c>
      <c r="G12" s="50"/>
      <c r="H12" s="49"/>
      <c r="I12" s="51"/>
      <c r="J12" s="41"/>
      <c r="K12" s="53"/>
      <c r="L12" s="47">
        <v>1</v>
      </c>
      <c r="M12" s="54" t="s">
        <v>345</v>
      </c>
      <c r="N12" s="36">
        <v>37174</v>
      </c>
    </row>
    <row r="13" spans="1:14" s="48" customFormat="1" ht="64.5" customHeight="1">
      <c r="A13" s="47" t="s">
        <v>163</v>
      </c>
      <c r="B13" s="47">
        <v>3</v>
      </c>
      <c r="C13" s="47" t="s">
        <v>179</v>
      </c>
      <c r="D13" s="48" t="s">
        <v>62</v>
      </c>
      <c r="E13" s="80" t="s">
        <v>199</v>
      </c>
      <c r="F13" s="49">
        <v>70</v>
      </c>
      <c r="G13" s="51">
        <v>0.05</v>
      </c>
      <c r="H13" s="49">
        <f>+G13*F13*1000</f>
        <v>3500</v>
      </c>
      <c r="I13" s="51">
        <v>0.05</v>
      </c>
      <c r="J13" s="52">
        <f>F13*1000*G13*I13</f>
        <v>175</v>
      </c>
      <c r="K13" s="53" t="s">
        <v>63</v>
      </c>
      <c r="L13" s="47"/>
      <c r="M13" s="54" t="s">
        <v>68</v>
      </c>
      <c r="N13" s="36">
        <v>37148</v>
      </c>
    </row>
    <row r="14" spans="1:14" s="48" customFormat="1" ht="78.75" customHeight="1">
      <c r="A14" s="47" t="s">
        <v>163</v>
      </c>
      <c r="B14" s="47">
        <v>3</v>
      </c>
      <c r="C14" s="47" t="s">
        <v>188</v>
      </c>
      <c r="D14" s="48" t="s">
        <v>66</v>
      </c>
      <c r="E14" s="80" t="s">
        <v>313</v>
      </c>
      <c r="F14" s="49">
        <v>150</v>
      </c>
      <c r="G14" s="51">
        <v>0.02</v>
      </c>
      <c r="H14" s="49">
        <f>+G14*F14*1000</f>
        <v>3000</v>
      </c>
      <c r="I14" s="51">
        <v>0.05</v>
      </c>
      <c r="J14" s="52">
        <f>F14*1000*G14*I14</f>
        <v>150</v>
      </c>
      <c r="K14" s="53" t="s">
        <v>76</v>
      </c>
      <c r="L14" s="47">
        <v>1</v>
      </c>
      <c r="M14" s="54" t="s">
        <v>6</v>
      </c>
      <c r="N14" s="36">
        <v>37174</v>
      </c>
    </row>
    <row r="15" spans="1:14" s="48" customFormat="1" ht="96" customHeight="1">
      <c r="A15" s="47" t="s">
        <v>163</v>
      </c>
      <c r="B15" s="47">
        <v>3</v>
      </c>
      <c r="C15" s="47" t="s">
        <v>34</v>
      </c>
      <c r="D15" s="48" t="s">
        <v>32</v>
      </c>
      <c r="E15" s="48" t="s">
        <v>33</v>
      </c>
      <c r="F15" s="49">
        <v>5</v>
      </c>
      <c r="G15" s="51">
        <v>0.01</v>
      </c>
      <c r="H15" s="49">
        <f>+G15*F15*1000</f>
        <v>50</v>
      </c>
      <c r="I15" s="51">
        <v>0.05</v>
      </c>
      <c r="J15" s="52">
        <f>F15*1000*G15*I15</f>
        <v>2.5</v>
      </c>
      <c r="K15" s="53" t="s">
        <v>63</v>
      </c>
      <c r="L15" s="47"/>
      <c r="M15" s="54" t="s">
        <v>346</v>
      </c>
      <c r="N15" s="36">
        <v>37174</v>
      </c>
    </row>
    <row r="16" spans="1:14" s="48" customFormat="1" ht="144.75" customHeight="1">
      <c r="A16" s="47" t="s">
        <v>163</v>
      </c>
      <c r="B16" s="47">
        <v>3</v>
      </c>
      <c r="C16" s="47" t="s">
        <v>35</v>
      </c>
      <c r="D16" s="48" t="s">
        <v>71</v>
      </c>
      <c r="E16" s="80" t="s">
        <v>60</v>
      </c>
      <c r="F16" s="58">
        <v>0</v>
      </c>
      <c r="G16" s="50">
        <v>0</v>
      </c>
      <c r="H16" s="49">
        <f>+G16*F16*1000</f>
        <v>0</v>
      </c>
      <c r="I16" s="51">
        <v>0.25</v>
      </c>
      <c r="J16" s="52">
        <v>0</v>
      </c>
      <c r="K16" s="53" t="s">
        <v>81</v>
      </c>
      <c r="L16" s="47"/>
      <c r="M16" s="54" t="s">
        <v>7</v>
      </c>
      <c r="N16" s="36">
        <v>37174</v>
      </c>
    </row>
    <row r="17" spans="1:14" s="48" customFormat="1" ht="62.25" customHeight="1">
      <c r="A17" s="53" t="s">
        <v>163</v>
      </c>
      <c r="B17" s="47">
        <v>3</v>
      </c>
      <c r="C17" s="47" t="s">
        <v>347</v>
      </c>
      <c r="D17" s="48" t="s">
        <v>31</v>
      </c>
      <c r="E17" s="48" t="s">
        <v>286</v>
      </c>
      <c r="F17" s="49">
        <v>120</v>
      </c>
      <c r="G17" s="66" t="s">
        <v>348</v>
      </c>
      <c r="H17" s="288" t="s">
        <v>349</v>
      </c>
      <c r="I17" s="34">
        <v>0.1</v>
      </c>
      <c r="J17" s="289" t="s">
        <v>350</v>
      </c>
      <c r="K17" s="53" t="s">
        <v>63</v>
      </c>
      <c r="L17" s="47"/>
      <c r="M17" s="54" t="s">
        <v>351</v>
      </c>
      <c r="N17" s="36">
        <f ca="1">+TODAY()</f>
        <v>37174</v>
      </c>
    </row>
    <row r="18" spans="1:14" s="48" customFormat="1" ht="71.25" customHeight="1">
      <c r="A18" s="53" t="s">
        <v>163</v>
      </c>
      <c r="B18" s="47">
        <v>3</v>
      </c>
      <c r="C18" s="47" t="s">
        <v>238</v>
      </c>
      <c r="D18" s="48" t="s">
        <v>280</v>
      </c>
      <c r="E18" s="48" t="s">
        <v>352</v>
      </c>
      <c r="F18" s="49" t="s">
        <v>235</v>
      </c>
      <c r="G18" s="66" t="s">
        <v>348</v>
      </c>
      <c r="H18" s="290">
        <v>500</v>
      </c>
      <c r="I18" s="34">
        <v>0.1</v>
      </c>
      <c r="J18" s="288" t="s">
        <v>314</v>
      </c>
      <c r="K18" s="53" t="s">
        <v>81</v>
      </c>
      <c r="L18" s="47"/>
      <c r="M18" s="65" t="s">
        <v>92</v>
      </c>
      <c r="N18" s="36">
        <f ca="1">+TODAY()</f>
        <v>37174</v>
      </c>
    </row>
    <row r="19" spans="1:14" s="48" customFormat="1" ht="71.25" customHeight="1">
      <c r="A19" s="53" t="s">
        <v>163</v>
      </c>
      <c r="B19" s="47">
        <v>3</v>
      </c>
      <c r="C19" s="47" t="s">
        <v>239</v>
      </c>
      <c r="D19" s="48" t="s">
        <v>294</v>
      </c>
      <c r="E19" s="48" t="s">
        <v>82</v>
      </c>
      <c r="F19" s="53" t="s">
        <v>72</v>
      </c>
      <c r="G19" s="53" t="s">
        <v>72</v>
      </c>
      <c r="H19" s="53" t="s">
        <v>72</v>
      </c>
      <c r="I19" s="53" t="s">
        <v>72</v>
      </c>
      <c r="J19" s="53" t="s">
        <v>72</v>
      </c>
      <c r="K19" s="53" t="s">
        <v>81</v>
      </c>
      <c r="L19" s="47"/>
      <c r="M19" s="65" t="s">
        <v>353</v>
      </c>
      <c r="N19" s="36">
        <f ca="1">+TODAY()</f>
        <v>37174</v>
      </c>
    </row>
    <row r="20" spans="1:14" s="48" customFormat="1" ht="149.25" customHeight="1">
      <c r="A20" s="47" t="s">
        <v>163</v>
      </c>
      <c r="B20" s="47">
        <v>3</v>
      </c>
      <c r="C20" s="47" t="s">
        <v>35</v>
      </c>
      <c r="D20" s="48" t="s">
        <v>70</v>
      </c>
      <c r="E20" s="80" t="s">
        <v>61</v>
      </c>
      <c r="F20" s="58">
        <v>0</v>
      </c>
      <c r="G20" s="50">
        <v>0</v>
      </c>
      <c r="H20" s="49">
        <f>+G20*F20*1000</f>
        <v>0</v>
      </c>
      <c r="I20" s="51">
        <v>0</v>
      </c>
      <c r="J20" s="41">
        <f>F20*1000*G20*I20</f>
        <v>0</v>
      </c>
      <c r="K20" s="53" t="s">
        <v>81</v>
      </c>
      <c r="L20" s="47"/>
      <c r="M20" s="65" t="s">
        <v>311</v>
      </c>
      <c r="N20" s="36">
        <v>37165</v>
      </c>
    </row>
    <row r="21" spans="1:14" s="48" customFormat="1" ht="93.75" customHeight="1">
      <c r="A21" s="69" t="s">
        <v>163</v>
      </c>
      <c r="B21" s="69">
        <v>3</v>
      </c>
      <c r="C21" s="69" t="s">
        <v>172</v>
      </c>
      <c r="D21" s="71" t="s">
        <v>22</v>
      </c>
      <c r="E21" s="81" t="s">
        <v>23</v>
      </c>
      <c r="F21" s="72">
        <v>10</v>
      </c>
      <c r="G21" s="73">
        <v>5.0000000000000001E-3</v>
      </c>
      <c r="H21" s="273">
        <f>+G21*F21*1000</f>
        <v>50</v>
      </c>
      <c r="I21" s="74">
        <v>0.1</v>
      </c>
      <c r="J21" s="164">
        <f>F21*1000*G21*I21</f>
        <v>5</v>
      </c>
      <c r="K21" s="76" t="s">
        <v>63</v>
      </c>
      <c r="L21" s="69"/>
      <c r="M21" s="77" t="s">
        <v>9</v>
      </c>
      <c r="N21" s="78">
        <v>37174</v>
      </c>
    </row>
    <row r="22" spans="1:14" s="102" customFormat="1" ht="57.75" customHeight="1">
      <c r="A22" s="47" t="s">
        <v>163</v>
      </c>
      <c r="B22" s="47">
        <v>3</v>
      </c>
      <c r="C22" s="47" t="s">
        <v>179</v>
      </c>
      <c r="D22" s="48" t="s">
        <v>11</v>
      </c>
      <c r="E22" s="80" t="s">
        <v>12</v>
      </c>
      <c r="F22" s="58">
        <v>0</v>
      </c>
      <c r="G22" s="50">
        <v>0</v>
      </c>
      <c r="H22" s="49">
        <v>0</v>
      </c>
      <c r="I22" s="51">
        <v>0</v>
      </c>
      <c r="J22" s="41">
        <v>0</v>
      </c>
      <c r="K22" s="53"/>
      <c r="L22" s="47">
        <v>1</v>
      </c>
      <c r="M22" s="54" t="s">
        <v>91</v>
      </c>
      <c r="N22" s="36">
        <v>37162</v>
      </c>
    </row>
    <row r="23" spans="1:14" s="102" customFormat="1" ht="57.75" customHeight="1">
      <c r="A23" s="47" t="s">
        <v>163</v>
      </c>
      <c r="B23" s="47">
        <v>3</v>
      </c>
      <c r="C23" s="47" t="s">
        <v>201</v>
      </c>
      <c r="D23" s="48" t="s">
        <v>202</v>
      </c>
      <c r="E23" s="48" t="s">
        <v>203</v>
      </c>
      <c r="F23" s="58">
        <v>0</v>
      </c>
      <c r="G23" s="50">
        <v>0</v>
      </c>
      <c r="H23" s="49">
        <v>0</v>
      </c>
      <c r="I23" s="51">
        <v>0</v>
      </c>
      <c r="J23" s="41">
        <v>0</v>
      </c>
      <c r="K23" s="53"/>
      <c r="L23" s="47">
        <v>1</v>
      </c>
      <c r="M23" s="54" t="s">
        <v>204</v>
      </c>
      <c r="N23" s="36">
        <v>37169</v>
      </c>
    </row>
    <row r="24" spans="1:14" s="102" customFormat="1" ht="57.75" customHeight="1" thickBot="1">
      <c r="A24" s="278" t="s">
        <v>163</v>
      </c>
      <c r="B24" s="278">
        <v>3</v>
      </c>
      <c r="C24" s="278" t="s">
        <v>207</v>
      </c>
      <c r="D24" s="279" t="s">
        <v>205</v>
      </c>
      <c r="E24" s="279" t="s">
        <v>206</v>
      </c>
      <c r="F24" s="280">
        <v>0</v>
      </c>
      <c r="G24" s="281">
        <v>0</v>
      </c>
      <c r="H24" s="282">
        <v>0</v>
      </c>
      <c r="I24" s="283">
        <v>0</v>
      </c>
      <c r="J24" s="284">
        <v>0</v>
      </c>
      <c r="K24" s="285"/>
      <c r="L24" s="278" t="s">
        <v>232</v>
      </c>
      <c r="M24" s="286" t="s">
        <v>312</v>
      </c>
      <c r="N24" s="287">
        <v>37169</v>
      </c>
    </row>
    <row r="25" spans="1:14" s="56" customFormat="1" ht="48" customHeight="1" thickTop="1" thickBot="1">
      <c r="A25" s="265" t="s">
        <v>183</v>
      </c>
      <c r="B25" s="265"/>
      <c r="C25" s="166"/>
      <c r="D25" s="266" t="s">
        <v>168</v>
      </c>
      <c r="E25" s="266"/>
      <c r="F25" s="267">
        <f>SUM(F5:F22)</f>
        <v>418.85</v>
      </c>
      <c r="G25" s="274"/>
      <c r="H25" s="267">
        <f>SUM(H5:H24)</f>
        <v>10672.5</v>
      </c>
      <c r="I25" s="167"/>
      <c r="J25" s="268" t="s">
        <v>315</v>
      </c>
      <c r="K25" s="269"/>
      <c r="L25" s="166"/>
      <c r="M25" s="167"/>
      <c r="N25" s="270"/>
    </row>
    <row r="26" spans="1:14" s="56" customFormat="1" ht="38.25" customHeight="1" thickTop="1">
      <c r="F26" s="64"/>
      <c r="H26" s="64"/>
      <c r="K26" s="28"/>
      <c r="L26" s="57"/>
    </row>
    <row r="27" spans="1:14" s="56" customFormat="1" ht="38.25" customHeight="1">
      <c r="F27" s="64"/>
      <c r="H27" s="64"/>
      <c r="K27" s="28"/>
      <c r="L27" s="22"/>
    </row>
    <row r="28" spans="1:14" s="56" customFormat="1" ht="38.25" customHeight="1">
      <c r="A28"/>
      <c r="B28"/>
      <c r="C28"/>
      <c r="D28"/>
      <c r="E28"/>
      <c r="F28"/>
      <c r="G28"/>
      <c r="H28"/>
      <c r="I28"/>
      <c r="J28"/>
      <c r="K28"/>
      <c r="L28" s="22"/>
      <c r="M28"/>
      <c r="N28"/>
    </row>
    <row r="29" spans="1:14">
      <c r="L29" s="2"/>
    </row>
  </sheetData>
  <autoFilter ref="A4:N26"/>
  <phoneticPr fontId="0" type="noConversion"/>
  <dataValidations xWindow="69" yWindow="344" count="1">
    <dataValidation allowBlank="1" showInputMessage="1" showErrorMessage="1" promptTitle="Transaction status" prompt="A: Execution stage_x000a_B: Processing for mandate_x000a_C: Pitching" sqref="D25:E25 A19:C27 A1:C15"/>
  </dataValidations>
  <pageMargins left="0.39370078740157499" right="0.27" top="0.33" bottom="0.39" header="0.27" footer="0.17"/>
  <pageSetup paperSize="9" scale="75" orientation="landscape" r:id="rId1"/>
  <headerFooter alignWithMargins="0">
    <oddFooter>&amp;L&amp;"Arial,Bold"Enron Corp Confidential (&amp;D, &amp;T)&amp;C&amp;A&amp;RPage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pane ySplit="2" topLeftCell="A3" activePane="bottomLeft" state="frozen"/>
      <selection activeCell="D29" sqref="D29"/>
      <selection pane="bottomLeft" activeCell="D29" sqref="D29"/>
    </sheetView>
  </sheetViews>
  <sheetFormatPr defaultRowHeight="13.2"/>
  <cols>
    <col min="1" max="1" width="5.33203125" customWidth="1"/>
    <col min="2" max="2" width="5.88671875" customWidth="1"/>
    <col min="3" max="3" width="6.88671875" customWidth="1"/>
    <col min="4" max="4" width="20.33203125" customWidth="1"/>
    <col min="5" max="5" width="34.44140625" customWidth="1"/>
    <col min="6" max="6" width="8.109375" style="14" customWidth="1"/>
    <col min="7" max="7" width="9.33203125" customWidth="1"/>
    <col min="8" max="8" width="8.109375" customWidth="1"/>
    <col min="9" max="9" width="8.88671875" customWidth="1"/>
    <col min="10" max="10" width="8.109375" customWidth="1"/>
    <col min="11" max="11" width="9" style="26" customWidth="1"/>
    <col min="12" max="12" width="10.88671875" customWidth="1"/>
    <col min="13" max="13" width="39.6640625" customWidth="1"/>
    <col min="14" max="14" width="10.5546875" customWidth="1"/>
  </cols>
  <sheetData>
    <row r="1" spans="1:14" ht="71.400000000000006">
      <c r="A1" s="136" t="s">
        <v>145</v>
      </c>
      <c r="B1" s="1"/>
      <c r="C1" s="1"/>
      <c r="M1" s="162" t="s">
        <v>197</v>
      </c>
      <c r="N1" s="13">
        <f ca="1">+TODAY()</f>
        <v>37174</v>
      </c>
    </row>
    <row r="2" spans="1:14" s="4" customFormat="1" ht="33" customHeight="1" thickBot="1">
      <c r="A2" s="5" t="s">
        <v>161</v>
      </c>
      <c r="B2" s="5" t="s">
        <v>80</v>
      </c>
      <c r="C2" s="5" t="s">
        <v>135</v>
      </c>
      <c r="D2" s="5" t="s">
        <v>160</v>
      </c>
      <c r="E2" s="5" t="s">
        <v>19</v>
      </c>
      <c r="F2" s="5" t="s">
        <v>165</v>
      </c>
      <c r="G2" s="5" t="s">
        <v>164</v>
      </c>
      <c r="H2" s="5" t="s">
        <v>20</v>
      </c>
      <c r="I2" s="5" t="s">
        <v>167</v>
      </c>
      <c r="J2" s="5" t="s">
        <v>186</v>
      </c>
      <c r="K2" s="5" t="s">
        <v>74</v>
      </c>
      <c r="L2" s="5" t="s">
        <v>198</v>
      </c>
      <c r="M2" s="5" t="s">
        <v>166</v>
      </c>
      <c r="N2" s="5" t="s">
        <v>159</v>
      </c>
    </row>
    <row r="3" spans="1:14" s="28" customFormat="1" ht="98.25" customHeight="1" thickTop="1">
      <c r="A3" s="29" t="s">
        <v>162</v>
      </c>
      <c r="B3" s="29">
        <v>1</v>
      </c>
      <c r="C3" s="29" t="s">
        <v>138</v>
      </c>
      <c r="D3" s="30" t="s">
        <v>292</v>
      </c>
      <c r="E3" s="30" t="s">
        <v>13</v>
      </c>
      <c r="F3" s="49">
        <v>0</v>
      </c>
      <c r="G3" s="33">
        <v>0</v>
      </c>
      <c r="H3" s="275">
        <f t="shared" ref="H3:H12" si="0">F3*G3*1000</f>
        <v>0</v>
      </c>
      <c r="I3" s="34">
        <v>0</v>
      </c>
      <c r="J3" s="32">
        <f t="shared" ref="J3:J12" si="1">H3*I3</f>
        <v>0</v>
      </c>
      <c r="K3" s="31" t="s">
        <v>76</v>
      </c>
      <c r="M3" s="105" t="s">
        <v>44</v>
      </c>
      <c r="N3" s="36">
        <v>37174</v>
      </c>
    </row>
    <row r="4" spans="1:14" s="28" customFormat="1" ht="108.75" customHeight="1">
      <c r="A4" s="6" t="s">
        <v>162</v>
      </c>
      <c r="B4" s="6">
        <v>1</v>
      </c>
      <c r="C4" s="6" t="s">
        <v>152</v>
      </c>
      <c r="D4" s="7" t="s">
        <v>149</v>
      </c>
      <c r="E4" s="7" t="s">
        <v>15</v>
      </c>
      <c r="F4" s="10">
        <v>100</v>
      </c>
      <c r="G4" s="12">
        <v>1.75E-3</v>
      </c>
      <c r="H4" s="9">
        <f>+G4*F4*1000</f>
        <v>175.00000000000003</v>
      </c>
      <c r="I4" s="8">
        <v>0.5</v>
      </c>
      <c r="J4" s="9">
        <f>F4*1000*G4*I4</f>
        <v>87.5</v>
      </c>
      <c r="K4" s="27" t="s">
        <v>76</v>
      </c>
      <c r="L4" s="263" t="s">
        <v>232</v>
      </c>
      <c r="M4" s="106" t="s">
        <v>45</v>
      </c>
      <c r="N4" s="11">
        <v>37174</v>
      </c>
    </row>
    <row r="5" spans="1:14" s="28" customFormat="1" ht="126.75" customHeight="1">
      <c r="A5" s="29" t="s">
        <v>162</v>
      </c>
      <c r="B5" s="29">
        <v>1</v>
      </c>
      <c r="C5" s="29" t="s">
        <v>139</v>
      </c>
      <c r="D5" s="30" t="s">
        <v>134</v>
      </c>
      <c r="E5" s="30" t="s">
        <v>47</v>
      </c>
      <c r="F5" s="49">
        <v>190</v>
      </c>
      <c r="G5" s="33">
        <v>5.0000000000000001E-3</v>
      </c>
      <c r="H5" s="275">
        <f t="shared" si="0"/>
        <v>950.00000000000011</v>
      </c>
      <c r="I5" s="34">
        <v>0.1</v>
      </c>
      <c r="J5" s="32">
        <f t="shared" si="1"/>
        <v>95.000000000000014</v>
      </c>
      <c r="K5" s="31" t="s">
        <v>76</v>
      </c>
      <c r="L5" s="47" t="s">
        <v>236</v>
      </c>
      <c r="M5" s="105" t="s">
        <v>46</v>
      </c>
      <c r="N5" s="36">
        <v>37168</v>
      </c>
    </row>
    <row r="6" spans="1:14" s="48" customFormat="1" ht="72.75" customHeight="1">
      <c r="A6" s="47" t="s">
        <v>162</v>
      </c>
      <c r="B6" s="47">
        <v>1</v>
      </c>
      <c r="C6" s="47" t="s">
        <v>180</v>
      </c>
      <c r="D6" s="48" t="s">
        <v>274</v>
      </c>
      <c r="E6" s="80" t="s">
        <v>275</v>
      </c>
      <c r="F6" s="58"/>
      <c r="G6" s="50"/>
      <c r="H6" s="49"/>
      <c r="I6" s="51"/>
      <c r="J6" s="52"/>
      <c r="K6" s="53"/>
      <c r="L6" s="47">
        <v>1</v>
      </c>
      <c r="M6" s="54" t="s">
        <v>276</v>
      </c>
      <c r="N6" s="36">
        <v>37168</v>
      </c>
    </row>
    <row r="7" spans="1:14" s="28" customFormat="1" ht="91.5" customHeight="1">
      <c r="A7" s="29" t="s">
        <v>163</v>
      </c>
      <c r="B7" s="29">
        <v>2</v>
      </c>
      <c r="C7" s="29" t="s">
        <v>137</v>
      </c>
      <c r="D7" s="30" t="s">
        <v>223</v>
      </c>
      <c r="E7" s="30" t="s">
        <v>224</v>
      </c>
      <c r="F7" s="49">
        <v>1000</v>
      </c>
      <c r="G7" s="33">
        <v>5.0000000000000001E-3</v>
      </c>
      <c r="H7" s="275">
        <f>F7*G7*1000</f>
        <v>5000</v>
      </c>
      <c r="I7" s="34">
        <v>0</v>
      </c>
      <c r="J7" s="32">
        <f>H7*I7</f>
        <v>0</v>
      </c>
      <c r="K7" s="31" t="s">
        <v>76</v>
      </c>
      <c r="L7" s="47"/>
      <c r="M7" s="105" t="s">
        <v>50</v>
      </c>
      <c r="N7" s="36" t="s">
        <v>51</v>
      </c>
    </row>
    <row r="8" spans="1:14" s="28" customFormat="1" ht="80.25" customHeight="1">
      <c r="A8" s="29" t="s">
        <v>163</v>
      </c>
      <c r="B8" s="29">
        <v>2</v>
      </c>
      <c r="C8" s="29" t="s">
        <v>139</v>
      </c>
      <c r="D8" s="30" t="s">
        <v>27</v>
      </c>
      <c r="E8" s="30" t="s">
        <v>191</v>
      </c>
      <c r="F8" s="49">
        <v>500</v>
      </c>
      <c r="G8" s="33">
        <v>0.01</v>
      </c>
      <c r="H8" s="275">
        <f t="shared" si="0"/>
        <v>5000</v>
      </c>
      <c r="I8" s="34">
        <v>0</v>
      </c>
      <c r="J8" s="32">
        <f t="shared" si="1"/>
        <v>0</v>
      </c>
      <c r="K8" s="31" t="s">
        <v>76</v>
      </c>
      <c r="L8" s="47"/>
      <c r="M8" s="105" t="s">
        <v>48</v>
      </c>
      <c r="N8" s="36">
        <v>37174</v>
      </c>
    </row>
    <row r="9" spans="1:14" s="28" customFormat="1" ht="69.75" customHeight="1">
      <c r="A9" s="29" t="s">
        <v>163</v>
      </c>
      <c r="B9" s="29">
        <v>3</v>
      </c>
      <c r="C9" s="29" t="s">
        <v>137</v>
      </c>
      <c r="D9" s="30" t="s">
        <v>97</v>
      </c>
      <c r="E9" s="30" t="s">
        <v>98</v>
      </c>
      <c r="F9" s="49">
        <v>0</v>
      </c>
      <c r="G9" s="33">
        <v>0</v>
      </c>
      <c r="H9" s="275">
        <f>F9*G9*1000</f>
        <v>0</v>
      </c>
      <c r="I9" s="34">
        <v>0</v>
      </c>
      <c r="J9" s="32">
        <f>H9*I9</f>
        <v>0</v>
      </c>
      <c r="K9" s="31" t="s">
        <v>76</v>
      </c>
      <c r="L9" s="47"/>
      <c r="M9" s="105" t="s">
        <v>307</v>
      </c>
      <c r="N9" s="36">
        <v>37174</v>
      </c>
    </row>
    <row r="10" spans="1:14" s="28" customFormat="1" ht="69.75" customHeight="1">
      <c r="A10" s="29" t="s">
        <v>163</v>
      </c>
      <c r="B10" s="29">
        <v>3</v>
      </c>
      <c r="C10" s="29" t="s">
        <v>137</v>
      </c>
      <c r="D10" s="30" t="s">
        <v>49</v>
      </c>
      <c r="E10" s="30" t="s">
        <v>79</v>
      </c>
      <c r="F10" s="49">
        <v>0</v>
      </c>
      <c r="G10" s="33">
        <v>0</v>
      </c>
      <c r="H10" s="275">
        <f t="shared" si="0"/>
        <v>0</v>
      </c>
      <c r="I10" s="34">
        <v>0</v>
      </c>
      <c r="J10" s="32">
        <f t="shared" si="1"/>
        <v>0</v>
      </c>
      <c r="K10" s="31" t="s">
        <v>76</v>
      </c>
      <c r="M10" s="105" t="s">
        <v>296</v>
      </c>
      <c r="N10" s="36">
        <v>37174</v>
      </c>
    </row>
    <row r="11" spans="1:14" s="28" customFormat="1" ht="69.75" customHeight="1">
      <c r="A11" s="29" t="s">
        <v>163</v>
      </c>
      <c r="B11" s="29">
        <v>2</v>
      </c>
      <c r="C11" s="29" t="s">
        <v>138</v>
      </c>
      <c r="D11" s="30" t="s">
        <v>342</v>
      </c>
      <c r="E11" s="30" t="s">
        <v>96</v>
      </c>
      <c r="F11" s="49">
        <v>60</v>
      </c>
      <c r="G11" s="33">
        <v>5.0000000000000001E-3</v>
      </c>
      <c r="H11" s="275">
        <f t="shared" si="0"/>
        <v>300</v>
      </c>
      <c r="I11" s="34">
        <v>0</v>
      </c>
      <c r="J11" s="32">
        <f t="shared" si="1"/>
        <v>0</v>
      </c>
      <c r="K11" s="31" t="s">
        <v>76</v>
      </c>
      <c r="L11" s="47"/>
      <c r="M11" s="105" t="s">
        <v>52</v>
      </c>
      <c r="N11" s="36">
        <v>37168</v>
      </c>
    </row>
    <row r="12" spans="1:14" s="28" customFormat="1" ht="87.75" customHeight="1">
      <c r="A12" s="29" t="s">
        <v>163</v>
      </c>
      <c r="B12" s="29">
        <v>3</v>
      </c>
      <c r="C12" s="29" t="s">
        <v>136</v>
      </c>
      <c r="D12" s="30" t="s">
        <v>54</v>
      </c>
      <c r="E12" s="30" t="s">
        <v>53</v>
      </c>
      <c r="F12" s="49">
        <v>50</v>
      </c>
      <c r="G12" s="33">
        <v>5.0000000000000001E-3</v>
      </c>
      <c r="H12" s="275">
        <f t="shared" si="0"/>
        <v>250</v>
      </c>
      <c r="I12" s="34">
        <v>0</v>
      </c>
      <c r="J12" s="32">
        <f t="shared" si="1"/>
        <v>0</v>
      </c>
      <c r="K12" s="31" t="s">
        <v>76</v>
      </c>
      <c r="L12" s="47"/>
      <c r="M12" s="105" t="s">
        <v>55</v>
      </c>
      <c r="N12" s="36">
        <v>37174</v>
      </c>
    </row>
    <row r="13" spans="1:14" s="28" customFormat="1" ht="95.25" customHeight="1">
      <c r="A13" s="29" t="s">
        <v>163</v>
      </c>
      <c r="B13" s="29">
        <v>3</v>
      </c>
      <c r="C13" s="29" t="s">
        <v>136</v>
      </c>
      <c r="D13" s="30" t="s">
        <v>56</v>
      </c>
      <c r="E13" s="30" t="s">
        <v>57</v>
      </c>
      <c r="F13" s="49">
        <v>0</v>
      </c>
      <c r="G13" s="33">
        <v>0</v>
      </c>
      <c r="H13" s="275">
        <f>F13*G13*1000</f>
        <v>0</v>
      </c>
      <c r="I13" s="34">
        <v>0</v>
      </c>
      <c r="J13" s="32">
        <f>H13*I13</f>
        <v>0</v>
      </c>
      <c r="K13" s="31" t="s">
        <v>76</v>
      </c>
      <c r="L13" s="47"/>
      <c r="M13" s="105" t="s">
        <v>297</v>
      </c>
      <c r="N13" s="36">
        <v>37174</v>
      </c>
    </row>
    <row r="14" spans="1:14" s="28" customFormat="1" ht="69.75" customHeight="1">
      <c r="A14" s="53" t="s">
        <v>140</v>
      </c>
      <c r="B14" s="47">
        <v>1</v>
      </c>
      <c r="C14" s="47"/>
      <c r="D14" s="48" t="s">
        <v>290</v>
      </c>
      <c r="E14" s="48" t="s">
        <v>281</v>
      </c>
      <c r="F14" s="49">
        <v>17</v>
      </c>
      <c r="G14" s="50">
        <v>0.05</v>
      </c>
      <c r="H14" s="49">
        <v>850</v>
      </c>
      <c r="I14" s="51">
        <v>0.3</v>
      </c>
      <c r="J14" s="52">
        <v>255</v>
      </c>
      <c r="K14" s="53" t="s">
        <v>81</v>
      </c>
      <c r="L14" s="47"/>
      <c r="M14" s="54" t="s">
        <v>337</v>
      </c>
      <c r="N14" s="36">
        <f ca="1">+TODAY()</f>
        <v>37174</v>
      </c>
    </row>
    <row r="15" spans="1:14" s="28" customFormat="1" ht="69.75" customHeight="1">
      <c r="A15" s="29" t="s">
        <v>140</v>
      </c>
      <c r="B15" s="29">
        <v>3</v>
      </c>
      <c r="C15" s="29" t="s">
        <v>136</v>
      </c>
      <c r="D15" s="30" t="s">
        <v>78</v>
      </c>
      <c r="E15" s="30" t="s">
        <v>14</v>
      </c>
      <c r="F15" s="49">
        <v>40</v>
      </c>
      <c r="G15" s="33">
        <v>5.0000000000000001E-3</v>
      </c>
      <c r="H15" s="275">
        <f>F15*G15*1000</f>
        <v>200</v>
      </c>
      <c r="I15" s="34">
        <v>0.1</v>
      </c>
      <c r="J15" s="32">
        <f>H15*I15</f>
        <v>20</v>
      </c>
      <c r="K15" s="31" t="s">
        <v>77</v>
      </c>
      <c r="L15" s="47"/>
      <c r="M15" s="165" t="s">
        <v>338</v>
      </c>
      <c r="N15" s="36">
        <v>37126</v>
      </c>
    </row>
    <row r="16" spans="1:14" s="28" customFormat="1" ht="78.75" customHeight="1">
      <c r="A16" s="29" t="s">
        <v>163</v>
      </c>
      <c r="B16" s="29">
        <v>3</v>
      </c>
      <c r="C16" s="29" t="s">
        <v>138</v>
      </c>
      <c r="D16" s="30" t="s">
        <v>319</v>
      </c>
      <c r="E16" s="30" t="s">
        <v>320</v>
      </c>
      <c r="F16" s="49"/>
      <c r="G16" s="33"/>
      <c r="H16" s="275"/>
      <c r="I16" s="34"/>
      <c r="J16" s="32"/>
      <c r="K16" s="31"/>
      <c r="L16" s="47"/>
      <c r="M16" s="30" t="s">
        <v>321</v>
      </c>
      <c r="N16" s="36">
        <f t="shared" ref="N16:N23" ca="1" si="2">+TODAY()</f>
        <v>37174</v>
      </c>
    </row>
    <row r="17" spans="1:14" s="28" customFormat="1" ht="78.75" customHeight="1">
      <c r="A17" s="29" t="s">
        <v>163</v>
      </c>
      <c r="B17" s="29">
        <v>3</v>
      </c>
      <c r="C17" s="29" t="s">
        <v>138</v>
      </c>
      <c r="D17" s="30" t="s">
        <v>322</v>
      </c>
      <c r="E17" s="30" t="s">
        <v>323</v>
      </c>
      <c r="F17" s="49"/>
      <c r="G17" s="33"/>
      <c r="H17" s="275"/>
      <c r="I17" s="34"/>
      <c r="J17" s="32"/>
      <c r="K17" s="31"/>
      <c r="L17" s="47"/>
      <c r="M17" s="30" t="s">
        <v>321</v>
      </c>
      <c r="N17" s="36">
        <f t="shared" ca="1" si="2"/>
        <v>37174</v>
      </c>
    </row>
    <row r="18" spans="1:14" s="28" customFormat="1" ht="78.75" customHeight="1">
      <c r="A18" s="29" t="s">
        <v>163</v>
      </c>
      <c r="B18" s="29">
        <v>3</v>
      </c>
      <c r="C18" s="29" t="s">
        <v>138</v>
      </c>
      <c r="D18" s="30" t="s">
        <v>324</v>
      </c>
      <c r="E18" s="30" t="s">
        <v>325</v>
      </c>
      <c r="F18" s="49"/>
      <c r="G18" s="33"/>
      <c r="H18" s="275"/>
      <c r="I18" s="34"/>
      <c r="J18" s="32"/>
      <c r="K18" s="31"/>
      <c r="L18" s="47"/>
      <c r="M18" s="30" t="s">
        <v>321</v>
      </c>
      <c r="N18" s="36">
        <f t="shared" ca="1" si="2"/>
        <v>37174</v>
      </c>
    </row>
    <row r="19" spans="1:14" s="28" customFormat="1" ht="78.75" customHeight="1">
      <c r="A19" s="29" t="s">
        <v>163</v>
      </c>
      <c r="B19" s="29">
        <v>2</v>
      </c>
      <c r="C19" s="29" t="s">
        <v>138</v>
      </c>
      <c r="D19" s="30" t="s">
        <v>326</v>
      </c>
      <c r="E19" s="30" t="s">
        <v>327</v>
      </c>
      <c r="F19" s="49"/>
      <c r="G19" s="33"/>
      <c r="H19" s="275"/>
      <c r="I19" s="34"/>
      <c r="J19" s="32"/>
      <c r="K19" s="31"/>
      <c r="L19" s="47"/>
      <c r="M19" s="30" t="s">
        <v>321</v>
      </c>
      <c r="N19" s="36">
        <f t="shared" ca="1" si="2"/>
        <v>37174</v>
      </c>
    </row>
    <row r="20" spans="1:14" s="28" customFormat="1" ht="78.75" customHeight="1">
      <c r="A20" s="29" t="s">
        <v>163</v>
      </c>
      <c r="B20" s="29">
        <v>3</v>
      </c>
      <c r="C20" s="29" t="s">
        <v>137</v>
      </c>
      <c r="D20" s="30" t="s">
        <v>328</v>
      </c>
      <c r="E20" s="30" t="s">
        <v>329</v>
      </c>
      <c r="F20" s="49"/>
      <c r="G20" s="33"/>
      <c r="H20" s="275"/>
      <c r="I20" s="34"/>
      <c r="J20" s="32"/>
      <c r="K20" s="31"/>
      <c r="L20" s="47"/>
      <c r="M20" s="30" t="s">
        <v>321</v>
      </c>
      <c r="N20" s="36">
        <f t="shared" ca="1" si="2"/>
        <v>37174</v>
      </c>
    </row>
    <row r="21" spans="1:14" s="28" customFormat="1" ht="69.75" customHeight="1">
      <c r="A21" s="53" t="s">
        <v>163</v>
      </c>
      <c r="B21" s="47">
        <v>3</v>
      </c>
      <c r="C21" s="47" t="s">
        <v>137</v>
      </c>
      <c r="D21" s="48" t="s">
        <v>330</v>
      </c>
      <c r="E21" s="48" t="s">
        <v>331</v>
      </c>
      <c r="F21" s="49"/>
      <c r="G21" s="50"/>
      <c r="H21" s="49"/>
      <c r="I21" s="51"/>
      <c r="J21" s="52"/>
      <c r="K21" s="53"/>
      <c r="L21" s="47"/>
      <c r="M21" s="30" t="s">
        <v>321</v>
      </c>
      <c r="N21" s="36">
        <f t="shared" ca="1" si="2"/>
        <v>37174</v>
      </c>
    </row>
    <row r="22" spans="1:14" s="28" customFormat="1" ht="69.75" customHeight="1">
      <c r="A22" s="29" t="s">
        <v>163</v>
      </c>
      <c r="B22" s="29">
        <v>3</v>
      </c>
      <c r="C22" s="29" t="s">
        <v>137</v>
      </c>
      <c r="D22" s="30" t="s">
        <v>332</v>
      </c>
      <c r="E22" s="30" t="s">
        <v>333</v>
      </c>
      <c r="F22" s="49"/>
      <c r="G22" s="33"/>
      <c r="H22" s="275"/>
      <c r="I22" s="34"/>
      <c r="J22" s="32"/>
      <c r="K22" s="31"/>
      <c r="L22" s="47"/>
      <c r="M22" s="30" t="s">
        <v>321</v>
      </c>
      <c r="N22" s="36">
        <f t="shared" ca="1" si="2"/>
        <v>37174</v>
      </c>
    </row>
    <row r="23" spans="1:14" s="56" customFormat="1" ht="59.25" customHeight="1" thickBot="1">
      <c r="A23" s="187" t="s">
        <v>163</v>
      </c>
      <c r="B23" s="187">
        <v>3</v>
      </c>
      <c r="C23" s="187" t="s">
        <v>136</v>
      </c>
      <c r="D23" s="188" t="s">
        <v>334</v>
      </c>
      <c r="E23" s="188" t="s">
        <v>335</v>
      </c>
      <c r="F23" s="92"/>
      <c r="G23" s="189"/>
      <c r="H23" s="276"/>
      <c r="I23" s="191"/>
      <c r="J23" s="190"/>
      <c r="K23" s="192"/>
      <c r="L23" s="90"/>
      <c r="M23" s="30" t="s">
        <v>321</v>
      </c>
      <c r="N23" s="36">
        <f t="shared" ca="1" si="2"/>
        <v>37174</v>
      </c>
    </row>
    <row r="24" spans="1:14" s="2" customFormat="1" ht="38.25" customHeight="1" thickTop="1" thickBot="1">
      <c r="A24" s="24" t="s">
        <v>183</v>
      </c>
      <c r="B24" s="24"/>
      <c r="C24" s="18"/>
      <c r="D24" s="25" t="s">
        <v>168</v>
      </c>
      <c r="E24" s="25"/>
      <c r="F24" s="20">
        <f>SUM(F3:F15)</f>
        <v>1957</v>
      </c>
      <c r="G24" s="19"/>
      <c r="H24" s="277">
        <f>SUM(H3:H15)</f>
        <v>12725</v>
      </c>
      <c r="I24" s="19"/>
      <c r="J24" s="23">
        <f>SUM(J3:J15)</f>
        <v>457.5</v>
      </c>
      <c r="K24" s="19"/>
      <c r="L24" s="19"/>
      <c r="M24" s="19"/>
      <c r="N24" s="19"/>
    </row>
    <row r="25" spans="1:14" s="2" customFormat="1" ht="38.25" customHeight="1" thickTop="1">
      <c r="F25" s="16"/>
      <c r="K25" s="3"/>
    </row>
    <row r="26" spans="1:14" s="2" customFormat="1" ht="38.25" customHeight="1">
      <c r="F26" s="16"/>
      <c r="K26" s="3"/>
    </row>
  </sheetData>
  <phoneticPr fontId="0" type="noConversion"/>
  <dataValidations xWindow="73" yWindow="255" count="2">
    <dataValidation allowBlank="1" showInputMessage="1" showErrorMessage="1" promptTitle="Transaction status" prompt="A: Execution stage_x000a_B: Processing for mandate_x000a_C: Pitching" sqref="D24:E24 A5:C6 C1:C4 C7:C22 C24:C65536 A23:C23"/>
    <dataValidation allowBlank="1" showInputMessage="1" showErrorMessage="1" promptTitle="Transaction Status" prompt="A: Execution Stage_x000a_B: Processing for Mandate_x000a_C: Pitching_x000a_D: Done Deal_x000a_X: Declined/ Lost" sqref="A1:B4 A7:B22 A24:B65536"/>
  </dataValidations>
  <pageMargins left="0.39370078740157499" right="0.27" top="0.33" bottom="0.42" header="0.27" footer="0.2"/>
  <pageSetup paperSize="9" scale="75" orientation="landscape" r:id="rId1"/>
  <headerFooter alignWithMargins="0">
    <oddFooter>&amp;L&amp;"Arial,Bold"Enron Corp Confidential (&amp;D, &amp;T)&amp;C&amp;A&amp;RPage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13"/>
  <sheetViews>
    <sheetView topLeftCell="A7" zoomScale="75" workbookViewId="0">
      <pane xSplit="1" topLeftCell="Z1" activePane="topRight" state="frozen"/>
      <selection activeCell="D29" sqref="D29"/>
      <selection pane="topRight" activeCell="D29" sqref="D29"/>
    </sheetView>
  </sheetViews>
  <sheetFormatPr defaultRowHeight="13.2" outlineLevelCol="1"/>
  <cols>
    <col min="1" max="1" width="15" style="134" customWidth="1"/>
    <col min="2" max="2" width="21.88671875" style="67" hidden="1" customWidth="1" outlineLevel="1"/>
    <col min="3" max="3" width="19.88671875" style="67" hidden="1" customWidth="1" outlineLevel="1"/>
    <col min="4" max="4" width="15.5546875" style="67" hidden="1" customWidth="1" outlineLevel="1"/>
    <col min="5" max="7" width="3.44140625" hidden="1" customWidth="1" outlineLevel="1"/>
    <col min="8" max="8" width="16.5546875" hidden="1" customWidth="1" outlineLevel="1"/>
    <col min="9" max="9" width="16.88671875" hidden="1" customWidth="1" outlineLevel="1"/>
    <col min="10" max="10" width="16.109375" hidden="1" customWidth="1" outlineLevel="1"/>
    <col min="11" max="11" width="14.6640625" hidden="1" customWidth="1" outlineLevel="1"/>
    <col min="12" max="13" width="3.44140625" hidden="1" customWidth="1" outlineLevel="1"/>
    <col min="14" max="14" width="16.88671875" customWidth="1" collapsed="1"/>
    <col min="15" max="15" width="16.88671875" customWidth="1" outlineLevel="1"/>
    <col min="16" max="16" width="16.44140625" customWidth="1" outlineLevel="1"/>
    <col min="17" max="17" width="14.109375" customWidth="1" outlineLevel="1"/>
    <col min="18" max="18" width="15.33203125" customWidth="1" outlineLevel="1"/>
    <col min="19" max="21" width="3.44140625" customWidth="1" outlineLevel="1"/>
    <col min="22" max="22" width="17.5546875" customWidth="1" outlineLevel="1"/>
    <col min="23" max="23" width="21.109375" customWidth="1" outlineLevel="1"/>
    <col min="24" max="24" width="16" style="67" customWidth="1" outlineLevel="1"/>
    <col min="25" max="25" width="11.88671875" customWidth="1" outlineLevel="1"/>
    <col min="26" max="35" width="3.44140625" customWidth="1" outlineLevel="1"/>
    <col min="36" max="36" width="16" customWidth="1" outlineLevel="1"/>
    <col min="37" max="37" width="3.44140625" customWidth="1" outlineLevel="1"/>
    <col min="38" max="38" width="11" bestFit="1" customWidth="1" outlineLevel="1"/>
    <col min="39" max="44" width="3.44140625" customWidth="1" outlineLevel="1"/>
    <col min="45" max="45" width="3.44140625" customWidth="1"/>
    <col min="46" max="74" width="3.44140625" hidden="1" customWidth="1" outlineLevel="1"/>
    <col min="75" max="75" width="3.44140625" customWidth="1" collapsed="1"/>
    <col min="76" max="105" width="3.44140625" hidden="1" customWidth="1" outlineLevel="1"/>
    <col min="106" max="106" width="32.109375" customWidth="1" collapsed="1"/>
  </cols>
  <sheetData>
    <row r="1" spans="1:106" ht="35.25" customHeight="1" thickBot="1">
      <c r="A1" s="230" t="s">
        <v>210</v>
      </c>
    </row>
    <row r="2" spans="1:106" s="120" customFormat="1" ht="27.6">
      <c r="A2" s="207"/>
      <c r="B2" s="208" t="s">
        <v>99</v>
      </c>
      <c r="C2" s="209"/>
      <c r="D2" s="209"/>
      <c r="E2" s="210"/>
      <c r="F2" s="210"/>
      <c r="G2" s="210"/>
      <c r="H2" s="210"/>
      <c r="I2" s="210"/>
      <c r="J2" s="210"/>
      <c r="K2" s="210"/>
      <c r="L2" s="210"/>
      <c r="M2" s="210"/>
      <c r="N2" s="211" t="s">
        <v>100</v>
      </c>
      <c r="O2" s="210"/>
      <c r="P2" s="210"/>
      <c r="Q2" s="210"/>
      <c r="R2" s="210"/>
      <c r="S2" s="210"/>
      <c r="T2" s="210"/>
      <c r="U2" s="210"/>
      <c r="V2" s="210"/>
      <c r="W2" s="210"/>
      <c r="X2" s="209"/>
      <c r="Y2" s="210"/>
      <c r="Z2" s="210"/>
      <c r="AA2" s="210"/>
      <c r="AB2" s="210"/>
      <c r="AC2" s="210"/>
      <c r="AD2" s="210"/>
      <c r="AE2" s="210"/>
      <c r="AF2" s="210"/>
      <c r="AG2" s="210"/>
      <c r="AH2" s="210"/>
      <c r="AI2" s="210"/>
      <c r="AJ2" s="210"/>
      <c r="AK2" s="210"/>
      <c r="AL2" s="210"/>
      <c r="AM2" s="210"/>
      <c r="AN2" s="210"/>
      <c r="AO2" s="210"/>
      <c r="AP2" s="210"/>
      <c r="AQ2" s="210"/>
      <c r="AR2" s="210"/>
      <c r="AS2" s="212" t="s">
        <v>101</v>
      </c>
      <c r="AT2" s="210"/>
      <c r="AU2" s="210"/>
      <c r="AV2" s="210"/>
      <c r="AW2" s="210"/>
      <c r="AX2" s="210"/>
      <c r="AY2" s="210"/>
      <c r="AZ2" s="210"/>
      <c r="BA2" s="210"/>
      <c r="BB2" s="210"/>
      <c r="BC2" s="210"/>
      <c r="BD2" s="210"/>
      <c r="BE2" s="210"/>
      <c r="BF2" s="210"/>
      <c r="BG2" s="210"/>
      <c r="BH2" s="210"/>
      <c r="BI2" s="210"/>
      <c r="BJ2" s="210"/>
      <c r="BK2" s="210"/>
      <c r="BL2" s="210"/>
      <c r="BM2" s="210"/>
      <c r="BN2" s="210"/>
      <c r="BO2" s="210"/>
      <c r="BP2" s="210"/>
      <c r="BQ2" s="210"/>
      <c r="BR2" s="210"/>
      <c r="BS2" s="210"/>
      <c r="BT2" s="210"/>
      <c r="BU2" s="210"/>
      <c r="BV2" s="210"/>
      <c r="BW2" s="225" t="s">
        <v>102</v>
      </c>
      <c r="BX2" s="210"/>
      <c r="BY2" s="210"/>
      <c r="BZ2" s="210"/>
      <c r="CA2" s="210"/>
      <c r="CB2" s="210"/>
      <c r="CC2" s="210"/>
      <c r="CD2" s="210"/>
      <c r="CE2" s="210"/>
      <c r="CF2" s="210"/>
      <c r="CG2" s="210"/>
      <c r="CH2" s="210"/>
      <c r="CI2" s="210"/>
      <c r="CJ2" s="210"/>
      <c r="CK2" s="210"/>
      <c r="CL2" s="210"/>
      <c r="CM2" s="210"/>
      <c r="CN2" s="210"/>
      <c r="CO2" s="210"/>
      <c r="CP2" s="210"/>
      <c r="CQ2" s="210"/>
      <c r="CR2" s="210"/>
      <c r="CS2" s="210"/>
      <c r="CT2" s="210"/>
      <c r="CU2" s="210"/>
      <c r="CV2" s="210"/>
      <c r="CW2" s="210"/>
      <c r="CX2" s="210"/>
      <c r="CY2" s="210"/>
      <c r="CZ2" s="210"/>
      <c r="DA2" s="210"/>
      <c r="DB2" s="213"/>
    </row>
    <row r="3" spans="1:106" s="133" customFormat="1">
      <c r="A3" s="214" t="s">
        <v>103</v>
      </c>
      <c r="B3" s="122">
        <v>19</v>
      </c>
      <c r="C3" s="122">
        <v>20</v>
      </c>
      <c r="D3" s="122">
        <v>21</v>
      </c>
      <c r="E3" s="121">
        <v>22</v>
      </c>
      <c r="F3" s="121">
        <v>23</v>
      </c>
      <c r="G3" s="123">
        <v>24</v>
      </c>
      <c r="H3" s="121">
        <v>25</v>
      </c>
      <c r="I3" s="121">
        <v>26</v>
      </c>
      <c r="J3" s="121">
        <v>27</v>
      </c>
      <c r="K3" s="121">
        <v>28</v>
      </c>
      <c r="L3" s="121">
        <v>29</v>
      </c>
      <c r="M3" s="121">
        <v>30</v>
      </c>
      <c r="N3" s="124">
        <v>1</v>
      </c>
      <c r="O3" s="125">
        <v>2</v>
      </c>
      <c r="P3" s="125">
        <v>3</v>
      </c>
      <c r="Q3" s="125">
        <v>4</v>
      </c>
      <c r="R3" s="125">
        <v>5</v>
      </c>
      <c r="S3" s="125">
        <v>6</v>
      </c>
      <c r="T3" s="125">
        <v>7</v>
      </c>
      <c r="U3" s="125">
        <v>8</v>
      </c>
      <c r="V3" s="125">
        <v>9</v>
      </c>
      <c r="W3" s="125">
        <v>10</v>
      </c>
      <c r="X3" s="168">
        <v>11</v>
      </c>
      <c r="Y3" s="125">
        <v>12</v>
      </c>
      <c r="Z3" s="125">
        <v>13</v>
      </c>
      <c r="AA3" s="125">
        <v>14</v>
      </c>
      <c r="AB3" s="125">
        <v>15</v>
      </c>
      <c r="AC3" s="125">
        <v>16</v>
      </c>
      <c r="AD3" s="125">
        <v>17</v>
      </c>
      <c r="AE3" s="125">
        <v>18</v>
      </c>
      <c r="AF3" s="125">
        <v>19</v>
      </c>
      <c r="AG3" s="125">
        <v>20</v>
      </c>
      <c r="AH3" s="125">
        <v>21</v>
      </c>
      <c r="AI3" s="125">
        <v>22</v>
      </c>
      <c r="AJ3" s="125">
        <v>23</v>
      </c>
      <c r="AK3" s="126">
        <v>24</v>
      </c>
      <c r="AL3" s="125">
        <v>25</v>
      </c>
      <c r="AM3" s="125">
        <v>26</v>
      </c>
      <c r="AN3" s="125">
        <v>27</v>
      </c>
      <c r="AO3" s="125">
        <v>28</v>
      </c>
      <c r="AP3" s="125">
        <v>29</v>
      </c>
      <c r="AQ3" s="127">
        <v>30</v>
      </c>
      <c r="AR3" s="128">
        <v>31</v>
      </c>
      <c r="AS3" s="229">
        <v>1</v>
      </c>
      <c r="AT3" s="129">
        <v>2</v>
      </c>
      <c r="AU3" s="129">
        <v>3</v>
      </c>
      <c r="AV3" s="129">
        <v>4</v>
      </c>
      <c r="AW3" s="129">
        <v>5</v>
      </c>
      <c r="AX3" s="129">
        <v>6</v>
      </c>
      <c r="AY3" s="129">
        <v>7</v>
      </c>
      <c r="AZ3" s="129">
        <v>8</v>
      </c>
      <c r="BA3" s="129">
        <v>9</v>
      </c>
      <c r="BB3" s="130">
        <v>10</v>
      </c>
      <c r="BC3" s="130">
        <v>11</v>
      </c>
      <c r="BD3" s="129">
        <v>12</v>
      </c>
      <c r="BE3" s="129">
        <v>13</v>
      </c>
      <c r="BF3" s="129">
        <v>14</v>
      </c>
      <c r="BG3" s="129">
        <v>15</v>
      </c>
      <c r="BH3" s="129">
        <v>16</v>
      </c>
      <c r="BI3" s="129">
        <v>17</v>
      </c>
      <c r="BJ3" s="129">
        <v>18</v>
      </c>
      <c r="BK3" s="129">
        <v>19</v>
      </c>
      <c r="BL3" s="129">
        <v>20</v>
      </c>
      <c r="BM3" s="129">
        <v>21</v>
      </c>
      <c r="BN3" s="129">
        <v>22</v>
      </c>
      <c r="BO3" s="129">
        <v>23</v>
      </c>
      <c r="BP3" s="130">
        <v>24</v>
      </c>
      <c r="BQ3" s="129">
        <v>25</v>
      </c>
      <c r="BR3" s="129">
        <v>26</v>
      </c>
      <c r="BS3" s="129">
        <v>27</v>
      </c>
      <c r="BT3" s="129">
        <v>28</v>
      </c>
      <c r="BU3" s="129">
        <v>29</v>
      </c>
      <c r="BV3" s="129">
        <v>30</v>
      </c>
      <c r="BW3" s="226">
        <v>1</v>
      </c>
      <c r="BX3" s="222">
        <v>2</v>
      </c>
      <c r="BY3" s="131">
        <v>3</v>
      </c>
      <c r="BZ3" s="131">
        <v>4</v>
      </c>
      <c r="CA3" s="131">
        <v>5</v>
      </c>
      <c r="CB3" s="131">
        <v>6</v>
      </c>
      <c r="CC3" s="131">
        <v>7</v>
      </c>
      <c r="CD3" s="131">
        <v>8</v>
      </c>
      <c r="CE3" s="131">
        <v>9</v>
      </c>
      <c r="CF3" s="131">
        <v>10</v>
      </c>
      <c r="CG3" s="131">
        <v>11</v>
      </c>
      <c r="CH3" s="131">
        <v>12</v>
      </c>
      <c r="CI3" s="131">
        <v>13</v>
      </c>
      <c r="CJ3" s="131">
        <v>14</v>
      </c>
      <c r="CK3" s="131">
        <v>15</v>
      </c>
      <c r="CL3" s="131">
        <v>16</v>
      </c>
      <c r="CM3" s="131">
        <v>17</v>
      </c>
      <c r="CN3" s="131">
        <v>18</v>
      </c>
      <c r="CO3" s="131">
        <v>19</v>
      </c>
      <c r="CP3" s="131">
        <v>20</v>
      </c>
      <c r="CQ3" s="131">
        <v>21</v>
      </c>
      <c r="CR3" s="131">
        <v>22</v>
      </c>
      <c r="CS3" s="131">
        <v>23</v>
      </c>
      <c r="CT3" s="132">
        <v>24</v>
      </c>
      <c r="CU3" s="131">
        <v>25</v>
      </c>
      <c r="CV3" s="131">
        <v>26</v>
      </c>
      <c r="CW3" s="131">
        <v>27</v>
      </c>
      <c r="CX3" s="131">
        <v>28</v>
      </c>
      <c r="CY3" s="131">
        <v>29</v>
      </c>
      <c r="CZ3" s="131">
        <v>30</v>
      </c>
      <c r="DA3" s="131">
        <v>31</v>
      </c>
      <c r="DB3" s="215" t="s">
        <v>104</v>
      </c>
    </row>
    <row r="4" spans="1:106" s="150" customFormat="1" ht="41.25" customHeight="1">
      <c r="A4" s="216" t="s">
        <v>105</v>
      </c>
      <c r="B4" s="138" t="s">
        <v>106</v>
      </c>
      <c r="C4" s="139" t="s">
        <v>107</v>
      </c>
      <c r="D4" s="139" t="s">
        <v>108</v>
      </c>
      <c r="E4" s="140"/>
      <c r="F4" s="140"/>
      <c r="G4" s="141"/>
      <c r="H4" s="142" t="s">
        <v>109</v>
      </c>
      <c r="I4" s="142" t="s">
        <v>110</v>
      </c>
      <c r="J4" s="139" t="s">
        <v>111</v>
      </c>
      <c r="K4" s="143"/>
      <c r="L4" s="140"/>
      <c r="M4" s="144"/>
      <c r="N4" s="145"/>
      <c r="O4" s="142" t="s">
        <v>213</v>
      </c>
      <c r="P4" s="142" t="s">
        <v>220</v>
      </c>
      <c r="Q4" s="260" t="s">
        <v>214</v>
      </c>
      <c r="R4" s="171" t="s">
        <v>215</v>
      </c>
      <c r="S4" s="140"/>
      <c r="T4" s="140"/>
      <c r="U4" s="141"/>
      <c r="V4" s="142" t="s">
        <v>109</v>
      </c>
      <c r="W4" s="142" t="s">
        <v>216</v>
      </c>
      <c r="X4" s="139" t="s">
        <v>217</v>
      </c>
      <c r="Y4" s="142" t="s">
        <v>218</v>
      </c>
      <c r="Z4" s="140"/>
      <c r="AA4" s="140"/>
      <c r="AB4" s="143"/>
      <c r="AC4" s="143"/>
      <c r="AD4" s="143"/>
      <c r="AE4" s="147"/>
      <c r="AF4" s="146"/>
      <c r="AG4" s="140"/>
      <c r="AH4" s="140"/>
      <c r="AI4" s="143"/>
      <c r="AJ4" s="142" t="s">
        <v>219</v>
      </c>
      <c r="AK4" s="143"/>
      <c r="AL4" s="143"/>
      <c r="AM4" s="143"/>
      <c r="AN4" s="140"/>
      <c r="AO4" s="140"/>
      <c r="AP4" s="143"/>
      <c r="AQ4" s="143"/>
      <c r="AR4" s="146"/>
      <c r="AS4" s="145"/>
      <c r="AT4" s="143"/>
      <c r="AU4" s="140"/>
      <c r="AV4" s="148"/>
      <c r="AW4" s="146"/>
      <c r="AX4" s="143"/>
      <c r="AY4" s="143"/>
      <c r="AZ4" s="143"/>
      <c r="BA4" s="143"/>
      <c r="BB4" s="140"/>
      <c r="BC4" s="140"/>
      <c r="BD4" s="143"/>
      <c r="BE4" s="143"/>
      <c r="BF4" s="143"/>
      <c r="BG4" s="143"/>
      <c r="BH4" s="143"/>
      <c r="BI4" s="140"/>
      <c r="BJ4" s="148"/>
      <c r="BK4" s="146"/>
      <c r="BL4" s="143"/>
      <c r="BM4" s="143"/>
      <c r="BN4" s="143"/>
      <c r="BO4" s="141"/>
      <c r="BP4" s="140"/>
      <c r="BQ4" s="140"/>
      <c r="BR4" s="143"/>
      <c r="BS4" s="143"/>
      <c r="BT4" s="143"/>
      <c r="BU4" s="143"/>
      <c r="BV4" s="149"/>
      <c r="BW4" s="227"/>
      <c r="BX4" s="223"/>
      <c r="BY4" s="143"/>
      <c r="BZ4" s="147"/>
      <c r="CA4" s="146"/>
      <c r="CB4" s="143"/>
      <c r="CC4" s="143"/>
      <c r="CD4" s="140"/>
      <c r="CE4" s="140"/>
      <c r="CF4" s="143"/>
      <c r="CG4" s="143"/>
      <c r="CH4" s="143"/>
      <c r="CI4" s="143"/>
      <c r="CJ4" s="143"/>
      <c r="CK4" s="140"/>
      <c r="CL4" s="140"/>
      <c r="CM4" s="143"/>
      <c r="CN4" s="147"/>
      <c r="CO4" s="146"/>
      <c r="CP4" s="143"/>
      <c r="CQ4" s="143"/>
      <c r="CR4" s="140"/>
      <c r="CS4" s="140"/>
      <c r="CT4" s="141"/>
      <c r="CU4" s="143"/>
      <c r="CV4" s="143"/>
      <c r="CW4" s="143"/>
      <c r="CX4" s="143"/>
      <c r="CY4" s="140"/>
      <c r="CZ4" s="140"/>
      <c r="DA4" s="146"/>
      <c r="DB4" s="217"/>
    </row>
    <row r="5" spans="1:106" s="150" customFormat="1" ht="41.25" customHeight="1">
      <c r="A5" s="216" t="s">
        <v>209</v>
      </c>
      <c r="B5" s="138"/>
      <c r="C5" s="139"/>
      <c r="D5" s="139"/>
      <c r="E5" s="140"/>
      <c r="F5" s="140"/>
      <c r="G5" s="141"/>
      <c r="H5" s="142"/>
      <c r="I5" s="142"/>
      <c r="J5" s="139"/>
      <c r="K5" s="143"/>
      <c r="L5" s="140"/>
      <c r="M5" s="144"/>
      <c r="N5" s="145"/>
      <c r="O5" s="143"/>
      <c r="P5" s="143"/>
      <c r="Q5" s="193"/>
      <c r="R5" s="146"/>
      <c r="S5" s="140"/>
      <c r="T5" s="140"/>
      <c r="U5" s="141"/>
      <c r="V5" s="142"/>
      <c r="W5" s="143"/>
      <c r="X5" s="139"/>
      <c r="Y5" s="143"/>
      <c r="Z5" s="140"/>
      <c r="AA5" s="140"/>
      <c r="AB5" s="143"/>
      <c r="AC5" s="143"/>
      <c r="AD5" s="143"/>
      <c r="AE5" s="147"/>
      <c r="AF5" s="146"/>
      <c r="AG5" s="140"/>
      <c r="AH5" s="140"/>
      <c r="AI5" s="143"/>
      <c r="AJ5" s="143"/>
      <c r="AK5" s="143"/>
      <c r="AL5" s="143"/>
      <c r="AM5" s="143"/>
      <c r="AN5" s="140"/>
      <c r="AO5" s="140"/>
      <c r="AP5" s="143"/>
      <c r="AQ5" s="143"/>
      <c r="AR5" s="146"/>
      <c r="AS5" s="145"/>
      <c r="AT5" s="143"/>
      <c r="AU5" s="140"/>
      <c r="AV5" s="148"/>
      <c r="AW5" s="146"/>
      <c r="AX5" s="143"/>
      <c r="AY5" s="143"/>
      <c r="AZ5" s="143"/>
      <c r="BA5" s="143"/>
      <c r="BB5" s="140"/>
      <c r="BC5" s="140"/>
      <c r="BD5" s="143"/>
      <c r="BE5" s="143"/>
      <c r="BF5" s="143"/>
      <c r="BG5" s="143"/>
      <c r="BH5" s="143"/>
      <c r="BI5" s="140"/>
      <c r="BJ5" s="148"/>
      <c r="BK5" s="146"/>
      <c r="BL5" s="143"/>
      <c r="BM5" s="143"/>
      <c r="BN5" s="143"/>
      <c r="BO5" s="141"/>
      <c r="BP5" s="140"/>
      <c r="BQ5" s="140"/>
      <c r="BR5" s="143"/>
      <c r="BS5" s="143"/>
      <c r="BT5" s="143"/>
      <c r="BU5" s="143"/>
      <c r="BV5" s="149"/>
      <c r="BW5" s="227"/>
      <c r="BX5" s="223"/>
      <c r="BY5" s="143"/>
      <c r="BZ5" s="147"/>
      <c r="CA5" s="146"/>
      <c r="CB5" s="143"/>
      <c r="CC5" s="143"/>
      <c r="CD5" s="140"/>
      <c r="CE5" s="140"/>
      <c r="CF5" s="143"/>
      <c r="CG5" s="143"/>
      <c r="CH5" s="143"/>
      <c r="CI5" s="143"/>
      <c r="CJ5" s="143"/>
      <c r="CK5" s="140"/>
      <c r="CL5" s="140"/>
      <c r="CM5" s="143"/>
      <c r="CN5" s="147"/>
      <c r="CO5" s="146"/>
      <c r="CP5" s="143"/>
      <c r="CQ5" s="143"/>
      <c r="CR5" s="140"/>
      <c r="CS5" s="140"/>
      <c r="CT5" s="141"/>
      <c r="CU5" s="143"/>
      <c r="CV5" s="143"/>
      <c r="CW5" s="143"/>
      <c r="CX5" s="143"/>
      <c r="CY5" s="140"/>
      <c r="CZ5" s="140"/>
      <c r="DA5" s="146"/>
      <c r="DB5" s="217"/>
    </row>
    <row r="6" spans="1:106" s="150" customFormat="1" ht="41.25" customHeight="1">
      <c r="A6" s="216" t="s">
        <v>112</v>
      </c>
      <c r="B6" s="151" t="s">
        <v>130</v>
      </c>
      <c r="C6" s="152"/>
      <c r="D6" s="152"/>
      <c r="E6" s="153"/>
      <c r="F6" s="140"/>
      <c r="G6" s="141"/>
      <c r="H6" s="143"/>
      <c r="I6" s="142" t="s">
        <v>123</v>
      </c>
      <c r="J6" s="143"/>
      <c r="K6" s="143"/>
      <c r="L6" s="140"/>
      <c r="M6" s="144"/>
      <c r="N6" s="145"/>
      <c r="O6" s="143"/>
      <c r="P6" s="139" t="s">
        <v>211</v>
      </c>
      <c r="Q6" s="143"/>
      <c r="R6" s="146"/>
      <c r="S6" s="140"/>
      <c r="T6" s="140"/>
      <c r="U6" s="141"/>
      <c r="V6" s="143"/>
      <c r="W6" s="143"/>
      <c r="X6" s="154"/>
      <c r="Y6" s="143"/>
      <c r="Z6" s="140"/>
      <c r="AA6" s="140"/>
      <c r="AB6" s="143"/>
      <c r="AC6" s="143"/>
      <c r="AD6" s="143"/>
      <c r="AE6" s="147"/>
      <c r="AF6" s="146"/>
      <c r="AG6" s="140"/>
      <c r="AH6" s="140"/>
      <c r="AI6" s="143"/>
      <c r="AJ6" s="143"/>
      <c r="AK6" s="143"/>
      <c r="AL6" s="143"/>
      <c r="AM6" s="143"/>
      <c r="AN6" s="140"/>
      <c r="AO6" s="140"/>
      <c r="AP6" s="143"/>
      <c r="AQ6" s="143"/>
      <c r="AR6" s="146"/>
      <c r="AS6" s="145"/>
      <c r="AT6" s="143"/>
      <c r="AU6" s="140"/>
      <c r="AV6" s="148"/>
      <c r="AW6" s="146"/>
      <c r="AX6" s="143"/>
      <c r="AY6" s="143"/>
      <c r="AZ6" s="143"/>
      <c r="BA6" s="143"/>
      <c r="BB6" s="140"/>
      <c r="BC6" s="140"/>
      <c r="BD6" s="143"/>
      <c r="BE6" s="143"/>
      <c r="BF6" s="143"/>
      <c r="BG6" s="143"/>
      <c r="BH6" s="143"/>
      <c r="BI6" s="140"/>
      <c r="BJ6" s="148"/>
      <c r="BK6" s="146"/>
      <c r="BL6" s="143"/>
      <c r="BM6" s="143"/>
      <c r="BN6" s="143"/>
      <c r="BO6" s="141"/>
      <c r="BP6" s="140"/>
      <c r="BQ6" s="140"/>
      <c r="BR6" s="143"/>
      <c r="BS6" s="143"/>
      <c r="BT6" s="143"/>
      <c r="BU6" s="143"/>
      <c r="BV6" s="149"/>
      <c r="BW6" s="227"/>
      <c r="BX6" s="223"/>
      <c r="BY6" s="143"/>
      <c r="BZ6" s="147"/>
      <c r="CA6" s="146"/>
      <c r="CB6" s="143"/>
      <c r="CC6" s="143"/>
      <c r="CD6" s="140"/>
      <c r="CE6" s="140"/>
      <c r="CF6" s="143"/>
      <c r="CG6" s="143"/>
      <c r="CH6" s="143"/>
      <c r="CI6" s="143"/>
      <c r="CJ6" s="143"/>
      <c r="CK6" s="140"/>
      <c r="CL6" s="140"/>
      <c r="CM6" s="143"/>
      <c r="CN6" s="147"/>
      <c r="CO6" s="146"/>
      <c r="CP6" s="143"/>
      <c r="CQ6" s="143"/>
      <c r="CR6" s="140"/>
      <c r="CS6" s="140"/>
      <c r="CT6" s="141"/>
      <c r="CU6" s="143"/>
      <c r="CV6" s="143"/>
      <c r="CW6" s="143"/>
      <c r="CX6" s="143"/>
      <c r="CY6" s="140"/>
      <c r="CZ6" s="140"/>
      <c r="DA6" s="146"/>
      <c r="DB6" s="217"/>
    </row>
    <row r="7" spans="1:106" s="150" customFormat="1" ht="48" customHeight="1">
      <c r="A7" s="216" t="s">
        <v>113</v>
      </c>
      <c r="B7" s="218" t="s">
        <v>114</v>
      </c>
      <c r="C7" s="154"/>
      <c r="D7" s="219" t="s">
        <v>64</v>
      </c>
      <c r="E7" s="140"/>
      <c r="F7" s="140"/>
      <c r="G7" s="141"/>
      <c r="H7" s="139" t="s">
        <v>85</v>
      </c>
      <c r="I7" s="139" t="s">
        <v>86</v>
      </c>
      <c r="J7" s="142" t="s">
        <v>115</v>
      </c>
      <c r="K7" s="163" t="s">
        <v>65</v>
      </c>
      <c r="L7" s="140"/>
      <c r="M7" s="144"/>
      <c r="N7" s="155" t="s">
        <v>291</v>
      </c>
      <c r="O7" s="156"/>
      <c r="P7" s="156"/>
      <c r="Q7" s="156"/>
      <c r="R7" s="157"/>
      <c r="S7" s="158"/>
      <c r="T7" s="140"/>
      <c r="U7" s="141"/>
      <c r="V7" s="143"/>
      <c r="W7" s="143" t="s">
        <v>293</v>
      </c>
      <c r="X7" s="154"/>
      <c r="Y7" s="143"/>
      <c r="Z7" s="140"/>
      <c r="AA7" s="140"/>
      <c r="AB7" s="143"/>
      <c r="AC7" s="143"/>
      <c r="AD7" s="143"/>
      <c r="AE7" s="147"/>
      <c r="AF7" s="146"/>
      <c r="AG7" s="140"/>
      <c r="AH7" s="140"/>
      <c r="AI7" s="143"/>
      <c r="AJ7" s="143"/>
      <c r="AK7" s="143"/>
      <c r="AL7" s="143"/>
      <c r="AM7" s="143"/>
      <c r="AN7" s="140"/>
      <c r="AO7" s="140"/>
      <c r="AP7" s="143"/>
      <c r="AQ7" s="143"/>
      <c r="AR7" s="146"/>
      <c r="AS7" s="145"/>
      <c r="AT7" s="143"/>
      <c r="AU7" s="140"/>
      <c r="AV7" s="148"/>
      <c r="AW7" s="146"/>
      <c r="AX7" s="143"/>
      <c r="AY7" s="143"/>
      <c r="AZ7" s="143"/>
      <c r="BA7" s="143"/>
      <c r="BB7" s="140"/>
      <c r="BC7" s="140"/>
      <c r="BD7" s="143"/>
      <c r="BE7" s="143"/>
      <c r="BF7" s="143"/>
      <c r="BG7" s="143"/>
      <c r="BH7" s="143"/>
      <c r="BI7" s="140"/>
      <c r="BJ7" s="148"/>
      <c r="BK7" s="146"/>
      <c r="BL7" s="143"/>
      <c r="BM7" s="143"/>
      <c r="BN7" s="143"/>
      <c r="BO7" s="141"/>
      <c r="BP7" s="140"/>
      <c r="BQ7" s="140"/>
      <c r="BR7" s="143"/>
      <c r="BS7" s="143"/>
      <c r="BT7" s="143"/>
      <c r="BU7" s="143"/>
      <c r="BV7" s="149"/>
      <c r="BW7" s="227"/>
      <c r="BX7" s="223"/>
      <c r="BY7" s="143"/>
      <c r="BZ7" s="147"/>
      <c r="CA7" s="146"/>
      <c r="CB7" s="143"/>
      <c r="CC7" s="143"/>
      <c r="CD7" s="140"/>
      <c r="CE7" s="140"/>
      <c r="CF7" s="143"/>
      <c r="CG7" s="143"/>
      <c r="CH7" s="143"/>
      <c r="CI7" s="143"/>
      <c r="CJ7" s="143"/>
      <c r="CK7" s="140"/>
      <c r="CL7" s="140"/>
      <c r="CM7" s="143"/>
      <c r="CN7" s="147"/>
      <c r="CO7" s="146"/>
      <c r="CP7" s="143"/>
      <c r="CQ7" s="143"/>
      <c r="CR7" s="140"/>
      <c r="CS7" s="140"/>
      <c r="CT7" s="141"/>
      <c r="CU7" s="143"/>
      <c r="CV7" s="143"/>
      <c r="CW7" s="143"/>
      <c r="CX7" s="143"/>
      <c r="CY7" s="140"/>
      <c r="CZ7" s="140"/>
      <c r="DA7" s="146"/>
      <c r="DB7" s="217"/>
    </row>
    <row r="8" spans="1:106" s="150" customFormat="1" ht="41.25" customHeight="1">
      <c r="A8" s="216" t="s">
        <v>116</v>
      </c>
      <c r="B8" s="138" t="s">
        <v>131</v>
      </c>
      <c r="C8" s="139" t="s">
        <v>231</v>
      </c>
      <c r="D8" s="139" t="s">
        <v>117</v>
      </c>
      <c r="E8" s="140"/>
      <c r="F8" s="140"/>
      <c r="G8" s="141"/>
      <c r="H8" s="142" t="s">
        <v>269</v>
      </c>
      <c r="I8" s="139" t="s">
        <v>270</v>
      </c>
      <c r="J8" s="142" t="s">
        <v>271</v>
      </c>
      <c r="K8" s="143"/>
      <c r="L8" s="140"/>
      <c r="M8" s="144"/>
      <c r="N8" s="170" t="s">
        <v>271</v>
      </c>
      <c r="O8" s="143"/>
      <c r="P8" s="143"/>
      <c r="Q8" s="142" t="s">
        <v>272</v>
      </c>
      <c r="R8" s="171" t="s">
        <v>273</v>
      </c>
      <c r="S8" s="140"/>
      <c r="T8" s="140"/>
      <c r="U8" s="141"/>
      <c r="V8" s="143"/>
      <c r="W8" s="143" t="s">
        <v>261</v>
      </c>
      <c r="X8" s="154"/>
      <c r="Y8" s="143"/>
      <c r="Z8" s="140"/>
      <c r="AA8" s="140"/>
      <c r="AB8" s="143"/>
      <c r="AC8" s="143"/>
      <c r="AD8" s="143"/>
      <c r="AE8" s="147"/>
      <c r="AF8" s="146"/>
      <c r="AG8" s="140"/>
      <c r="AH8" s="140"/>
      <c r="AI8" s="143"/>
      <c r="AJ8" s="143"/>
      <c r="AK8" s="143"/>
      <c r="AL8" s="143"/>
      <c r="AM8" s="143"/>
      <c r="AN8" s="140"/>
      <c r="AO8" s="140"/>
      <c r="AP8" s="143"/>
      <c r="AQ8" s="143"/>
      <c r="AR8" s="146"/>
      <c r="AS8" s="145"/>
      <c r="AT8" s="143"/>
      <c r="AU8" s="140"/>
      <c r="AV8" s="148"/>
      <c r="AW8" s="146"/>
      <c r="AX8" s="143"/>
      <c r="AY8" s="143"/>
      <c r="AZ8" s="143"/>
      <c r="BA8" s="143"/>
      <c r="BB8" s="140"/>
      <c r="BC8" s="140"/>
      <c r="BD8" s="143"/>
      <c r="BE8" s="143"/>
      <c r="BF8" s="143"/>
      <c r="BG8" s="143"/>
      <c r="BH8" s="143"/>
      <c r="BI8" s="140"/>
      <c r="BJ8" s="148"/>
      <c r="BK8" s="146"/>
      <c r="BL8" s="143"/>
      <c r="BM8" s="143"/>
      <c r="BN8" s="143"/>
      <c r="BO8" s="141"/>
      <c r="BP8" s="140"/>
      <c r="BQ8" s="140"/>
      <c r="BR8" s="143"/>
      <c r="BS8" s="143"/>
      <c r="BT8" s="143"/>
      <c r="BU8" s="143"/>
      <c r="BV8" s="149"/>
      <c r="BW8" s="227"/>
      <c r="BX8" s="223"/>
      <c r="BY8" s="143"/>
      <c r="BZ8" s="147"/>
      <c r="CA8" s="146"/>
      <c r="CB8" s="143"/>
      <c r="CC8" s="143"/>
      <c r="CD8" s="140"/>
      <c r="CE8" s="140"/>
      <c r="CF8" s="143"/>
      <c r="CG8" s="143"/>
      <c r="CH8" s="143"/>
      <c r="CI8" s="143"/>
      <c r="CJ8" s="143"/>
      <c r="CK8" s="140"/>
      <c r="CL8" s="140"/>
      <c r="CM8" s="143"/>
      <c r="CN8" s="147"/>
      <c r="CO8" s="146"/>
      <c r="CP8" s="143"/>
      <c r="CQ8" s="143"/>
      <c r="CR8" s="140"/>
      <c r="CS8" s="140"/>
      <c r="CT8" s="141"/>
      <c r="CU8" s="143"/>
      <c r="CV8" s="143"/>
      <c r="CW8" s="143"/>
      <c r="CX8" s="143"/>
      <c r="CY8" s="140"/>
      <c r="CZ8" s="140"/>
      <c r="DA8" s="146"/>
      <c r="DB8" s="217"/>
    </row>
    <row r="9" spans="1:106" s="150" customFormat="1" ht="41.25" customHeight="1">
      <c r="A9" s="216" t="s">
        <v>118</v>
      </c>
      <c r="B9" s="159"/>
      <c r="C9" s="154"/>
      <c r="D9" s="154"/>
      <c r="E9" s="140"/>
      <c r="F9" s="140"/>
      <c r="G9" s="141"/>
      <c r="H9" s="143"/>
      <c r="I9" s="143"/>
      <c r="J9" s="143"/>
      <c r="K9" s="143"/>
      <c r="L9" s="140"/>
      <c r="M9" s="144"/>
      <c r="N9" s="145"/>
      <c r="O9" s="264" t="s">
        <v>227</v>
      </c>
      <c r="P9" s="143" t="s">
        <v>226</v>
      </c>
      <c r="Q9" s="142" t="s">
        <v>225</v>
      </c>
      <c r="R9" s="146"/>
      <c r="S9" s="140"/>
      <c r="T9" s="140"/>
      <c r="U9" s="141"/>
      <c r="V9" s="143" t="s">
        <v>228</v>
      </c>
      <c r="W9" s="143"/>
      <c r="X9" s="154"/>
      <c r="Y9" s="143"/>
      <c r="Z9" s="140"/>
      <c r="AA9" s="140"/>
      <c r="AB9" s="143"/>
      <c r="AC9" s="143"/>
      <c r="AD9" s="143"/>
      <c r="AE9" s="147"/>
      <c r="AF9" s="146"/>
      <c r="AG9" s="140"/>
      <c r="AH9" s="140"/>
      <c r="AI9" s="143"/>
      <c r="AJ9" s="143"/>
      <c r="AK9" s="143"/>
      <c r="AL9" s="143"/>
      <c r="AM9" s="143"/>
      <c r="AN9" s="140"/>
      <c r="AO9" s="140"/>
      <c r="AP9" s="143"/>
      <c r="AQ9" s="143"/>
      <c r="AR9" s="146"/>
      <c r="AS9" s="145"/>
      <c r="AT9" s="143"/>
      <c r="AU9" s="140"/>
      <c r="AV9" s="148"/>
      <c r="AW9" s="146"/>
      <c r="AX9" s="143"/>
      <c r="AY9" s="143"/>
      <c r="AZ9" s="143"/>
      <c r="BA9" s="143"/>
      <c r="BB9" s="140"/>
      <c r="BC9" s="140"/>
      <c r="BD9" s="143"/>
      <c r="BE9" s="143"/>
      <c r="BF9" s="143"/>
      <c r="BG9" s="143"/>
      <c r="BH9" s="143"/>
      <c r="BI9" s="140"/>
      <c r="BJ9" s="148"/>
      <c r="BK9" s="146"/>
      <c r="BL9" s="143"/>
      <c r="BM9" s="143"/>
      <c r="BN9" s="143"/>
      <c r="BO9" s="141"/>
      <c r="BP9" s="140"/>
      <c r="BQ9" s="140"/>
      <c r="BR9" s="143"/>
      <c r="BS9" s="143"/>
      <c r="BT9" s="143"/>
      <c r="BU9" s="143"/>
      <c r="BV9" s="149"/>
      <c r="BW9" s="227"/>
      <c r="BX9" s="223"/>
      <c r="BY9" s="143"/>
      <c r="BZ9" s="147"/>
      <c r="CA9" s="146"/>
      <c r="CB9" s="143"/>
      <c r="CC9" s="143"/>
      <c r="CD9" s="140"/>
      <c r="CE9" s="140"/>
      <c r="CF9" s="143"/>
      <c r="CG9" s="143"/>
      <c r="CH9" s="143"/>
      <c r="CI9" s="143"/>
      <c r="CJ9" s="143"/>
      <c r="CK9" s="140"/>
      <c r="CL9" s="140"/>
      <c r="CM9" s="143"/>
      <c r="CN9" s="147"/>
      <c r="CO9" s="146"/>
      <c r="CP9" s="143"/>
      <c r="CQ9" s="143"/>
      <c r="CR9" s="140"/>
      <c r="CS9" s="140"/>
      <c r="CT9" s="141"/>
      <c r="CU9" s="143"/>
      <c r="CV9" s="143"/>
      <c r="CW9" s="143"/>
      <c r="CX9" s="143"/>
      <c r="CY9" s="140"/>
      <c r="CZ9" s="140"/>
      <c r="DA9" s="146"/>
      <c r="DB9" s="217"/>
    </row>
    <row r="10" spans="1:106" s="150" customFormat="1" ht="41.25" customHeight="1">
      <c r="A10" s="216" t="s">
        <v>119</v>
      </c>
      <c r="B10" s="145"/>
      <c r="C10" s="138" t="s">
        <v>133</v>
      </c>
      <c r="D10" s="139" t="s">
        <v>196</v>
      </c>
      <c r="E10" s="140"/>
      <c r="F10" s="140"/>
      <c r="G10" s="141"/>
      <c r="H10" s="143"/>
      <c r="I10" s="142" t="s">
        <v>189</v>
      </c>
      <c r="J10" s="142" t="s">
        <v>115</v>
      </c>
      <c r="K10" s="163" t="s">
        <v>65</v>
      </c>
      <c r="L10" s="140"/>
      <c r="M10" s="144"/>
      <c r="N10" s="145"/>
      <c r="O10" s="143" t="s">
        <v>195</v>
      </c>
      <c r="P10" s="143"/>
      <c r="Q10" s="143"/>
      <c r="R10" s="146"/>
      <c r="S10" s="140"/>
      <c r="T10" s="140"/>
      <c r="U10" s="141"/>
      <c r="V10" s="142" t="s">
        <v>109</v>
      </c>
      <c r="W10" s="143" t="s">
        <v>261</v>
      </c>
      <c r="X10" s="139" t="s">
        <v>90</v>
      </c>
      <c r="Y10" s="143"/>
      <c r="Z10" s="140"/>
      <c r="AA10" s="140"/>
      <c r="AB10" s="143"/>
      <c r="AC10" s="143"/>
      <c r="AD10" s="143"/>
      <c r="AE10" s="147"/>
      <c r="AF10" s="146"/>
      <c r="AG10" s="140"/>
      <c r="AH10" s="140"/>
      <c r="AI10" s="143"/>
      <c r="AJ10" s="143"/>
      <c r="AK10" s="143"/>
      <c r="AL10" s="143"/>
      <c r="AM10" s="143"/>
      <c r="AN10" s="140"/>
      <c r="AO10" s="140"/>
      <c r="AP10" s="143"/>
      <c r="AQ10" s="143"/>
      <c r="AR10" s="146"/>
      <c r="AS10" s="145"/>
      <c r="AT10" s="143"/>
      <c r="AU10" s="140"/>
      <c r="AV10" s="148"/>
      <c r="AW10" s="146"/>
      <c r="AX10" s="143"/>
      <c r="AY10" s="143"/>
      <c r="AZ10" s="143"/>
      <c r="BA10" s="143"/>
      <c r="BB10" s="140"/>
      <c r="BC10" s="140"/>
      <c r="BD10" s="143"/>
      <c r="BE10" s="143"/>
      <c r="BF10" s="143"/>
      <c r="BG10" s="143"/>
      <c r="BH10" s="143"/>
      <c r="BI10" s="140"/>
      <c r="BJ10" s="148"/>
      <c r="BK10" s="146"/>
      <c r="BL10" s="143"/>
      <c r="BM10" s="143"/>
      <c r="BN10" s="143"/>
      <c r="BO10" s="141"/>
      <c r="BP10" s="140"/>
      <c r="BQ10" s="140"/>
      <c r="BR10" s="143"/>
      <c r="BS10" s="143"/>
      <c r="BT10" s="143"/>
      <c r="BU10" s="143"/>
      <c r="BV10" s="149"/>
      <c r="BW10" s="227"/>
      <c r="BX10" s="223"/>
      <c r="BY10" s="143"/>
      <c r="BZ10" s="147"/>
      <c r="CA10" s="146"/>
      <c r="CB10" s="143"/>
      <c r="CC10" s="143"/>
      <c r="CD10" s="140"/>
      <c r="CE10" s="140"/>
      <c r="CF10" s="143"/>
      <c r="CG10" s="143"/>
      <c r="CH10" s="143"/>
      <c r="CI10" s="143"/>
      <c r="CJ10" s="143"/>
      <c r="CK10" s="140"/>
      <c r="CL10" s="140"/>
      <c r="CM10" s="143"/>
      <c r="CN10" s="147"/>
      <c r="CO10" s="146"/>
      <c r="CP10" s="143"/>
      <c r="CQ10" s="143"/>
      <c r="CR10" s="140"/>
      <c r="CS10" s="140"/>
      <c r="CT10" s="141"/>
      <c r="CU10" s="143"/>
      <c r="CV10" s="143"/>
      <c r="CW10" s="143"/>
      <c r="CX10" s="143"/>
      <c r="CY10" s="140"/>
      <c r="CZ10" s="140"/>
      <c r="DA10" s="146"/>
      <c r="DB10" s="217"/>
    </row>
    <row r="11" spans="1:106" s="150" customFormat="1" ht="41.25" customHeight="1">
      <c r="A11" s="216" t="s">
        <v>120</v>
      </c>
      <c r="B11" s="138" t="s">
        <v>121</v>
      </c>
      <c r="C11" s="139" t="s">
        <v>122</v>
      </c>
      <c r="D11" s="154"/>
      <c r="E11" s="140"/>
      <c r="F11" s="140"/>
      <c r="G11" s="141"/>
      <c r="H11" s="142" t="s">
        <v>237</v>
      </c>
      <c r="I11" s="142" t="s">
        <v>123</v>
      </c>
      <c r="J11" s="142" t="s">
        <v>124</v>
      </c>
      <c r="K11" s="143"/>
      <c r="L11" s="140"/>
      <c r="M11" s="144"/>
      <c r="N11" s="145"/>
      <c r="O11" s="143" t="s">
        <v>29</v>
      </c>
      <c r="P11" s="143"/>
      <c r="Q11" s="143"/>
      <c r="R11" s="146"/>
      <c r="S11" s="140"/>
      <c r="T11" s="140"/>
      <c r="U11" s="141"/>
      <c r="V11" s="143"/>
      <c r="W11" s="143"/>
      <c r="X11" s="154"/>
      <c r="Y11" s="143"/>
      <c r="Z11" s="140"/>
      <c r="AA11" s="140"/>
      <c r="AB11" s="143"/>
      <c r="AC11" s="143"/>
      <c r="AD11" s="143"/>
      <c r="AE11" s="147"/>
      <c r="AF11" s="146"/>
      <c r="AG11" s="140"/>
      <c r="AH11" s="140"/>
      <c r="AI11" s="143"/>
      <c r="AJ11" s="143"/>
      <c r="AK11" s="143"/>
      <c r="AL11" s="143"/>
      <c r="AM11" s="143"/>
      <c r="AN11" s="140"/>
      <c r="AO11" s="140"/>
      <c r="AP11" s="143"/>
      <c r="AQ11" s="143"/>
      <c r="AR11" s="146"/>
      <c r="AS11" s="145"/>
      <c r="AT11" s="143"/>
      <c r="AU11" s="140"/>
      <c r="AV11" s="148"/>
      <c r="AW11" s="146"/>
      <c r="AX11" s="143"/>
      <c r="AY11" s="143"/>
      <c r="AZ11" s="143"/>
      <c r="BA11" s="143"/>
      <c r="BB11" s="140"/>
      <c r="BC11" s="140"/>
      <c r="BD11" s="143"/>
      <c r="BE11" s="143"/>
      <c r="BF11" s="143"/>
      <c r="BG11" s="143"/>
      <c r="BH11" s="143"/>
      <c r="BI11" s="140"/>
      <c r="BJ11" s="148"/>
      <c r="BK11" s="146"/>
      <c r="BL11" s="143"/>
      <c r="BM11" s="143"/>
      <c r="BN11" s="143"/>
      <c r="BO11" s="141"/>
      <c r="BP11" s="140"/>
      <c r="BQ11" s="140"/>
      <c r="BR11" s="143"/>
      <c r="BS11" s="143"/>
      <c r="BT11" s="143"/>
      <c r="BU11" s="143"/>
      <c r="BV11" s="149"/>
      <c r="BW11" s="227"/>
      <c r="BX11" s="223"/>
      <c r="BY11" s="143"/>
      <c r="BZ11" s="147"/>
      <c r="CA11" s="146"/>
      <c r="CB11" s="143"/>
      <c r="CC11" s="143"/>
      <c r="CD11" s="140"/>
      <c r="CE11" s="140"/>
      <c r="CF11" s="143"/>
      <c r="CG11" s="143"/>
      <c r="CH11" s="143"/>
      <c r="CI11" s="143"/>
      <c r="CJ11" s="143"/>
      <c r="CK11" s="140"/>
      <c r="CL11" s="140"/>
      <c r="CM11" s="143"/>
      <c r="CN11" s="147"/>
      <c r="CO11" s="146"/>
      <c r="CP11" s="143"/>
      <c r="CQ11" s="143"/>
      <c r="CR11" s="140"/>
      <c r="CS11" s="140"/>
      <c r="CT11" s="141"/>
      <c r="CU11" s="143"/>
      <c r="CV11" s="143"/>
      <c r="CW11" s="143"/>
      <c r="CX11" s="143"/>
      <c r="CY11" s="140"/>
      <c r="CZ11" s="140"/>
      <c r="DA11" s="146"/>
      <c r="DB11" s="217"/>
    </row>
    <row r="12" spans="1:106" s="150" customFormat="1" ht="41.25" customHeight="1">
      <c r="A12" s="216" t="s">
        <v>125</v>
      </c>
      <c r="B12" s="160" t="s">
        <v>126</v>
      </c>
      <c r="C12" s="154"/>
      <c r="D12" s="154"/>
      <c r="E12" s="140"/>
      <c r="F12" s="140"/>
      <c r="G12" s="141"/>
      <c r="H12" s="143"/>
      <c r="I12" s="139" t="s">
        <v>288</v>
      </c>
      <c r="J12" s="143"/>
      <c r="K12" s="139" t="s">
        <v>287</v>
      </c>
      <c r="L12" s="140"/>
      <c r="M12" s="144"/>
      <c r="N12" s="145"/>
      <c r="O12" s="139" t="s">
        <v>289</v>
      </c>
      <c r="P12" s="154" t="s">
        <v>265</v>
      </c>
      <c r="Q12" s="143"/>
      <c r="R12" s="159" t="s">
        <v>266</v>
      </c>
      <c r="S12" s="140"/>
      <c r="T12" s="140"/>
      <c r="U12" s="141"/>
      <c r="V12" s="143" t="s">
        <v>264</v>
      </c>
      <c r="W12" s="143" t="s">
        <v>261</v>
      </c>
      <c r="X12" s="139" t="s">
        <v>142</v>
      </c>
      <c r="Y12" s="155" t="s">
        <v>177</v>
      </c>
      <c r="Z12" s="161"/>
      <c r="AA12" s="161"/>
      <c r="AB12" s="156"/>
      <c r="AC12" s="143"/>
      <c r="AD12" s="143"/>
      <c r="AE12" s="147"/>
      <c r="AF12" s="146"/>
      <c r="AG12" s="140"/>
      <c r="AH12" s="140"/>
      <c r="AI12" s="143"/>
      <c r="AJ12" s="143"/>
      <c r="AK12" s="143"/>
      <c r="AL12" s="143"/>
      <c r="AM12" s="143"/>
      <c r="AN12" s="140"/>
      <c r="AO12" s="140"/>
      <c r="AP12" s="143"/>
      <c r="AQ12" s="143"/>
      <c r="AR12" s="146"/>
      <c r="AS12" s="145"/>
      <c r="AT12" s="143"/>
      <c r="AU12" s="140"/>
      <c r="AV12" s="148"/>
      <c r="AW12" s="146"/>
      <c r="AX12" s="143"/>
      <c r="AY12" s="143"/>
      <c r="AZ12" s="143"/>
      <c r="BA12" s="143"/>
      <c r="BB12" s="140"/>
      <c r="BC12" s="140"/>
      <c r="BD12" s="143"/>
      <c r="BE12" s="143"/>
      <c r="BF12" s="143"/>
      <c r="BG12" s="143"/>
      <c r="BH12" s="143"/>
      <c r="BI12" s="140"/>
      <c r="BJ12" s="148"/>
      <c r="BK12" s="146"/>
      <c r="BL12" s="143"/>
      <c r="BM12" s="143"/>
      <c r="BN12" s="143"/>
      <c r="BO12" s="141"/>
      <c r="BP12" s="140"/>
      <c r="BQ12" s="140"/>
      <c r="BR12" s="143"/>
      <c r="BS12" s="143"/>
      <c r="BT12" s="143"/>
      <c r="BU12" s="143"/>
      <c r="BV12" s="149"/>
      <c r="BW12" s="227"/>
      <c r="BX12" s="223"/>
      <c r="BY12" s="143"/>
      <c r="BZ12" s="147"/>
      <c r="CA12" s="146"/>
      <c r="CB12" s="143"/>
      <c r="CC12" s="143"/>
      <c r="CD12" s="140"/>
      <c r="CE12" s="140"/>
      <c r="CF12" s="143"/>
      <c r="CG12" s="143"/>
      <c r="CH12" s="143"/>
      <c r="CI12" s="143"/>
      <c r="CJ12" s="143"/>
      <c r="CK12" s="140"/>
      <c r="CL12" s="140"/>
      <c r="CM12" s="143"/>
      <c r="CN12" s="147"/>
      <c r="CO12" s="146"/>
      <c r="CP12" s="143"/>
      <c r="CQ12" s="143"/>
      <c r="CR12" s="140"/>
      <c r="CS12" s="140"/>
      <c r="CT12" s="141"/>
      <c r="CU12" s="143"/>
      <c r="CV12" s="143"/>
      <c r="CW12" s="143"/>
      <c r="CX12" s="143"/>
      <c r="CY12" s="140"/>
      <c r="CZ12" s="140"/>
      <c r="DA12" s="146"/>
      <c r="DB12" s="217"/>
    </row>
    <row r="13" spans="1:106" s="150" customFormat="1" ht="41.25" customHeight="1" thickBot="1">
      <c r="A13" s="220" t="s">
        <v>127</v>
      </c>
      <c r="B13" s="194" t="s">
        <v>128</v>
      </c>
      <c r="C13" s="195"/>
      <c r="D13" s="196" t="s">
        <v>129</v>
      </c>
      <c r="E13" s="197"/>
      <c r="F13" s="197"/>
      <c r="G13" s="198"/>
      <c r="H13" s="199"/>
      <c r="I13" s="196" t="s">
        <v>88</v>
      </c>
      <c r="J13" s="196" t="s">
        <v>185</v>
      </c>
      <c r="K13" s="199"/>
      <c r="L13" s="197"/>
      <c r="M13" s="200"/>
      <c r="N13" s="201"/>
      <c r="O13" s="202" t="s">
        <v>28</v>
      </c>
      <c r="P13" s="196" t="s">
        <v>94</v>
      </c>
      <c r="Q13" s="202" t="s">
        <v>193</v>
      </c>
      <c r="R13" s="261" t="s">
        <v>237</v>
      </c>
      <c r="S13" s="197"/>
      <c r="T13" s="197"/>
      <c r="U13" s="198"/>
      <c r="V13" s="199"/>
      <c r="W13" s="199"/>
      <c r="X13" s="196" t="s">
        <v>132</v>
      </c>
      <c r="Y13" s="199"/>
      <c r="Z13" s="197"/>
      <c r="AA13" s="197"/>
      <c r="AB13" s="199"/>
      <c r="AC13" s="199"/>
      <c r="AD13" s="199"/>
      <c r="AE13" s="204"/>
      <c r="AF13" s="203"/>
      <c r="AG13" s="197"/>
      <c r="AH13" s="197"/>
      <c r="AI13" s="199"/>
      <c r="AJ13" s="199"/>
      <c r="AK13" s="199"/>
      <c r="AL13" s="202" t="s">
        <v>122</v>
      </c>
      <c r="AM13" s="199"/>
      <c r="AN13" s="197"/>
      <c r="AO13" s="197"/>
      <c r="AP13" s="199"/>
      <c r="AQ13" s="199"/>
      <c r="AR13" s="203"/>
      <c r="AS13" s="201"/>
      <c r="AT13" s="199"/>
      <c r="AU13" s="197"/>
      <c r="AV13" s="205"/>
      <c r="AW13" s="203"/>
      <c r="AX13" s="199"/>
      <c r="AY13" s="199"/>
      <c r="AZ13" s="199"/>
      <c r="BA13" s="199"/>
      <c r="BB13" s="197"/>
      <c r="BC13" s="197"/>
      <c r="BD13" s="199"/>
      <c r="BE13" s="199"/>
      <c r="BF13" s="199"/>
      <c r="BG13" s="199"/>
      <c r="BH13" s="199"/>
      <c r="BI13" s="197"/>
      <c r="BJ13" s="205"/>
      <c r="BK13" s="203"/>
      <c r="BL13" s="199"/>
      <c r="BM13" s="199"/>
      <c r="BN13" s="199"/>
      <c r="BO13" s="198"/>
      <c r="BP13" s="197"/>
      <c r="BQ13" s="197"/>
      <c r="BR13" s="199"/>
      <c r="BS13" s="199"/>
      <c r="BT13" s="199"/>
      <c r="BU13" s="199"/>
      <c r="BV13" s="206"/>
      <c r="BW13" s="228"/>
      <c r="BX13" s="224"/>
      <c r="BY13" s="199"/>
      <c r="BZ13" s="204"/>
      <c r="CA13" s="203"/>
      <c r="CB13" s="199"/>
      <c r="CC13" s="199"/>
      <c r="CD13" s="197"/>
      <c r="CE13" s="197"/>
      <c r="CF13" s="199"/>
      <c r="CG13" s="199"/>
      <c r="CH13" s="199"/>
      <c r="CI13" s="199"/>
      <c r="CJ13" s="199"/>
      <c r="CK13" s="197"/>
      <c r="CL13" s="197"/>
      <c r="CM13" s="199"/>
      <c r="CN13" s="204"/>
      <c r="CO13" s="203"/>
      <c r="CP13" s="199"/>
      <c r="CQ13" s="199"/>
      <c r="CR13" s="197"/>
      <c r="CS13" s="197"/>
      <c r="CT13" s="198"/>
      <c r="CU13" s="199"/>
      <c r="CV13" s="199"/>
      <c r="CW13" s="199"/>
      <c r="CX13" s="199"/>
      <c r="CY13" s="197"/>
      <c r="CZ13" s="197"/>
      <c r="DA13" s="203"/>
      <c r="DB13" s="221"/>
    </row>
  </sheetData>
  <phoneticPr fontId="0" type="noConversion"/>
  <pageMargins left="0.39370078740157499" right="0.27" top="0.33" bottom="0.46" header="0.27" footer="0.23"/>
  <pageSetup paperSize="9" scale="75" orientation="landscape" r:id="rId1"/>
  <headerFooter alignWithMargins="0">
    <oddFooter>&amp;L&amp;"Arial,Bold"Enron Corp Confidential (&amp;D, &amp;T)&amp;C&amp;A&amp;RPage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Notes</vt:lpstr>
      <vt:lpstr>Hot List</vt:lpstr>
      <vt:lpstr>Deal List</vt:lpstr>
      <vt:lpstr>Leads List</vt:lpstr>
      <vt:lpstr>Sato-DealTracker</vt:lpstr>
      <vt:lpstr>Call Activity</vt:lpstr>
      <vt:lpstr>'Call Activity'!Print_Area</vt:lpstr>
      <vt:lpstr>'Deal List'!Print_Titles</vt:lpstr>
      <vt:lpstr>'Hot List'!Print_Titles</vt:lpstr>
      <vt:lpstr>'Leads List'!Print_Titles</vt:lpstr>
      <vt:lpstr>'Sato-DealTracker'!Print_Titles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tmatsuba</dc:creator>
  <cp:lastModifiedBy>Havlíček Jan</cp:lastModifiedBy>
  <cp:lastPrinted>2001-10-10T11:21:10Z</cp:lastPrinted>
  <dcterms:created xsi:type="dcterms:W3CDTF">2001-04-16T01:22:38Z</dcterms:created>
  <dcterms:modified xsi:type="dcterms:W3CDTF">2023-09-10T11:11:47Z</dcterms:modified>
</cp:coreProperties>
</file>