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140" windowWidth="15396" windowHeight="2436" tabRatio="552" activeTab="3"/>
  </bookViews>
  <sheets>
    <sheet name="Gas" sheetId="355" r:id="rId1"/>
    <sheet name="Sheet1" sheetId="281" r:id="rId2"/>
    <sheet name="Forecast" sheetId="352" r:id="rId3"/>
    <sheet name="Aug 01" sheetId="356" r:id="rId4"/>
    <sheet name="July 01" sheetId="354" r:id="rId5"/>
    <sheet name="June 01" sheetId="353" r:id="rId6"/>
    <sheet name="May 01" sheetId="351" r:id="rId7"/>
    <sheet name="Apr 01" sheetId="350" r:id="rId8"/>
    <sheet name="Mar 01" sheetId="349" r:id="rId9"/>
    <sheet name="Feb 01" sheetId="348" r:id="rId10"/>
    <sheet name="Jan 01" sheetId="347" r:id="rId11"/>
    <sheet name="Dec 00 " sheetId="345" r:id="rId12"/>
    <sheet name="Nov 00" sheetId="344" r:id="rId13"/>
    <sheet name="Oct 00 " sheetId="343" r:id="rId14"/>
    <sheet name="Sep 00" sheetId="342" r:id="rId15"/>
    <sheet name="Aug 00" sheetId="340" r:id="rId16"/>
    <sheet name="July 00" sheetId="341" r:id="rId17"/>
    <sheet name="June 00" sheetId="338" r:id="rId18"/>
    <sheet name="May 00" sheetId="337" r:id="rId19"/>
    <sheet name="April 00" sheetId="336" r:id="rId20"/>
  </sheets>
  <definedNames>
    <definedName name="_xlnm.Print_Area" localSheetId="7">'Apr 01'!$A$1:$AX$49</definedName>
    <definedName name="_xlnm.Print_Area" localSheetId="19">'April 00'!$B$1:$T$48</definedName>
    <definedName name="_xlnm.Print_Area" localSheetId="15">'Aug 00'!$A$1:$AH$47</definedName>
    <definedName name="_xlnm.Print_Area" localSheetId="3">'Aug 01'!$A$1:$AX$49</definedName>
    <definedName name="_xlnm.Print_Area" localSheetId="11">'Dec 00 '!$A$1:$AZ$49</definedName>
    <definedName name="_xlnm.Print_Area" localSheetId="9">'Feb 01'!$A$1:$AX$49</definedName>
    <definedName name="_xlnm.Print_Area" localSheetId="10">'Jan 01'!$A$1:$AX$49</definedName>
    <definedName name="_xlnm.Print_Area" localSheetId="16">'July 00'!$A$1:$AH$47</definedName>
    <definedName name="_xlnm.Print_Area" localSheetId="4">'July 01'!$A$1:$AX$49</definedName>
    <definedName name="_xlnm.Print_Area" localSheetId="17">'June 00'!$A$1:$AH$47</definedName>
    <definedName name="_xlnm.Print_Area" localSheetId="5">'June 01'!$A$1:$AX$49</definedName>
    <definedName name="_xlnm.Print_Area" localSheetId="8">'Mar 01'!$A$1:$AX$49</definedName>
    <definedName name="_xlnm.Print_Area" localSheetId="18">'May 00'!$A$1:$AH$47</definedName>
    <definedName name="_xlnm.Print_Area" localSheetId="6">'May 01'!$A$1:$AX$49</definedName>
    <definedName name="_xlnm.Print_Area" localSheetId="12">'Nov 00'!$A$1:$AZ$39</definedName>
    <definedName name="_xlnm.Print_Area" localSheetId="13">'Oct 00 '!$A$1:$AH$47</definedName>
    <definedName name="_xlnm.Print_Area" localSheetId="14">'Sep 00'!$A$1:$AH$47</definedName>
    <definedName name="_xlnm.Print_Area" localSheetId="1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M4" i="356"/>
  <c r="N4" i="356"/>
  <c r="O4" i="356"/>
  <c r="P4" i="356"/>
  <c r="Q4" i="356"/>
  <c r="R4" i="356"/>
  <c r="AR4" i="356"/>
  <c r="AS4" i="356"/>
  <c r="AT4" i="356"/>
  <c r="AU4" i="356"/>
  <c r="AV4" i="356"/>
  <c r="BG4" i="356"/>
  <c r="M5" i="356"/>
  <c r="N5" i="356"/>
  <c r="O5" i="356"/>
  <c r="P5" i="356"/>
  <c r="Q5" i="356"/>
  <c r="R5" i="356"/>
  <c r="BG5" i="356"/>
  <c r="M6" i="356"/>
  <c r="N6" i="356"/>
  <c r="O6" i="356"/>
  <c r="P6" i="356"/>
  <c r="Q6" i="356"/>
  <c r="R6" i="356"/>
  <c r="AR6" i="356"/>
  <c r="AS6" i="356"/>
  <c r="AT6" i="356"/>
  <c r="AU6" i="356"/>
  <c r="AV6" i="356"/>
  <c r="BG6" i="356"/>
  <c r="M7" i="356"/>
  <c r="N7" i="356"/>
  <c r="O7" i="356"/>
  <c r="P7" i="356"/>
  <c r="Q7" i="356"/>
  <c r="R7" i="356"/>
  <c r="BG7" i="356"/>
  <c r="M8" i="356"/>
  <c r="N8" i="356"/>
  <c r="O8" i="356"/>
  <c r="P8" i="356"/>
  <c r="Q8" i="356"/>
  <c r="R8" i="356"/>
  <c r="BG8" i="356"/>
  <c r="M9" i="356"/>
  <c r="N9" i="356"/>
  <c r="O9" i="356"/>
  <c r="P9" i="356"/>
  <c r="Q9" i="356"/>
  <c r="R9" i="356"/>
  <c r="BG9" i="356"/>
  <c r="M10" i="356"/>
  <c r="N10" i="356"/>
  <c r="O10" i="356"/>
  <c r="P10" i="356"/>
  <c r="Q10" i="356"/>
  <c r="R10" i="356"/>
  <c r="BG10" i="356"/>
  <c r="R11" i="356"/>
  <c r="BG11" i="356"/>
  <c r="M12" i="356"/>
  <c r="N12" i="356"/>
  <c r="O12" i="356"/>
  <c r="P12" i="356"/>
  <c r="Q12" i="356"/>
  <c r="R12" i="356"/>
  <c r="BG12" i="356"/>
  <c r="M13" i="356"/>
  <c r="N13" i="356"/>
  <c r="O13" i="356"/>
  <c r="P13" i="356"/>
  <c r="Q13" i="356"/>
  <c r="R13" i="356"/>
  <c r="BG13" i="356"/>
  <c r="M14" i="356"/>
  <c r="N14" i="356"/>
  <c r="O14" i="356"/>
  <c r="P14" i="356"/>
  <c r="Q14" i="356"/>
  <c r="R14" i="356"/>
  <c r="BG14" i="356"/>
  <c r="M15" i="356"/>
  <c r="N15" i="356"/>
  <c r="O15" i="356"/>
  <c r="P15" i="356"/>
  <c r="Q15" i="356"/>
  <c r="R15" i="356"/>
  <c r="BG15" i="356"/>
  <c r="M16" i="356"/>
  <c r="N16" i="356"/>
  <c r="O16" i="356"/>
  <c r="P16" i="356"/>
  <c r="Q16" i="356"/>
  <c r="R16" i="356"/>
  <c r="BG16" i="356"/>
  <c r="M17" i="356"/>
  <c r="N17" i="356"/>
  <c r="O17" i="356"/>
  <c r="P17" i="356"/>
  <c r="Q17" i="356"/>
  <c r="R17" i="356"/>
  <c r="BG17" i="356"/>
  <c r="R18" i="356"/>
  <c r="BG18" i="356"/>
  <c r="M19" i="356"/>
  <c r="N19" i="356"/>
  <c r="O19" i="356"/>
  <c r="P19" i="356"/>
  <c r="Q19" i="356"/>
  <c r="R19" i="356"/>
  <c r="BG19" i="356"/>
  <c r="M20" i="356"/>
  <c r="N20" i="356"/>
  <c r="O20" i="356"/>
  <c r="P20" i="356"/>
  <c r="Q20" i="356"/>
  <c r="R20" i="356"/>
  <c r="BG20" i="356"/>
  <c r="M21" i="356"/>
  <c r="N21" i="356"/>
  <c r="O21" i="356"/>
  <c r="P21" i="356"/>
  <c r="Q21" i="356"/>
  <c r="R21" i="356"/>
  <c r="BG21" i="356"/>
  <c r="M22" i="356"/>
  <c r="N22" i="356"/>
  <c r="O22" i="356"/>
  <c r="P22" i="356"/>
  <c r="Q22" i="356"/>
  <c r="R22" i="356"/>
  <c r="BG22" i="356"/>
  <c r="M23" i="356"/>
  <c r="N23" i="356"/>
  <c r="O23" i="356"/>
  <c r="P23" i="356"/>
  <c r="Q23" i="356"/>
  <c r="R23" i="356"/>
  <c r="BG23" i="356"/>
  <c r="M24" i="356"/>
  <c r="N24" i="356"/>
  <c r="O24" i="356"/>
  <c r="P24" i="356"/>
  <c r="Q24" i="356"/>
  <c r="R24" i="356"/>
  <c r="BG24" i="356"/>
  <c r="R25" i="356"/>
  <c r="BG25" i="356"/>
  <c r="M26" i="356"/>
  <c r="N26" i="356"/>
  <c r="O26" i="356"/>
  <c r="P26" i="356"/>
  <c r="Q26" i="356"/>
  <c r="R26" i="356"/>
  <c r="BG26" i="356"/>
  <c r="M27" i="356"/>
  <c r="N27" i="356"/>
  <c r="O27" i="356"/>
  <c r="P27" i="356"/>
  <c r="Q27" i="356"/>
  <c r="R27" i="356"/>
  <c r="BG27" i="356"/>
  <c r="M28" i="356"/>
  <c r="N28" i="356"/>
  <c r="O28" i="356"/>
  <c r="P28" i="356"/>
  <c r="Q28" i="356"/>
  <c r="R28" i="356"/>
  <c r="BG28" i="356"/>
  <c r="M29" i="356"/>
  <c r="N29" i="356"/>
  <c r="O29" i="356"/>
  <c r="P29" i="356"/>
  <c r="Q29" i="356"/>
  <c r="R29" i="356"/>
  <c r="BG29" i="356"/>
  <c r="M30" i="356"/>
  <c r="N30" i="356"/>
  <c r="O30" i="356"/>
  <c r="P30" i="356"/>
  <c r="Q30" i="356"/>
  <c r="R30" i="356"/>
  <c r="BG30" i="356"/>
  <c r="M31" i="356"/>
  <c r="N31" i="356"/>
  <c r="O31" i="356"/>
  <c r="P31" i="356"/>
  <c r="Q31" i="356"/>
  <c r="R31" i="356"/>
  <c r="BG31" i="356"/>
  <c r="R32" i="356"/>
  <c r="BG32" i="356"/>
  <c r="M33" i="356"/>
  <c r="N33" i="356"/>
  <c r="O33" i="356"/>
  <c r="P33" i="356"/>
  <c r="Q33" i="356"/>
  <c r="R33" i="356"/>
  <c r="BG33" i="356"/>
  <c r="R34" i="356"/>
  <c r="BG34" i="356"/>
  <c r="B36" i="356"/>
  <c r="C36" i="356"/>
  <c r="D36" i="356"/>
  <c r="E36" i="356"/>
  <c r="G36" i="356"/>
  <c r="H36" i="356"/>
  <c r="I36" i="356"/>
  <c r="J36" i="356"/>
  <c r="K36" i="356"/>
  <c r="L36" i="356"/>
  <c r="M36" i="356"/>
  <c r="N36" i="356"/>
  <c r="O36" i="356"/>
  <c r="P36" i="356"/>
  <c r="Q36" i="356"/>
  <c r="S36" i="356"/>
  <c r="T36" i="356"/>
  <c r="U36" i="356"/>
  <c r="V36" i="356"/>
  <c r="W36" i="356"/>
  <c r="X36" i="356"/>
  <c r="Y36" i="356"/>
  <c r="Z36" i="356"/>
  <c r="AA36" i="356"/>
  <c r="AB36" i="356"/>
  <c r="AC36" i="356"/>
  <c r="AD36" i="356"/>
  <c r="AE36" i="356"/>
  <c r="AF36" i="356"/>
  <c r="AG36" i="356"/>
  <c r="AH36" i="356"/>
  <c r="AI36" i="356"/>
  <c r="AJ36" i="356"/>
  <c r="AK36" i="356"/>
  <c r="AL36" i="356"/>
  <c r="AM36" i="356"/>
  <c r="AN36" i="356"/>
  <c r="AO36" i="356"/>
  <c r="AP36" i="356"/>
  <c r="AQ36" i="356"/>
  <c r="AR36" i="356"/>
  <c r="AS36" i="356"/>
  <c r="AT36" i="356"/>
  <c r="AU36" i="356"/>
  <c r="AV36" i="356"/>
  <c r="AW36" i="356"/>
  <c r="AX36" i="356"/>
  <c r="AY36" i="356"/>
  <c r="AZ36" i="356"/>
  <c r="BA36" i="356"/>
  <c r="BB36" i="356"/>
  <c r="BC36" i="356"/>
  <c r="BD36" i="356"/>
  <c r="BE36" i="356"/>
  <c r="BF36" i="356"/>
  <c r="B37" i="356"/>
  <c r="C37" i="356"/>
  <c r="D37" i="356"/>
  <c r="E37" i="356"/>
  <c r="G37" i="356"/>
  <c r="H37" i="356"/>
  <c r="I37" i="356"/>
  <c r="J37" i="356"/>
  <c r="K37" i="356"/>
  <c r="L37" i="356"/>
  <c r="M37" i="356"/>
  <c r="N37" i="356"/>
  <c r="O37" i="356"/>
  <c r="P37" i="356"/>
  <c r="Q37" i="356"/>
  <c r="S37" i="356"/>
  <c r="T37" i="356"/>
  <c r="U37" i="356"/>
  <c r="V37" i="356"/>
  <c r="W37" i="356"/>
  <c r="X37" i="356"/>
  <c r="Y37" i="356"/>
  <c r="Z37" i="356"/>
  <c r="AA37" i="356"/>
  <c r="AB37" i="356"/>
  <c r="AC37" i="356"/>
  <c r="AD37" i="356"/>
  <c r="AE37" i="356"/>
  <c r="AF37" i="356"/>
  <c r="AG37" i="356"/>
  <c r="AH37" i="356"/>
  <c r="AI37" i="356"/>
  <c r="AJ37" i="356"/>
  <c r="AK37" i="356"/>
  <c r="AL37" i="356"/>
  <c r="AM37" i="356"/>
  <c r="AN37" i="356"/>
  <c r="AO37" i="356"/>
  <c r="AP37" i="356"/>
  <c r="AQ37" i="356"/>
  <c r="AR37" i="356"/>
  <c r="AS37" i="356"/>
  <c r="AT37" i="356"/>
  <c r="AU37" i="356"/>
  <c r="AV37" i="356"/>
  <c r="AW37" i="356"/>
  <c r="AX37" i="356"/>
  <c r="AY37" i="356"/>
  <c r="AZ37" i="356"/>
  <c r="BA37" i="356"/>
  <c r="BB37" i="356"/>
  <c r="BC37" i="356"/>
  <c r="BD37" i="356"/>
  <c r="BE37" i="356"/>
  <c r="BF37" i="356"/>
  <c r="B38" i="356"/>
  <c r="C38" i="356"/>
  <c r="D38" i="356"/>
  <c r="E38" i="356"/>
  <c r="G38" i="356"/>
  <c r="H38" i="356"/>
  <c r="I38" i="356"/>
  <c r="J38" i="356"/>
  <c r="K38" i="356"/>
  <c r="L38" i="356"/>
  <c r="M38" i="356"/>
  <c r="N38" i="356"/>
  <c r="O38" i="356"/>
  <c r="P38" i="356"/>
  <c r="Q38" i="356"/>
  <c r="S38" i="356"/>
  <c r="T38" i="356"/>
  <c r="U38" i="356"/>
  <c r="V38" i="356"/>
  <c r="W38" i="356"/>
  <c r="X38" i="356"/>
  <c r="Y38" i="356"/>
  <c r="Z38" i="356"/>
  <c r="AA38" i="356"/>
  <c r="AB38" i="356"/>
  <c r="AC38" i="356"/>
  <c r="AD38" i="356"/>
  <c r="AE38" i="356"/>
  <c r="AF38" i="356"/>
  <c r="AG38" i="356"/>
  <c r="AH38" i="356"/>
  <c r="AI38" i="356"/>
  <c r="AJ38" i="356"/>
  <c r="AK38" i="356"/>
  <c r="AL38" i="356"/>
  <c r="AM38" i="356"/>
  <c r="AN38" i="356"/>
  <c r="AO38" i="356"/>
  <c r="AP38" i="356"/>
  <c r="AQ38" i="356"/>
  <c r="AR38" i="356"/>
  <c r="AS38" i="356"/>
  <c r="AT38" i="356"/>
  <c r="AU38" i="356"/>
  <c r="AV38" i="356"/>
  <c r="AW38" i="356"/>
  <c r="AX38" i="356"/>
  <c r="AY38" i="356"/>
  <c r="AZ38" i="356"/>
  <c r="BA38" i="356"/>
  <c r="BB38" i="356"/>
  <c r="BC38" i="356"/>
  <c r="BD38" i="356"/>
  <c r="BE38" i="356"/>
  <c r="BF38" i="356"/>
  <c r="BI40" i="356"/>
  <c r="BJ40" i="356"/>
  <c r="BK40" i="356"/>
  <c r="BI42" i="356"/>
  <c r="BJ42" i="356"/>
  <c r="BK42" i="356"/>
  <c r="BK47" i="356"/>
  <c r="BI49" i="356"/>
  <c r="BJ49" i="356"/>
  <c r="BK49" i="356"/>
  <c r="BI51" i="356"/>
  <c r="BJ51" i="356"/>
  <c r="BK51" i="356"/>
  <c r="AF64" i="356"/>
  <c r="AG64" i="356"/>
  <c r="AH64" i="356"/>
  <c r="AI64" i="356"/>
  <c r="AJ64" i="356"/>
  <c r="AF65" i="356"/>
  <c r="AG65" i="356"/>
  <c r="AH65" i="356"/>
  <c r="AI65" i="356"/>
  <c r="AJ65" i="356"/>
  <c r="AF68" i="356"/>
  <c r="AG68" i="356"/>
  <c r="AH68" i="356"/>
  <c r="AI68" i="356"/>
  <c r="AJ68" i="356"/>
  <c r="AF69" i="356"/>
  <c r="AG69" i="356"/>
  <c r="AH69" i="356"/>
  <c r="AI69" i="356"/>
  <c r="AJ69" i="356"/>
  <c r="AF72" i="356"/>
  <c r="AG72" i="356"/>
  <c r="AH72" i="356"/>
  <c r="AI72" i="356"/>
  <c r="AJ72" i="356"/>
  <c r="AF73" i="356"/>
  <c r="AG73" i="356"/>
  <c r="AH73" i="356"/>
  <c r="AI73" i="356"/>
  <c r="AJ73" i="356"/>
  <c r="AF74" i="356"/>
  <c r="AG74" i="356"/>
  <c r="AH74" i="356"/>
  <c r="AI74" i="356"/>
  <c r="AJ74" i="356"/>
  <c r="AF76" i="356"/>
  <c r="AG76" i="356"/>
  <c r="AH76" i="356"/>
  <c r="AI76" i="356"/>
  <c r="AJ76" i="356"/>
  <c r="AF90" i="356"/>
  <c r="AG90" i="356"/>
  <c r="AH90" i="356"/>
  <c r="AI90" i="356"/>
  <c r="AJ90" i="356"/>
  <c r="B96" i="356"/>
  <c r="C96" i="356"/>
  <c r="D96" i="356"/>
  <c r="E96" i="356"/>
  <c r="F96" i="356"/>
  <c r="G96" i="356"/>
  <c r="H96" i="356"/>
  <c r="I96" i="356"/>
  <c r="J96" i="356"/>
  <c r="K96" i="356"/>
  <c r="L96" i="356"/>
  <c r="M96" i="356"/>
  <c r="N96" i="356"/>
  <c r="O96" i="356"/>
  <c r="P96" i="356"/>
  <c r="Q96" i="356"/>
  <c r="R96" i="356"/>
  <c r="S96" i="356"/>
  <c r="T96" i="356"/>
  <c r="U96" i="356"/>
  <c r="V96" i="356"/>
  <c r="W96" i="356"/>
  <c r="X96" i="356"/>
  <c r="Y96" i="356"/>
  <c r="Z96" i="356"/>
  <c r="AA96" i="356"/>
  <c r="AB96" i="356"/>
  <c r="AC96" i="356"/>
  <c r="AD96" i="356"/>
  <c r="AE96" i="356"/>
  <c r="AF96" i="356"/>
  <c r="AG96" i="356"/>
  <c r="AH96" i="356"/>
  <c r="AI96" i="356"/>
  <c r="AJ96" i="356"/>
  <c r="AK96" i="356"/>
  <c r="AL96" i="356"/>
  <c r="AM96" i="356"/>
  <c r="AN96" i="356"/>
  <c r="AO96" i="356"/>
  <c r="B97" i="356"/>
  <c r="C97" i="356"/>
  <c r="D97" i="356"/>
  <c r="E97" i="356"/>
  <c r="F97" i="356"/>
  <c r="G97" i="356"/>
  <c r="H97" i="356"/>
  <c r="I97" i="356"/>
  <c r="J97" i="356"/>
  <c r="K97" i="356"/>
  <c r="L97" i="356"/>
  <c r="M97" i="356"/>
  <c r="N97" i="356"/>
  <c r="O97" i="356"/>
  <c r="P97" i="356"/>
  <c r="Q97" i="356"/>
  <c r="R97" i="356"/>
  <c r="S97" i="356"/>
  <c r="T97" i="356"/>
  <c r="U97" i="356"/>
  <c r="V97" i="356"/>
  <c r="W97" i="356"/>
  <c r="X97" i="356"/>
  <c r="Y97" i="356"/>
  <c r="Z97" i="356"/>
  <c r="AA97" i="356"/>
  <c r="AB97" i="356"/>
  <c r="AC97" i="356"/>
  <c r="AD97" i="356"/>
  <c r="AE97" i="356"/>
  <c r="AF97" i="356"/>
  <c r="AG97" i="356"/>
  <c r="AH97" i="356"/>
  <c r="AI97" i="356"/>
  <c r="AJ97" i="356"/>
  <c r="AK97" i="356"/>
  <c r="AL97" i="356"/>
  <c r="AM97" i="356"/>
  <c r="AN97" i="356"/>
  <c r="AO97" i="356"/>
  <c r="B98" i="356"/>
  <c r="C98" i="356"/>
  <c r="D98" i="356"/>
  <c r="E98" i="356"/>
  <c r="F98" i="356"/>
  <c r="G98" i="356"/>
  <c r="H98" i="356"/>
  <c r="I98" i="356"/>
  <c r="J98" i="356"/>
  <c r="K98" i="356"/>
  <c r="L98" i="356"/>
  <c r="M98" i="356"/>
  <c r="N98" i="356"/>
  <c r="O98" i="356"/>
  <c r="P98" i="356"/>
  <c r="Q98" i="356"/>
  <c r="R98" i="356"/>
  <c r="S98" i="356"/>
  <c r="T98" i="356"/>
  <c r="U98" i="356"/>
  <c r="V98" i="356"/>
  <c r="W98" i="356"/>
  <c r="X98" i="356"/>
  <c r="Y98" i="356"/>
  <c r="Z98" i="356"/>
  <c r="AA98" i="356"/>
  <c r="AB98" i="356"/>
  <c r="AC98" i="356"/>
  <c r="AD98" i="356"/>
  <c r="AE98" i="356"/>
  <c r="AF98" i="356"/>
  <c r="AG98" i="356"/>
  <c r="AH98" i="356"/>
  <c r="AI98" i="356"/>
  <c r="AJ98" i="356"/>
  <c r="AK98" i="356"/>
  <c r="AL98" i="356"/>
  <c r="AM98" i="356"/>
  <c r="AN98" i="356"/>
  <c r="AO98" i="356"/>
  <c r="Q103" i="356"/>
  <c r="R103" i="356"/>
  <c r="S104" i="356"/>
  <c r="T104" i="356"/>
  <c r="Q109" i="356"/>
  <c r="R109" i="356"/>
  <c r="S110" i="356"/>
  <c r="T110" i="356"/>
  <c r="R115" i="356"/>
  <c r="Q121" i="356"/>
  <c r="R121" i="356"/>
  <c r="S122" i="356"/>
  <c r="T122" i="356"/>
  <c r="Q127" i="356"/>
  <c r="R127" i="356"/>
  <c r="S128" i="356"/>
  <c r="T128" i="356"/>
  <c r="Q135" i="356"/>
  <c r="Q136" i="356"/>
  <c r="R136" i="356"/>
  <c r="S136" i="356"/>
  <c r="T136" i="356"/>
  <c r="Q137" i="356"/>
  <c r="R137" i="356"/>
  <c r="S137" i="356"/>
  <c r="T137" i="356"/>
  <c r="Q142" i="356"/>
  <c r="Q143" i="356"/>
  <c r="R143" i="356"/>
  <c r="S143" i="356"/>
  <c r="T143" i="356"/>
  <c r="Q144" i="356"/>
  <c r="R144" i="356"/>
  <c r="S144" i="356"/>
  <c r="T144" i="356"/>
  <c r="Q149" i="356"/>
  <c r="Q150" i="356"/>
  <c r="R150" i="356"/>
  <c r="S150" i="356"/>
  <c r="T150" i="356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G44" i="352"/>
  <c r="H44" i="352"/>
  <c r="I44" i="352"/>
  <c r="J44" i="352"/>
  <c r="K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E6" i="355"/>
  <c r="F6" i="355"/>
  <c r="G6" i="355"/>
  <c r="H6" i="355"/>
  <c r="E7" i="355"/>
  <c r="F7" i="355"/>
  <c r="G7" i="355"/>
  <c r="H7" i="355"/>
  <c r="N7" i="355"/>
  <c r="O7" i="355"/>
  <c r="P7" i="355"/>
  <c r="Q7" i="355"/>
  <c r="R7" i="355"/>
  <c r="E8" i="355"/>
  <c r="F8" i="355"/>
  <c r="G8" i="355"/>
  <c r="H8" i="355"/>
  <c r="N8" i="355"/>
  <c r="O8" i="355"/>
  <c r="P8" i="355"/>
  <c r="Q8" i="355"/>
  <c r="R8" i="355"/>
  <c r="E9" i="355"/>
  <c r="F9" i="355"/>
  <c r="G9" i="355"/>
  <c r="H9" i="355"/>
  <c r="E11" i="355"/>
  <c r="F11" i="355"/>
  <c r="G11" i="355"/>
  <c r="H11" i="355"/>
  <c r="N11" i="355"/>
  <c r="O11" i="355"/>
  <c r="P11" i="355"/>
  <c r="Q11" i="355"/>
  <c r="R11" i="355"/>
  <c r="E12" i="355"/>
  <c r="F12" i="355"/>
  <c r="G12" i="355"/>
  <c r="H12" i="355"/>
  <c r="N12" i="355"/>
  <c r="O12" i="355"/>
  <c r="P12" i="355"/>
  <c r="Q12" i="355"/>
  <c r="R12" i="355"/>
  <c r="E13" i="355"/>
  <c r="F13" i="355"/>
  <c r="G13" i="355"/>
  <c r="H13" i="355"/>
  <c r="N13" i="355"/>
  <c r="O13" i="355"/>
  <c r="P13" i="355"/>
  <c r="Q13" i="355"/>
  <c r="R13" i="355"/>
  <c r="E14" i="355"/>
  <c r="F14" i="355"/>
  <c r="G14" i="355"/>
  <c r="H14" i="355"/>
  <c r="E15" i="355"/>
  <c r="F15" i="355"/>
  <c r="G15" i="355"/>
  <c r="H15" i="355"/>
  <c r="N15" i="355"/>
  <c r="O15" i="355"/>
  <c r="P15" i="355"/>
  <c r="Q15" i="355"/>
  <c r="R15" i="355"/>
  <c r="E16" i="355"/>
  <c r="F16" i="355"/>
  <c r="G16" i="355"/>
  <c r="H16" i="355"/>
  <c r="E18" i="355"/>
  <c r="F18" i="355"/>
  <c r="G18" i="355"/>
  <c r="H18" i="355"/>
  <c r="N18" i="355"/>
  <c r="O18" i="355"/>
  <c r="P18" i="355"/>
  <c r="Q18" i="355"/>
  <c r="R18" i="355"/>
  <c r="E19" i="355"/>
  <c r="F19" i="355"/>
  <c r="G19" i="355"/>
  <c r="H19" i="355"/>
  <c r="N19" i="355"/>
  <c r="O19" i="355"/>
  <c r="P19" i="355"/>
  <c r="Q19" i="355"/>
  <c r="R19" i="355"/>
  <c r="E20" i="355"/>
  <c r="F20" i="355"/>
  <c r="G20" i="355"/>
  <c r="H20" i="355"/>
  <c r="E21" i="355"/>
  <c r="F21" i="355"/>
  <c r="G21" i="355"/>
  <c r="H21" i="355"/>
  <c r="E22" i="355"/>
  <c r="F22" i="355"/>
  <c r="G22" i="355"/>
  <c r="H22" i="355"/>
  <c r="N22" i="355"/>
  <c r="O22" i="355"/>
  <c r="P22" i="355"/>
  <c r="Q22" i="355"/>
  <c r="R22" i="355"/>
  <c r="E23" i="355"/>
  <c r="F23" i="355"/>
  <c r="G23" i="355"/>
  <c r="H23" i="355"/>
  <c r="E25" i="355"/>
  <c r="F25" i="355"/>
  <c r="G25" i="355"/>
  <c r="H25" i="355"/>
  <c r="N25" i="355"/>
  <c r="O25" i="355"/>
  <c r="P25" i="355"/>
  <c r="Q25" i="355"/>
  <c r="R25" i="355"/>
  <c r="E26" i="355"/>
  <c r="F26" i="355"/>
  <c r="G26" i="355"/>
  <c r="H26" i="355"/>
  <c r="N27" i="355"/>
  <c r="O27" i="355"/>
  <c r="P27" i="355"/>
  <c r="Q27" i="355"/>
  <c r="R27" i="355"/>
  <c r="N28" i="355"/>
  <c r="O28" i="355"/>
  <c r="P28" i="355"/>
  <c r="Q28" i="355"/>
  <c r="R28" i="355"/>
  <c r="E34" i="355"/>
  <c r="F34" i="355"/>
  <c r="G34" i="355"/>
  <c r="H34" i="355"/>
  <c r="E35" i="355"/>
  <c r="F35" i="355"/>
  <c r="G35" i="355"/>
  <c r="H35" i="355"/>
  <c r="E36" i="355"/>
  <c r="F36" i="355"/>
  <c r="G36" i="355"/>
  <c r="H36" i="355"/>
  <c r="E37" i="355"/>
  <c r="F37" i="355"/>
  <c r="G37" i="355"/>
  <c r="H37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AW33" i="354"/>
  <c r="AX33" i="354"/>
  <c r="AY33" i="354"/>
  <c r="AZ33" i="354"/>
  <c r="BA33" i="354"/>
  <c r="BG33" i="354"/>
  <c r="M34" i="354"/>
  <c r="N34" i="354"/>
  <c r="O34" i="354"/>
  <c r="P34" i="354"/>
  <c r="Q34" i="354"/>
  <c r="R34" i="354"/>
  <c r="AW34" i="354"/>
  <c r="AX34" i="354"/>
  <c r="AY34" i="354"/>
  <c r="AZ34" i="354"/>
  <c r="BA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AF93" i="354"/>
  <c r="AG93" i="354"/>
  <c r="AH93" i="354"/>
  <c r="AI93" i="354"/>
  <c r="AJ93" i="354"/>
  <c r="AF94" i="354"/>
  <c r="AG94" i="354"/>
  <c r="AH94" i="354"/>
  <c r="AI94" i="354"/>
  <c r="AJ94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  <c r="C104" i="281"/>
  <c r="C111" i="281"/>
  <c r="D111" i="281"/>
  <c r="E111" i="281"/>
  <c r="F111" i="281"/>
  <c r="G111" i="281"/>
  <c r="H111" i="281"/>
  <c r="I111" i="281"/>
  <c r="J111" i="281"/>
  <c r="K111" i="281"/>
  <c r="L111" i="281"/>
  <c r="M111" i="281"/>
  <c r="N111" i="281"/>
</calcChain>
</file>

<file path=xl/sharedStrings.xml><?xml version="1.0" encoding="utf-8"?>
<sst xmlns="http://schemas.openxmlformats.org/spreadsheetml/2006/main" count="8974" uniqueCount="528">
  <si>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</si>
  <si>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</si>
  <si>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</si>
  <si>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</si>
  <si>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</si>
  <si>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</si>
  <si>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</si>
  <si>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</si>
  <si>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</si>
  <si>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</si>
  <si>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</si>
  <si>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</si>
  <si>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</si>
  <si>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</si>
  <si>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</si>
  <si>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</si>
  <si>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</si>
  <si>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</si>
  <si>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</si>
  <si>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</si>
  <si>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</si>
  <si>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</si>
  <si>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</si>
  <si>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</si>
  <si>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</si>
  <si>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</si>
  <si>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</si>
  <si>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</si>
  <si>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</si>
  <si>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</si>
  <si>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</si>
  <si>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</si>
  <si>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</si>
  <si>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</si>
  <si>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</si>
  <si>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</si>
  <si>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</si>
  <si>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</si>
  <si>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</si>
  <si>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</si>
  <si>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</si>
  <si>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</si>
  <si>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</si>
  <si>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</si>
  <si>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</si>
  <si>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</si>
  <si>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</si>
  <si>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</si>
  <si>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</si>
  <si>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</si>
  <si>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</si>
  <si>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</si>
  <si>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</si>
  <si>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</si>
  <si>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</si>
  <si>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</si>
  <si>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</si>
  <si>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</si>
  <si>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</si>
  <si>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</si>
  <si>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</si>
  <si>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</si>
  <si>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</si>
  <si>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</si>
  <si>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</si>
  <si>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</si>
  <si>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</si>
  <si>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</si>
  <si>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</si>
  <si>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</si>
  <si>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</si>
  <si>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</si>
  <si>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</si>
  <si>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</si>
  <si>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</si>
  <si>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</si>
  <si>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</si>
  <si>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</si>
  <si>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</si>
  <si>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</si>
  <si>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</si>
  <si>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</si>
  <si>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</si>
  <si>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</si>
  <si>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</si>
  <si>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</si>
  <si>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</si>
  <si>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</si>
  <si>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</si>
  <si>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</si>
  <si>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</si>
  <si>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</si>
  <si>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</si>
  <si>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</si>
  <si>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</si>
  <si>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</si>
  <si>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</si>
  <si>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</si>
  <si>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</si>
  <si>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</si>
  <si>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</si>
  <si>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</si>
  <si>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</si>
  <si>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</si>
  <si>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</si>
  <si>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</si>
  <si>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</si>
  <si>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</si>
  <si>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</si>
  <si>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</si>
  <si>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</si>
  <si>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</si>
  <si>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</si>
  <si>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</si>
  <si>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</si>
  <si>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</si>
  <si>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</si>
  <si>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</si>
  <si>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</si>
  <si>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</si>
  <si>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</si>
  <si>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</si>
  <si>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</si>
  <si>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</si>
  <si>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</si>
  <si>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</si>
  <si>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</si>
  <si>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</si>
  <si>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</si>
  <si>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</si>
  <si>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</si>
  <si>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</si>
  <si>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</si>
  <si>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</si>
  <si>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</si>
  <si>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</si>
  <si>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</si>
  <si>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</si>
  <si>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</si>
  <si>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</si>
  <si>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</si>
  <si>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</si>
  <si>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</si>
  <si>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</si>
  <si>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</si>
  <si>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</si>
  <si>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</si>
  <si>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</si>
  <si>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</si>
  <si>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</si>
  <si>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</si>
  <si>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</si>
  <si>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</si>
  <si>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</si>
  <si>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</si>
  <si>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</si>
  <si>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</si>
  <si>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</si>
  <si>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</si>
  <si>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</si>
  <si>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</si>
  <si>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</si>
  <si>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</si>
  <si>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</si>
  <si>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</si>
  <si>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</si>
  <si>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</si>
  <si>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</si>
  <si>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</si>
  <si>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</si>
  <si>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</si>
  <si>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</si>
  <si>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</si>
  <si>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</si>
  <si>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</si>
  <si>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</si>
  <si>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</si>
  <si>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</si>
  <si>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</si>
  <si>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</si>
  <si>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</si>
  <si>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</si>
  <si>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</si>
  <si>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</si>
  <si>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</si>
  <si>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</si>
  <si>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</si>
  <si>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</si>
  <si>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</si>
  <si>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</si>
  <si>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</si>
  <si>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</si>
  <si>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</si>
  <si>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</si>
  <si>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</si>
  <si>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</si>
  <si>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</si>
  <si>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</si>
  <si>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</si>
  <si>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</si>
  <si>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</si>
  <si>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</si>
  <si>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</si>
  <si>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</si>
  <si>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</si>
  <si>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</si>
  <si>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</si>
  <si>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</si>
  <si>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</si>
  <si>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</si>
  <si>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</si>
  <si>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</si>
  <si>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</si>
  <si>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</si>
  <si>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</si>
  <si>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</si>
  <si>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</si>
  <si>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</si>
  <si>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</si>
  <si>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</si>
  <si>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</si>
  <si>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</si>
  <si>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</si>
  <si>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</si>
  <si>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</si>
  <si>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</si>
  <si>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</si>
  <si>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</si>
  <si>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</si>
  <si>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</si>
  <si>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</si>
  <si>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</si>
  <si>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</si>
  <si>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</si>
  <si>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</si>
  <si>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</si>
  <si>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</si>
  <si>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</si>
  <si>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</si>
  <si>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</si>
  <si>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</si>
  <si>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</si>
  <si>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</si>
  <si>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</si>
  <si>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</si>
  <si>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</si>
  <si>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</si>
  <si>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</si>
  <si>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</si>
  <si>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</si>
  <si>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</si>
  <si>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</si>
  <si>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</si>
  <si>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</si>
  <si>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</si>
  <si>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</si>
  <si>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</si>
  <si>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</si>
  <si>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</si>
  <si>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</si>
  <si>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</si>
  <si>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</si>
  <si>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</si>
  <si>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</si>
  <si>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</si>
  <si>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</si>
  <si>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</si>
  <si>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</si>
  <si>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</si>
  <si>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</si>
  <si>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</si>
  <si>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</si>
  <si>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</si>
  <si>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</si>
  <si>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</si>
  <si>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</si>
  <si>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</si>
  <si>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</si>
  <si>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</si>
  <si>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</si>
  <si>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</si>
  <si>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</si>
  <si>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</si>
  <si>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</si>
  <si>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</si>
  <si>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</si>
  <si>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</si>
  <si>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</si>
  <si>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</si>
  <si>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</si>
  <si>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</si>
  <si>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</si>
  <si>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</si>
  <si>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</si>
  <si>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</si>
  <si>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</si>
  <si>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</si>
  <si>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</si>
  <si>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</si>
  <si>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</si>
  <si>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</si>
  <si>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</si>
  <si>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</si>
  <si>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</si>
  <si>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</si>
  <si>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</si>
  <si>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</si>
  <si>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</si>
  <si>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</si>
  <si>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</si>
  <si>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</si>
  <si>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</si>
  <si>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</si>
  <si>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</si>
  <si>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</si>
  <si>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</si>
  <si>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</si>
  <si>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</si>
  <si>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</si>
  <si>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</si>
  <si>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</si>
  <si>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</si>
  <si>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</si>
  <si>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</si>
  <si>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</si>
  <si>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</si>
  <si>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</si>
  <si>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</si>
  <si>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</si>
  <si>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</si>
  <si>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</si>
  <si>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</si>
  <si>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</si>
  <si>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</si>
  <si>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</si>
  <si>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</si>
  <si>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</si>
  <si>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</si>
  <si>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</si>
  <si>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</si>
  <si>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</si>
  <si>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</si>
  <si>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</si>
  <si>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</si>
  <si>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</si>
  <si>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</si>
  <si>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</si>
  <si>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</si>
  <si>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</si>
  <si>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</si>
  <si>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</si>
  <si>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</si>
  <si>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</si>
  <si>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</si>
  <si>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</si>
  <si>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</si>
  <si>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</si>
  <si>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</si>
  <si>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</si>
  <si>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</si>
  <si>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</si>
  <si>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</si>
  <si>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</si>
  <si>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</si>
  <si>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</si>
  <si>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</si>
  <si>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</si>
  <si>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</si>
  <si>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</si>
  <si>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</si>
  <si>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</si>
  <si>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</si>
  <si>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</si>
  <si>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</si>
  <si>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</si>
  <si>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</si>
  <si>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</si>
  <si>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</si>
  <si>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</si>
  <si>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</si>
  <si>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</si>
  <si>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</si>
  <si>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</si>
  <si>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</si>
  <si>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</si>
  <si>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</si>
  <si>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</si>
  <si>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</si>
  <si>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</si>
  <si>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</si>
  <si>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</si>
  <si>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</si>
  <si>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</si>
  <si>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</si>
  <si>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</si>
  <si>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</si>
  <si>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</si>
  <si>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</si>
  <si>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</si>
  <si>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</si>
  <si>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</si>
  <si>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</si>
  <si>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</si>
  <si>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</si>
  <si>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</si>
  <si>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</si>
  <si>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</si>
  <si>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</si>
  <si>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</si>
  <si>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</si>
  <si>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</si>
  <si>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</si>
  <si>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</si>
  <si>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</si>
  <si>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</si>
  <si>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</si>
  <si>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</si>
  <si>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</si>
  <si>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</si>
  <si>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</si>
  <si>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</si>
  <si>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</si>
  <si>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</si>
  <si>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</si>
  <si>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</si>
  <si>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</si>
  <si>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</si>
  <si>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</si>
  <si>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</si>
  <si>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</si>
  <si>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</si>
  <si>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</si>
  <si>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</si>
  <si>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</si>
  <si>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</si>
  <si>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</si>
  <si>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</si>
  <si>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</si>
  <si>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</si>
  <si>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</si>
  <si>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</si>
  <si>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</si>
  <si>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</si>
  <si>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</si>
  <si>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</si>
  <si>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</si>
  <si>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</si>
  <si>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</si>
  <si>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</si>
  <si>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</si>
  <si>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</si>
  <si>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</si>
  <si>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</si>
  <si>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</si>
  <si>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</si>
  <si>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</si>
  <si>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</si>
  <si>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</si>
  <si>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</si>
  <si>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</si>
  <si>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</si>
  <si>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</si>
  <si>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</si>
  <si>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</si>
  <si>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</si>
  <si>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</si>
  <si>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</si>
  <si>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</si>
  <si>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</si>
  <si>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</si>
  <si>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</si>
  <si>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</si>
  <si>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</si>
  <si>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</si>
  <si>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</si>
  <si>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</si>
  <si>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</si>
  <si>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</si>
  <si>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</si>
  <si>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</si>
  <si>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</si>
  <si>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</si>
  <si>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</si>
  <si>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</si>
  <si>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</si>
  <si>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</si>
  <si>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</si>
  <si>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</si>
  <si>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</si>
  <si>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</si>
  <si>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</si>
  <si>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</si>
  <si>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</si>
  <si>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</si>
  <si>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</si>
  <si>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</si>
  <si>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</si>
  <si>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</si>
  <si>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</si>
  <si>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</si>
  <si>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</si>
  <si>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</si>
  <si>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</si>
  <si>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</si>
  <si>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</si>
  <si>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.</t>
  </si>
  <si>
    <t>August</t>
  </si>
  <si>
    <t>Cash Daily</t>
  </si>
  <si>
    <t>Malin</t>
  </si>
  <si>
    <t>SoCal</t>
  </si>
  <si>
    <t>PG&amp;E</t>
  </si>
  <si>
    <t>Proxy Avg.</t>
  </si>
  <si>
    <t>August Gas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</si>
  <si>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</si>
  <si>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</si>
  <si>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</si>
  <si>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</si>
  <si>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</si>
  <si>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</si>
  <si>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</si>
  <si>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</si>
  <si>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</si>
  <si>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AUG</t>
  </si>
  <si>
    <t>SEP</t>
  </si>
  <si>
    <t>OCT</t>
  </si>
  <si>
    <t>Tacoma</t>
  </si>
  <si>
    <t>burbank hi</t>
  </si>
  <si>
    <t>burb 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</si>
</sst>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764661973083"/>
          <c:y val="7.4957504089464555E-2"/>
          <c:w val="0.72192599766760568"/>
          <c:h val="0.6098815105460979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86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50</c:v>
                </c:pt>
                <c:pt idx="32">
                  <c:v>53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D06-9606-CA2314DB62BF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4-4D06-9606-CA2314DB62BF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112</c:v>
                </c:pt>
                <c:pt idx="1">
                  <c:v>86</c:v>
                </c:pt>
                <c:pt idx="2">
                  <c:v>83</c:v>
                </c:pt>
                <c:pt idx="3">
                  <c:v>83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93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86</c:v>
                </c:pt>
                <c:pt idx="20">
                  <c:v>84</c:v>
                </c:pt>
                <c:pt idx="21">
                  <c:v>82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75</c:v>
                </c:pt>
                <c:pt idx="33">
                  <c:v>88</c:v>
                </c:pt>
                <c:pt idx="34">
                  <c:v>92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4-4D06-9606-CA2314DB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3504"/>
        <c:axId val="1"/>
      </c:lineChart>
      <c:dateAx>
        <c:axId val="1924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7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78893049414719"/>
          <c:y val="0.27257274214350746"/>
          <c:w val="0.11229959963718311"/>
          <c:h val="0.216354614076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60960</xdr:rowOff>
    </xdr:from>
    <xdr:to>
      <xdr:col>19</xdr:col>
      <xdr:colOff>7620</xdr:colOff>
      <xdr:row>31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75" workbookViewId="0">
      <selection activeCell="J21" sqref="J21"/>
    </sheetView>
  </sheetViews>
  <sheetFormatPr defaultRowHeight="13.2" x14ac:dyDescent="0.25"/>
  <cols>
    <col min="1" max="1" width="10" bestFit="1" customWidth="1"/>
    <col min="5" max="5" width="10" bestFit="1" customWidth="1"/>
  </cols>
  <sheetData>
    <row r="1" spans="1:18" x14ac:dyDescent="0.25">
      <c r="A1" t="s">
        <v>507</v>
      </c>
      <c r="F1">
        <v>15</v>
      </c>
      <c r="G1">
        <v>18</v>
      </c>
      <c r="H1">
        <v>20</v>
      </c>
      <c r="J1" t="s">
        <v>512</v>
      </c>
      <c r="O1">
        <v>12</v>
      </c>
      <c r="P1">
        <v>15</v>
      </c>
      <c r="Q1">
        <v>18</v>
      </c>
      <c r="R1">
        <v>20</v>
      </c>
    </row>
    <row r="2" spans="1:18" x14ac:dyDescent="0.25">
      <c r="B2" t="s">
        <v>508</v>
      </c>
      <c r="C2" t="s">
        <v>509</v>
      </c>
      <c r="D2" t="s">
        <v>510</v>
      </c>
      <c r="E2" t="s">
        <v>511</v>
      </c>
      <c r="F2" t="s">
        <v>513</v>
      </c>
      <c r="G2" t="s">
        <v>513</v>
      </c>
      <c r="H2" t="s">
        <v>513</v>
      </c>
      <c r="J2" t="s">
        <v>515</v>
      </c>
      <c r="K2" t="s">
        <v>508</v>
      </c>
      <c r="L2" t="s">
        <v>509</v>
      </c>
      <c r="M2" t="s">
        <v>510</v>
      </c>
      <c r="N2" t="s">
        <v>514</v>
      </c>
      <c r="O2" t="s">
        <v>513</v>
      </c>
      <c r="P2" t="s">
        <v>513</v>
      </c>
      <c r="Q2" t="s">
        <v>513</v>
      </c>
      <c r="R2" t="s">
        <v>513</v>
      </c>
    </row>
    <row r="3" spans="1:18" x14ac:dyDescent="0.25">
      <c r="A3" s="44">
        <v>37073</v>
      </c>
      <c r="B3" s="21"/>
      <c r="C3" s="21"/>
      <c r="D3" s="21"/>
      <c r="E3" s="21"/>
      <c r="F3" s="21"/>
      <c r="G3" s="21"/>
      <c r="H3" s="21"/>
    </row>
    <row r="4" spans="1:18" x14ac:dyDescent="0.25">
      <c r="A4" s="44">
        <v>37074</v>
      </c>
      <c r="B4" s="21"/>
      <c r="C4" s="21"/>
      <c r="D4" s="21"/>
      <c r="E4" s="21"/>
      <c r="F4" s="21"/>
      <c r="G4" s="21"/>
      <c r="H4" s="21"/>
    </row>
    <row r="5" spans="1:18" x14ac:dyDescent="0.25">
      <c r="A5" s="44">
        <v>37075</v>
      </c>
      <c r="B5" s="21"/>
      <c r="C5" s="21"/>
      <c r="D5" s="21"/>
      <c r="E5" s="21"/>
      <c r="F5" s="21"/>
      <c r="G5" s="21"/>
      <c r="H5" s="21"/>
      <c r="J5" s="47">
        <v>3.2</v>
      </c>
      <c r="K5" s="47"/>
      <c r="L5" s="47"/>
      <c r="M5" s="47"/>
    </row>
    <row r="6" spans="1:18" x14ac:dyDescent="0.25">
      <c r="A6" s="44">
        <v>37076</v>
      </c>
      <c r="B6" s="21">
        <v>3.46</v>
      </c>
      <c r="C6" s="21">
        <v>5.58</v>
      </c>
      <c r="D6" s="21">
        <v>4.7</v>
      </c>
      <c r="E6" s="21">
        <f>AVERAGE(B6:D6)</f>
        <v>4.5799999999999992</v>
      </c>
      <c r="F6" s="21">
        <f t="shared" ref="F6:H26" si="0">+F$1*$E6+6</f>
        <v>74.699999999999989</v>
      </c>
      <c r="G6" s="21">
        <f t="shared" si="0"/>
        <v>88.439999999999984</v>
      </c>
      <c r="H6" s="21">
        <f t="shared" si="0"/>
        <v>97.59999999999998</v>
      </c>
      <c r="J6" s="47"/>
      <c r="K6" s="47"/>
      <c r="L6" s="47"/>
      <c r="M6" s="47"/>
    </row>
    <row r="7" spans="1:18" x14ac:dyDescent="0.25">
      <c r="A7" s="44">
        <v>37077</v>
      </c>
      <c r="B7" s="21">
        <v>3.46</v>
      </c>
      <c r="C7" s="21">
        <v>5.58</v>
      </c>
      <c r="D7" s="21">
        <v>4.7</v>
      </c>
      <c r="E7" s="21">
        <f>AVERAGE(B7:D7)</f>
        <v>4.5799999999999992</v>
      </c>
      <c r="F7" s="21">
        <f t="shared" si="0"/>
        <v>74.699999999999989</v>
      </c>
      <c r="G7" s="21">
        <f t="shared" si="0"/>
        <v>88.439999999999984</v>
      </c>
      <c r="H7" s="21">
        <f t="shared" si="0"/>
        <v>97.59999999999998</v>
      </c>
      <c r="J7" s="47">
        <v>3.1749999999999998</v>
      </c>
      <c r="K7" s="47">
        <v>1.45</v>
      </c>
      <c r="L7" s="47">
        <v>3.65</v>
      </c>
      <c r="M7" s="47">
        <v>2.7</v>
      </c>
      <c r="N7">
        <f>(+J7+K7+J7+L7+J7+M7)/3</f>
        <v>5.7749999999999995</v>
      </c>
      <c r="O7">
        <f t="shared" ref="O7:R8" si="1">+O$1*$N7+6</f>
        <v>75.3</v>
      </c>
      <c r="P7">
        <f t="shared" si="1"/>
        <v>92.624999999999986</v>
      </c>
      <c r="Q7">
        <f t="shared" si="1"/>
        <v>109.94999999999999</v>
      </c>
      <c r="R7">
        <f t="shared" si="1"/>
        <v>121.49999999999999</v>
      </c>
    </row>
    <row r="8" spans="1:18" x14ac:dyDescent="0.25">
      <c r="A8" s="44">
        <v>37078</v>
      </c>
      <c r="B8" s="21">
        <v>3.72</v>
      </c>
      <c r="C8" s="21">
        <v>6.54</v>
      </c>
      <c r="D8" s="21">
        <v>4.76</v>
      </c>
      <c r="E8" s="21">
        <f>AVERAGE(B8:D8)</f>
        <v>5.0066666666666668</v>
      </c>
      <c r="F8" s="21">
        <f t="shared" si="0"/>
        <v>81.100000000000009</v>
      </c>
      <c r="G8" s="21">
        <f t="shared" si="0"/>
        <v>96.12</v>
      </c>
      <c r="H8" s="21">
        <f t="shared" si="0"/>
        <v>106.13333333333334</v>
      </c>
      <c r="J8" s="47">
        <v>3.2</v>
      </c>
      <c r="K8" s="47">
        <v>1.3</v>
      </c>
      <c r="L8" s="47">
        <v>3.4</v>
      </c>
      <c r="M8" s="47">
        <v>2.5499999999999998</v>
      </c>
      <c r="N8" s="256">
        <f>(+J8+K8+J8+L8+J8+M8)/3</f>
        <v>5.6166666666666671</v>
      </c>
      <c r="O8">
        <f t="shared" si="1"/>
        <v>73.400000000000006</v>
      </c>
      <c r="P8">
        <f t="shared" si="1"/>
        <v>90.25</v>
      </c>
      <c r="Q8">
        <f t="shared" si="1"/>
        <v>107.10000000000001</v>
      </c>
      <c r="R8">
        <f t="shared" si="1"/>
        <v>118.33333333333334</v>
      </c>
    </row>
    <row r="9" spans="1:18" x14ac:dyDescent="0.25">
      <c r="A9" s="44">
        <v>37079</v>
      </c>
      <c r="B9" s="21">
        <v>2.64</v>
      </c>
      <c r="C9" s="21">
        <v>5.81</v>
      </c>
      <c r="D9" s="21">
        <v>3.08</v>
      </c>
      <c r="E9" s="21">
        <f>AVERAGE(B9:D9)</f>
        <v>3.8433333333333333</v>
      </c>
      <c r="F9" s="21">
        <f t="shared" si="0"/>
        <v>63.65</v>
      </c>
      <c r="G9" s="21">
        <f t="shared" si="0"/>
        <v>75.179999999999993</v>
      </c>
      <c r="H9" s="21">
        <f t="shared" si="0"/>
        <v>82.86666666666666</v>
      </c>
      <c r="J9" s="47"/>
      <c r="K9" s="47"/>
      <c r="L9" s="47"/>
      <c r="M9" s="47"/>
    </row>
    <row r="10" spans="1:18" x14ac:dyDescent="0.25">
      <c r="A10" s="44">
        <v>37080</v>
      </c>
      <c r="B10" s="21"/>
      <c r="C10" s="21"/>
      <c r="D10" s="21"/>
      <c r="E10" s="21"/>
      <c r="F10" s="21"/>
      <c r="G10" s="21"/>
      <c r="H10" s="21"/>
      <c r="J10" s="47"/>
      <c r="K10" s="47"/>
      <c r="L10" s="47"/>
      <c r="M10" s="47"/>
    </row>
    <row r="11" spans="1:18" x14ac:dyDescent="0.25">
      <c r="A11" s="44">
        <v>37081</v>
      </c>
      <c r="B11" s="21">
        <v>2.64</v>
      </c>
      <c r="C11" s="21">
        <v>5.81</v>
      </c>
      <c r="D11" s="21">
        <v>3.08</v>
      </c>
      <c r="E11" s="21">
        <f t="shared" ref="E11:E16" si="2">AVERAGE(B11:D11)</f>
        <v>3.8433333333333333</v>
      </c>
      <c r="F11" s="21">
        <f t="shared" si="0"/>
        <v>63.65</v>
      </c>
      <c r="G11" s="21">
        <f t="shared" si="0"/>
        <v>75.179999999999993</v>
      </c>
      <c r="H11" s="21">
        <f t="shared" si="0"/>
        <v>82.86666666666666</v>
      </c>
      <c r="J11" s="47">
        <v>3.17</v>
      </c>
      <c r="K11" s="47">
        <v>1.2</v>
      </c>
      <c r="L11" s="47">
        <v>2.9</v>
      </c>
      <c r="M11" s="47">
        <v>2</v>
      </c>
      <c r="N11" s="256">
        <f>(+J11+K11+J11+L11+J11+M11)/3</f>
        <v>5.2033333333333331</v>
      </c>
      <c r="O11">
        <f t="shared" ref="O11:R15" si="3">+O$1*$N11+6</f>
        <v>68.44</v>
      </c>
      <c r="P11">
        <f t="shared" si="3"/>
        <v>84.05</v>
      </c>
      <c r="Q11">
        <f t="shared" si="3"/>
        <v>99.66</v>
      </c>
      <c r="R11">
        <f t="shared" si="3"/>
        <v>110.06666666666666</v>
      </c>
    </row>
    <row r="12" spans="1:18" x14ac:dyDescent="0.25">
      <c r="A12" s="44">
        <v>37082</v>
      </c>
      <c r="B12" s="21">
        <v>3.0449999999999999</v>
      </c>
      <c r="C12" s="21">
        <v>5.84</v>
      </c>
      <c r="D12" s="21">
        <v>3.53</v>
      </c>
      <c r="E12" s="21">
        <f t="shared" si="2"/>
        <v>4.1383333333333328</v>
      </c>
      <c r="F12" s="21">
        <f t="shared" si="0"/>
        <v>68.074999999999989</v>
      </c>
      <c r="G12" s="21">
        <f t="shared" si="0"/>
        <v>80.489999999999995</v>
      </c>
      <c r="H12" s="21">
        <f t="shared" si="0"/>
        <v>88.766666666666652</v>
      </c>
      <c r="J12" s="47">
        <v>3.28</v>
      </c>
      <c r="K12" s="47">
        <v>0.6</v>
      </c>
      <c r="L12" s="47">
        <v>2.35</v>
      </c>
      <c r="M12" s="47">
        <v>1.6</v>
      </c>
      <c r="N12" s="256">
        <f>(+J12+K12+J12+L12+J12+M12)/3</f>
        <v>4.796666666666666</v>
      </c>
      <c r="O12">
        <f t="shared" si="3"/>
        <v>63.559999999999988</v>
      </c>
      <c r="P12">
        <f t="shared" si="3"/>
        <v>77.949999999999989</v>
      </c>
      <c r="Q12">
        <f t="shared" si="3"/>
        <v>92.339999999999989</v>
      </c>
      <c r="R12">
        <f t="shared" si="3"/>
        <v>101.93333333333332</v>
      </c>
    </row>
    <row r="13" spans="1:18" x14ac:dyDescent="0.25">
      <c r="A13" s="44">
        <v>37083</v>
      </c>
      <c r="B13" s="21">
        <v>3.08</v>
      </c>
      <c r="C13" s="21">
        <v>5.6449999999999996</v>
      </c>
      <c r="D13" s="21">
        <v>4.2</v>
      </c>
      <c r="E13" s="21">
        <f t="shared" si="2"/>
        <v>4.3083333333333336</v>
      </c>
      <c r="F13" s="21">
        <f t="shared" si="0"/>
        <v>70.625</v>
      </c>
      <c r="G13" s="21">
        <f t="shared" si="0"/>
        <v>83.550000000000011</v>
      </c>
      <c r="H13" s="21">
        <f t="shared" si="0"/>
        <v>92.166666666666671</v>
      </c>
      <c r="J13" s="47">
        <v>3.22</v>
      </c>
      <c r="K13" s="47">
        <v>0.6</v>
      </c>
      <c r="L13" s="47">
        <v>2.1</v>
      </c>
      <c r="M13" s="47">
        <v>1.65</v>
      </c>
      <c r="N13" s="256">
        <f>(+J13+K13+J13+L13+J13+M13)/3</f>
        <v>4.6700000000000008</v>
      </c>
      <c r="O13">
        <f t="shared" si="3"/>
        <v>62.040000000000006</v>
      </c>
      <c r="P13">
        <f t="shared" si="3"/>
        <v>76.050000000000011</v>
      </c>
      <c r="Q13">
        <f t="shared" si="3"/>
        <v>90.060000000000016</v>
      </c>
      <c r="R13">
        <f t="shared" si="3"/>
        <v>99.40000000000002</v>
      </c>
    </row>
    <row r="14" spans="1:18" x14ac:dyDescent="0.25">
      <c r="A14" s="44">
        <v>37084</v>
      </c>
      <c r="B14" s="21">
        <v>2.9649999999999999</v>
      </c>
      <c r="C14" s="21">
        <v>4.71</v>
      </c>
      <c r="D14" s="21">
        <v>4.26</v>
      </c>
      <c r="E14" s="21">
        <f t="shared" si="2"/>
        <v>3.9783333333333331</v>
      </c>
      <c r="F14" s="21">
        <f t="shared" si="0"/>
        <v>65.674999999999997</v>
      </c>
      <c r="G14" s="21">
        <f t="shared" si="0"/>
        <v>77.61</v>
      </c>
      <c r="H14" s="21">
        <f t="shared" si="0"/>
        <v>85.566666666666663</v>
      </c>
      <c r="J14" s="47">
        <v>3.4369999999999998</v>
      </c>
      <c r="K14" s="47"/>
      <c r="L14" s="47"/>
      <c r="M14" s="47"/>
      <c r="N14" s="256"/>
    </row>
    <row r="15" spans="1:18" x14ac:dyDescent="0.25">
      <c r="A15" s="44">
        <v>37085</v>
      </c>
      <c r="B15" s="21">
        <v>2.98</v>
      </c>
      <c r="C15" s="21">
        <v>4.5049999999999999</v>
      </c>
      <c r="D15" s="21">
        <v>4.2149999999999999</v>
      </c>
      <c r="E15" s="21">
        <f t="shared" si="2"/>
        <v>3.9</v>
      </c>
      <c r="F15" s="21">
        <f t="shared" si="0"/>
        <v>64.5</v>
      </c>
      <c r="G15" s="21">
        <f t="shared" si="0"/>
        <v>76.2</v>
      </c>
      <c r="H15" s="21">
        <f t="shared" si="0"/>
        <v>84</v>
      </c>
      <c r="J15" s="47">
        <v>3.25</v>
      </c>
      <c r="K15" s="47">
        <v>0.15</v>
      </c>
      <c r="L15" s="47">
        <v>1.45</v>
      </c>
      <c r="M15" s="47">
        <v>1.1000000000000001</v>
      </c>
      <c r="N15" s="256">
        <f>(+J15+K15+J15+L15+J15+M15)/3</f>
        <v>4.1499999999999995</v>
      </c>
      <c r="O15">
        <f t="shared" si="3"/>
        <v>55.8</v>
      </c>
      <c r="P15">
        <f t="shared" si="3"/>
        <v>68.25</v>
      </c>
      <c r="Q15">
        <f t="shared" si="3"/>
        <v>80.699999999999989</v>
      </c>
      <c r="R15">
        <f t="shared" si="3"/>
        <v>88.999999999999986</v>
      </c>
    </row>
    <row r="16" spans="1:18" x14ac:dyDescent="0.25">
      <c r="A16" s="44">
        <v>37086</v>
      </c>
      <c r="B16" s="21">
        <v>2.5350000000000001</v>
      </c>
      <c r="C16" s="21">
        <v>3.15</v>
      </c>
      <c r="D16" s="21">
        <v>2.8149999999999999</v>
      </c>
      <c r="E16" s="21">
        <f t="shared" si="2"/>
        <v>2.8333333333333335</v>
      </c>
      <c r="F16" s="21">
        <f t="shared" si="0"/>
        <v>48.5</v>
      </c>
      <c r="G16" s="21">
        <f t="shared" si="0"/>
        <v>57</v>
      </c>
      <c r="H16" s="21">
        <f t="shared" si="0"/>
        <v>62.666666666666671</v>
      </c>
      <c r="J16" s="47"/>
      <c r="K16" s="47"/>
      <c r="L16" s="47"/>
      <c r="M16" s="47"/>
    </row>
    <row r="17" spans="1:18" x14ac:dyDescent="0.25">
      <c r="A17" s="44">
        <v>37087</v>
      </c>
      <c r="B17" s="21"/>
      <c r="C17" s="21"/>
      <c r="D17" s="21"/>
      <c r="E17" s="21"/>
      <c r="F17" s="21"/>
      <c r="G17" s="21"/>
      <c r="H17" s="21"/>
      <c r="J17" s="47"/>
      <c r="K17" s="47"/>
      <c r="L17" s="47"/>
      <c r="M17" s="47"/>
    </row>
    <row r="18" spans="1:18" x14ac:dyDescent="0.25">
      <c r="A18" s="44">
        <v>37088</v>
      </c>
      <c r="B18" s="21">
        <v>2.5350000000000001</v>
      </c>
      <c r="C18" s="21">
        <v>3.15</v>
      </c>
      <c r="D18" s="21">
        <v>2.8149999999999999</v>
      </c>
      <c r="E18" s="21">
        <f t="shared" ref="E18:E23" si="4">AVERAGE(B18:D18)</f>
        <v>2.8333333333333335</v>
      </c>
      <c r="F18" s="21">
        <f t="shared" si="0"/>
        <v>48.5</v>
      </c>
      <c r="G18" s="21">
        <f t="shared" si="0"/>
        <v>57</v>
      </c>
      <c r="H18" s="21">
        <f t="shared" si="0"/>
        <v>62.666666666666671</v>
      </c>
      <c r="J18" s="47">
        <v>3.06</v>
      </c>
      <c r="K18" s="47">
        <v>-0.5</v>
      </c>
      <c r="L18" s="47">
        <v>1.1000000000000001</v>
      </c>
      <c r="M18" s="47">
        <v>0.85</v>
      </c>
      <c r="N18" s="256">
        <f>(+J18+K18+J18+L18+J18+M18)/3</f>
        <v>3.5433333333333334</v>
      </c>
      <c r="O18">
        <f t="shared" ref="O18:R19" si="5">+O$1*$N18+6</f>
        <v>48.52</v>
      </c>
      <c r="P18">
        <f t="shared" si="5"/>
        <v>59.15</v>
      </c>
      <c r="Q18">
        <f t="shared" si="5"/>
        <v>69.78</v>
      </c>
      <c r="R18">
        <f t="shared" si="5"/>
        <v>76.866666666666674</v>
      </c>
    </row>
    <row r="19" spans="1:18" x14ac:dyDescent="0.25">
      <c r="A19" s="44">
        <v>37089</v>
      </c>
      <c r="B19" s="21">
        <v>2.7650000000000001</v>
      </c>
      <c r="C19" s="21">
        <v>3.7349999999999999</v>
      </c>
      <c r="D19" s="21">
        <v>3.59</v>
      </c>
      <c r="E19" s="21">
        <f t="shared" si="4"/>
        <v>3.3633333333333333</v>
      </c>
      <c r="F19" s="21">
        <f t="shared" si="0"/>
        <v>56.45</v>
      </c>
      <c r="G19" s="21">
        <f t="shared" si="0"/>
        <v>66.539999999999992</v>
      </c>
      <c r="H19" s="21">
        <f t="shared" si="0"/>
        <v>73.266666666666666</v>
      </c>
      <c r="J19" s="47">
        <v>3.1749999999999998</v>
      </c>
      <c r="K19" s="47">
        <v>-0.5</v>
      </c>
      <c r="L19" s="47">
        <v>1.1000000000000001</v>
      </c>
      <c r="M19" s="47">
        <v>0.85</v>
      </c>
      <c r="N19" s="256">
        <f>(+J19+K19+J19+L19+J19+M19)/3</f>
        <v>3.6583333333333332</v>
      </c>
      <c r="O19">
        <f t="shared" si="5"/>
        <v>49.9</v>
      </c>
      <c r="P19">
        <f t="shared" si="5"/>
        <v>60.875</v>
      </c>
      <c r="Q19">
        <f t="shared" si="5"/>
        <v>71.849999999999994</v>
      </c>
      <c r="R19">
        <f t="shared" si="5"/>
        <v>79.166666666666657</v>
      </c>
    </row>
    <row r="20" spans="1:18" x14ac:dyDescent="0.25">
      <c r="A20" s="44">
        <v>37090</v>
      </c>
      <c r="B20" s="21">
        <v>2.67</v>
      </c>
      <c r="C20" s="21">
        <v>3.8050000000000002</v>
      </c>
      <c r="D20" s="21">
        <v>3.68</v>
      </c>
      <c r="E20" s="21">
        <f t="shared" si="4"/>
        <v>3.3849999999999998</v>
      </c>
      <c r="F20" s="21">
        <f t="shared" si="0"/>
        <v>56.774999999999999</v>
      </c>
      <c r="G20" s="21">
        <f t="shared" si="0"/>
        <v>66.929999999999993</v>
      </c>
      <c r="H20" s="21">
        <f t="shared" si="0"/>
        <v>73.699999999999989</v>
      </c>
      <c r="J20" s="47">
        <v>3.07</v>
      </c>
      <c r="K20" s="47"/>
      <c r="L20" s="47"/>
      <c r="M20" s="47"/>
      <c r="N20" s="256"/>
    </row>
    <row r="21" spans="1:18" x14ac:dyDescent="0.25">
      <c r="A21" s="44">
        <v>37091</v>
      </c>
      <c r="B21" s="21">
        <v>2.67</v>
      </c>
      <c r="C21" s="21">
        <v>4.0250000000000004</v>
      </c>
      <c r="D21" s="21">
        <v>3.81</v>
      </c>
      <c r="E21" s="21">
        <f t="shared" si="4"/>
        <v>3.5016666666666669</v>
      </c>
      <c r="F21" s="21">
        <f t="shared" si="0"/>
        <v>58.525000000000006</v>
      </c>
      <c r="G21" s="21">
        <f t="shared" si="0"/>
        <v>69.03</v>
      </c>
      <c r="H21" s="21">
        <f t="shared" si="0"/>
        <v>76.033333333333331</v>
      </c>
      <c r="J21" s="47"/>
      <c r="K21" s="47"/>
      <c r="L21" s="47"/>
      <c r="M21" s="47"/>
    </row>
    <row r="22" spans="1:18" x14ac:dyDescent="0.25">
      <c r="A22" s="44">
        <v>37092</v>
      </c>
      <c r="B22" s="21">
        <v>2.64</v>
      </c>
      <c r="C22" s="21">
        <v>3.7749999999999999</v>
      </c>
      <c r="D22" s="21">
        <v>3.75</v>
      </c>
      <c r="E22" s="21">
        <f t="shared" si="4"/>
        <v>3.3883333333333332</v>
      </c>
      <c r="F22" s="21">
        <f t="shared" si="0"/>
        <v>56.824999999999996</v>
      </c>
      <c r="G22" s="21">
        <f t="shared" si="0"/>
        <v>66.989999999999995</v>
      </c>
      <c r="H22" s="21">
        <f t="shared" si="0"/>
        <v>73.766666666666666</v>
      </c>
      <c r="J22" s="47">
        <v>2.95</v>
      </c>
      <c r="K22" s="47">
        <v>0</v>
      </c>
      <c r="L22" s="47">
        <v>1.1599999999999999</v>
      </c>
      <c r="M22" s="47">
        <v>1.08</v>
      </c>
      <c r="N22" s="256">
        <f>(+J22+K22+J22+L22+J22+M22)/3</f>
        <v>3.6966666666666672</v>
      </c>
      <c r="O22">
        <f>+O$1*$N22+6</f>
        <v>50.360000000000007</v>
      </c>
      <c r="P22">
        <f>+P$1*$N22+6</f>
        <v>61.45000000000001</v>
      </c>
      <c r="Q22">
        <f>+Q$1*$N22+6</f>
        <v>72.540000000000006</v>
      </c>
      <c r="R22">
        <f>+R$1*$N22+6</f>
        <v>79.933333333333337</v>
      </c>
    </row>
    <row r="23" spans="1:18" x14ac:dyDescent="0.25">
      <c r="A23" s="44">
        <v>37093</v>
      </c>
      <c r="B23" s="21">
        <v>2.44</v>
      </c>
      <c r="C23" s="21">
        <v>2.895</v>
      </c>
      <c r="D23" s="21">
        <v>2.64</v>
      </c>
      <c r="E23" s="21">
        <f t="shared" si="4"/>
        <v>2.6583333333333332</v>
      </c>
      <c r="F23" s="21">
        <f t="shared" si="0"/>
        <v>45.875</v>
      </c>
      <c r="G23" s="21">
        <f t="shared" si="0"/>
        <v>53.849999999999994</v>
      </c>
      <c r="H23" s="21">
        <f t="shared" si="0"/>
        <v>59.166666666666664</v>
      </c>
      <c r="J23" s="47"/>
      <c r="K23" s="47"/>
      <c r="L23" s="47"/>
      <c r="M23" s="47"/>
    </row>
    <row r="24" spans="1:18" x14ac:dyDescent="0.25">
      <c r="A24" s="44">
        <v>37094</v>
      </c>
      <c r="B24" s="21"/>
      <c r="C24" s="21"/>
      <c r="D24" s="21"/>
      <c r="E24" s="21"/>
      <c r="F24" s="21"/>
      <c r="G24" s="21"/>
      <c r="H24" s="21"/>
      <c r="J24" s="47"/>
      <c r="K24" s="47"/>
      <c r="L24" s="47"/>
      <c r="M24" s="47"/>
    </row>
    <row r="25" spans="1:18" x14ac:dyDescent="0.25">
      <c r="A25" s="44">
        <v>37095</v>
      </c>
      <c r="B25" s="21">
        <v>2.44</v>
      </c>
      <c r="C25" s="21">
        <v>2.895</v>
      </c>
      <c r="D25" s="21">
        <v>2.64</v>
      </c>
      <c r="E25" s="21">
        <f>AVERAGE(B25:D25)</f>
        <v>2.6583333333333332</v>
      </c>
      <c r="F25" s="21">
        <f t="shared" si="0"/>
        <v>45.875</v>
      </c>
      <c r="G25" s="21">
        <f t="shared" si="0"/>
        <v>53.849999999999994</v>
      </c>
      <c r="H25" s="21">
        <f t="shared" si="0"/>
        <v>59.166666666666664</v>
      </c>
      <c r="J25" s="47">
        <v>2.98</v>
      </c>
      <c r="K25" s="47">
        <v>0.23</v>
      </c>
      <c r="L25" s="47">
        <v>1.36</v>
      </c>
      <c r="M25" s="47">
        <v>1.1499999999999999</v>
      </c>
      <c r="N25" s="256">
        <f>(+J25+K25+J25+L25+J25+M25)/3</f>
        <v>3.8933333333333331</v>
      </c>
      <c r="O25">
        <f>+O$1*$N25+6</f>
        <v>52.72</v>
      </c>
      <c r="P25">
        <f>+P$1*$N25+6</f>
        <v>64.400000000000006</v>
      </c>
      <c r="Q25">
        <f>+Q$1*$N25+6</f>
        <v>76.08</v>
      </c>
      <c r="R25">
        <f>+R$1*$N25+6</f>
        <v>83.86666666666666</v>
      </c>
    </row>
    <row r="26" spans="1:18" x14ac:dyDescent="0.25">
      <c r="A26" s="44">
        <v>37096</v>
      </c>
      <c r="B26" s="21">
        <v>2.8250000000000002</v>
      </c>
      <c r="C26" s="21">
        <v>4.09</v>
      </c>
      <c r="D26" s="21">
        <v>3.82</v>
      </c>
      <c r="E26" s="21">
        <f>AVERAGE(B26:D26)</f>
        <v>3.5783333333333331</v>
      </c>
      <c r="F26" s="21">
        <f t="shared" si="0"/>
        <v>59.674999999999997</v>
      </c>
      <c r="G26" s="21">
        <f t="shared" si="0"/>
        <v>70.41</v>
      </c>
      <c r="H26" s="21">
        <f t="shared" si="0"/>
        <v>77.566666666666663</v>
      </c>
      <c r="J26" s="47"/>
      <c r="K26" s="47"/>
      <c r="L26" s="47"/>
      <c r="M26" s="47"/>
      <c r="N26" s="256"/>
    </row>
    <row r="27" spans="1:18" x14ac:dyDescent="0.25">
      <c r="A27" s="44">
        <v>37097</v>
      </c>
      <c r="B27" s="22"/>
      <c r="C27" s="22"/>
      <c r="D27" s="22"/>
      <c r="E27" s="21"/>
      <c r="F27" s="21"/>
      <c r="G27" s="21"/>
      <c r="H27" s="21"/>
      <c r="J27" s="47">
        <v>3.28</v>
      </c>
      <c r="K27" s="47">
        <v>-0.5</v>
      </c>
      <c r="L27" s="47">
        <v>0.49</v>
      </c>
      <c r="M27" s="47">
        <v>0.45</v>
      </c>
      <c r="N27" s="256">
        <f>(+J27+K27+J27+L27+J27+M27)/3</f>
        <v>3.4266666666666663</v>
      </c>
      <c r="O27">
        <f t="shared" ref="O27:R28" si="6">+O$1*$N27+6</f>
        <v>47.12</v>
      </c>
      <c r="P27">
        <f t="shared" si="6"/>
        <v>57.399999999999991</v>
      </c>
      <c r="Q27">
        <f t="shared" si="6"/>
        <v>67.679999999999993</v>
      </c>
      <c r="R27">
        <f t="shared" si="6"/>
        <v>74.533333333333331</v>
      </c>
    </row>
    <row r="28" spans="1:18" x14ac:dyDescent="0.25">
      <c r="A28" s="44">
        <v>37098</v>
      </c>
      <c r="B28" s="21"/>
      <c r="C28" s="21"/>
      <c r="D28" s="21"/>
      <c r="E28" s="21"/>
      <c r="F28" s="21"/>
      <c r="G28" s="21"/>
      <c r="H28" s="21"/>
      <c r="J28" s="47">
        <v>3.11</v>
      </c>
      <c r="K28" s="47">
        <v>-0.11</v>
      </c>
      <c r="L28" s="47">
        <v>0.47</v>
      </c>
      <c r="M28" s="47">
        <v>0.42</v>
      </c>
      <c r="N28" s="256">
        <f>(+J28+K28+J28+L28+J28+M28)/3</f>
        <v>3.3699999999999997</v>
      </c>
      <c r="O28">
        <f t="shared" si="6"/>
        <v>46.44</v>
      </c>
      <c r="P28">
        <f t="shared" si="6"/>
        <v>56.55</v>
      </c>
      <c r="Q28">
        <f t="shared" si="6"/>
        <v>66.66</v>
      </c>
      <c r="R28">
        <f t="shared" si="6"/>
        <v>73.399999999999991</v>
      </c>
    </row>
    <row r="29" spans="1:18" x14ac:dyDescent="0.25">
      <c r="A29" s="44">
        <v>37099</v>
      </c>
      <c r="B29" s="22">
        <v>2.87</v>
      </c>
      <c r="C29" s="22">
        <v>4.25</v>
      </c>
      <c r="D29" s="22">
        <v>3.81</v>
      </c>
      <c r="E29" s="21"/>
      <c r="F29" s="21"/>
      <c r="G29" s="21"/>
      <c r="H29" s="21"/>
      <c r="J29" s="47"/>
      <c r="K29" s="47"/>
      <c r="L29" s="47"/>
      <c r="M29" s="47"/>
    </row>
    <row r="30" spans="1:18" x14ac:dyDescent="0.25">
      <c r="A30" s="44">
        <v>37100</v>
      </c>
      <c r="B30" s="21"/>
      <c r="C30" s="21"/>
      <c r="D30" s="21"/>
      <c r="E30" s="21"/>
      <c r="F30" s="21"/>
      <c r="G30" s="21"/>
      <c r="H30" s="21"/>
      <c r="J30" s="47"/>
      <c r="K30" s="47"/>
      <c r="L30" s="47"/>
      <c r="M30" s="47"/>
    </row>
    <row r="31" spans="1:18" x14ac:dyDescent="0.25">
      <c r="A31" s="44">
        <v>37101</v>
      </c>
      <c r="B31" s="21"/>
      <c r="C31" s="21"/>
      <c r="D31" s="21"/>
      <c r="E31" s="21"/>
      <c r="F31" s="21"/>
      <c r="G31" s="21"/>
      <c r="H31" s="21"/>
      <c r="J31" s="47"/>
      <c r="K31" s="47"/>
      <c r="L31" s="47"/>
      <c r="M31" s="47"/>
    </row>
    <row r="32" spans="1:18" x14ac:dyDescent="0.25">
      <c r="A32" s="44">
        <v>37102</v>
      </c>
      <c r="B32" s="21"/>
      <c r="C32" s="21"/>
      <c r="D32" s="21"/>
      <c r="E32" s="21"/>
      <c r="F32" s="21"/>
      <c r="G32" s="21"/>
      <c r="H32" s="21"/>
      <c r="J32" s="47"/>
      <c r="K32" s="47"/>
      <c r="L32" s="47"/>
      <c r="M32" s="47"/>
    </row>
    <row r="33" spans="1:13" x14ac:dyDescent="0.25">
      <c r="A33" s="44">
        <v>37103</v>
      </c>
      <c r="B33" s="21"/>
      <c r="C33" s="21"/>
      <c r="D33" s="21"/>
      <c r="E33" s="21"/>
      <c r="F33" s="21"/>
      <c r="G33" s="21"/>
      <c r="H33" s="21"/>
      <c r="J33" s="47"/>
      <c r="K33" s="47"/>
      <c r="L33" s="47"/>
      <c r="M33" s="47"/>
    </row>
    <row r="34" spans="1:13" x14ac:dyDescent="0.25">
      <c r="A34" s="44">
        <v>37104</v>
      </c>
      <c r="B34">
        <v>3.31</v>
      </c>
      <c r="C34">
        <v>3.6850000000000001</v>
      </c>
      <c r="D34">
        <v>3.6850000000000001</v>
      </c>
      <c r="E34" s="21">
        <f>AVERAGE(B34:D34)</f>
        <v>3.56</v>
      </c>
      <c r="F34" s="21">
        <f t="shared" ref="F34:H37" si="7">+F$1*$E34+6</f>
        <v>59.4</v>
      </c>
      <c r="G34" s="21">
        <f t="shared" si="7"/>
        <v>70.08</v>
      </c>
      <c r="H34" s="21">
        <f t="shared" si="7"/>
        <v>77.2</v>
      </c>
    </row>
    <row r="35" spans="1:13" x14ac:dyDescent="0.25">
      <c r="A35" s="44">
        <v>37105</v>
      </c>
      <c r="B35">
        <v>3.9649999999999999</v>
      </c>
      <c r="C35">
        <v>3.7349999999999999</v>
      </c>
      <c r="D35">
        <v>3.71</v>
      </c>
      <c r="E35" s="21">
        <f>AVERAGE(B35:D35)</f>
        <v>3.8033333333333332</v>
      </c>
      <c r="F35" s="21">
        <f t="shared" si="7"/>
        <v>63.05</v>
      </c>
      <c r="G35" s="21">
        <f t="shared" si="7"/>
        <v>74.459999999999994</v>
      </c>
      <c r="H35" s="21">
        <f t="shared" si="7"/>
        <v>82.066666666666663</v>
      </c>
    </row>
    <row r="36" spans="1:13" x14ac:dyDescent="0.25">
      <c r="A36" s="44">
        <v>37106</v>
      </c>
      <c r="B36" s="22">
        <v>3.35</v>
      </c>
      <c r="C36" s="22">
        <v>3.84</v>
      </c>
      <c r="D36" s="22">
        <v>3.67</v>
      </c>
      <c r="E36" s="21">
        <f>AVERAGE(B36:D36)</f>
        <v>3.6199999999999997</v>
      </c>
      <c r="F36" s="21">
        <f t="shared" si="7"/>
        <v>60.3</v>
      </c>
      <c r="G36" s="21">
        <f t="shared" si="7"/>
        <v>71.16</v>
      </c>
      <c r="H36" s="21">
        <f t="shared" si="7"/>
        <v>78.399999999999991</v>
      </c>
    </row>
    <row r="37" spans="1:13" x14ac:dyDescent="0.25">
      <c r="A37" s="44">
        <v>37107</v>
      </c>
      <c r="B37" s="22">
        <v>3.35</v>
      </c>
      <c r="C37" s="22">
        <v>3.94</v>
      </c>
      <c r="D37" s="22">
        <v>3.94</v>
      </c>
      <c r="E37" s="21">
        <f>AVERAGE(B37:D37)</f>
        <v>3.7433333333333336</v>
      </c>
      <c r="F37" s="21">
        <f t="shared" si="7"/>
        <v>62.150000000000006</v>
      </c>
      <c r="G37" s="21">
        <f t="shared" si="7"/>
        <v>73.38000000000001</v>
      </c>
      <c r="H37" s="21">
        <f t="shared" si="7"/>
        <v>80.866666666666674</v>
      </c>
    </row>
    <row r="38" spans="1:13" x14ac:dyDescent="0.25">
      <c r="A38" s="44">
        <v>37108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G30" sqref="G30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48" width="5.8867187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  <col min="64" max="64" width="13.109375" bestFit="1" customWidth="1"/>
  </cols>
  <sheetData>
    <row r="1" spans="1:7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5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5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5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5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5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5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5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5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5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5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5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5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5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5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5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5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5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5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5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5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5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5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5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5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5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5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5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5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5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5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8" thickBot="1" x14ac:dyDescent="0.3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D25" sqref="D25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3" width="10.109375" customWidth="1"/>
    <col min="14" max="14" width="10.44140625" customWidth="1"/>
    <col min="15" max="17" width="8.88671875" customWidth="1"/>
    <col min="18" max="18" width="8" customWidth="1"/>
    <col min="19" max="19" width="7.109375" customWidth="1"/>
    <col min="20" max="48" width="6.664062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</cols>
  <sheetData>
    <row r="1" spans="1:60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5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5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5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5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5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5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5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5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5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5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5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5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5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5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5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5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5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5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5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5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5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5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5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5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5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5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5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5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5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5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5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8" thickBot="1" x14ac:dyDescent="0.3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5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N20" sqref="N20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3.3320312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5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5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5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5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5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5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5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5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5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5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5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5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5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5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5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8" thickBot="1" x14ac:dyDescent="0.3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5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5">
      <c r="A23" s="103">
        <v>36880</v>
      </c>
      <c r="B23" s="216">
        <v>476</v>
      </c>
      <c r="C23" s="217">
        <v>375</v>
      </c>
      <c r="D23" s="216">
        <v>483</v>
      </c>
      <c r="E23" s="218">
        <v>2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5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5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5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5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5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5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5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5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5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5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8" thickBot="1" x14ac:dyDescent="0.3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391.76666666666665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2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AE7" sqref="AE7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5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5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5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5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5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5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5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5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5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5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5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5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5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5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5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5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5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5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5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5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5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5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5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5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5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5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5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5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5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5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J1" zoomScale="62" workbookViewId="0">
      <selection activeCell="AF30" sqref="AF30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39" width="5.88671875" customWidth="1"/>
    <col min="40" max="41" width="7.44140625" customWidth="1"/>
    <col min="42" max="46" width="7.8867187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5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5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5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5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5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5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5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5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5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5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5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5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5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5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5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5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5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5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5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5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5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5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5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5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5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5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5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5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F21" sqref="F21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5.88671875" customWidth="1"/>
    <col min="16" max="16" width="7.33203125" customWidth="1"/>
    <col min="17" max="17" width="7.44140625" customWidth="1"/>
    <col min="18" max="18" width="8.44140625" customWidth="1"/>
    <col min="19" max="20" width="7" customWidth="1"/>
    <col min="21" max="21" width="7.33203125" customWidth="1"/>
    <col min="22" max="22" width="7.109375" customWidth="1"/>
    <col min="23" max="23" width="7.44140625" customWidth="1"/>
    <col min="24" max="24" width="7.33203125" customWidth="1"/>
    <col min="25" max="25" width="7.33203125" bestFit="1" customWidth="1"/>
    <col min="26" max="27" width="7" customWidth="1"/>
    <col min="28" max="28" width="6.88671875" customWidth="1"/>
    <col min="29" max="32" width="7.33203125" customWidth="1"/>
    <col min="33" max="33" width="7.44140625" customWidth="1"/>
    <col min="34" max="34" width="7.33203125" customWidth="1"/>
    <col min="35" max="35" width="7" customWidth="1"/>
    <col min="36" max="36" width="6.88671875" customWidth="1"/>
    <col min="37" max="37" width="7.6640625" customWidth="1"/>
    <col min="38" max="38" width="7.44140625" customWidth="1"/>
    <col min="39" max="39" width="7.6640625" customWidth="1"/>
    <col min="40" max="44" width="7.44140625" customWidth="1"/>
    <col min="45" max="45" width="8.88671875" customWidth="1"/>
    <col min="46" max="46" width="10.664062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5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5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5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5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5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5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5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5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5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5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5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5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5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5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5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5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5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5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5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5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5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5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5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5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5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5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5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5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5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8" thickBot="1" x14ac:dyDescent="0.3">
      <c r="A37" s="81" t="s">
        <v>137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W29" sqref="W29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6.6640625" customWidth="1"/>
    <col min="16" max="16" width="7.6640625" customWidth="1"/>
    <col min="17" max="17" width="7.44140625" customWidth="1"/>
    <col min="18" max="18" width="7.33203125" customWidth="1"/>
    <col min="19" max="20" width="7" customWidth="1"/>
    <col min="21" max="21" width="7.44140625" customWidth="1"/>
    <col min="22" max="22" width="8" customWidth="1"/>
    <col min="23" max="23" width="7.44140625" customWidth="1"/>
    <col min="24" max="24" width="7.6640625" customWidth="1"/>
    <col min="25" max="25" width="7" customWidth="1"/>
    <col min="26" max="26" width="8.109375" customWidth="1"/>
    <col min="27" max="27" width="7" customWidth="1"/>
    <col min="28" max="28" width="7.44140625" customWidth="1"/>
    <col min="29" max="29" width="6.5546875" customWidth="1"/>
    <col min="30" max="30" width="8.109375" customWidth="1"/>
    <col min="31" max="31" width="7.6640625" customWidth="1"/>
    <col min="32" max="32" width="7.33203125" customWidth="1"/>
    <col min="33" max="33" width="6.6640625" customWidth="1"/>
    <col min="34" max="34" width="7" customWidth="1"/>
    <col min="35" max="35" width="6.6640625" customWidth="1"/>
    <col min="36" max="36" width="7.33203125" customWidth="1"/>
    <col min="37" max="37" width="7" customWidth="1"/>
    <col min="38" max="38" width="7.109375" customWidth="1"/>
    <col min="39" max="39" width="8" customWidth="1"/>
    <col min="40" max="41" width="7.44140625" customWidth="1"/>
    <col min="42" max="42" width="10" customWidth="1"/>
    <col min="43" max="43" width="7.44140625" customWidth="1"/>
    <col min="44" max="44" width="8.88671875" bestFit="1" customWidth="1"/>
    <col min="45" max="45" width="6.88671875" bestFit="1" customWidth="1"/>
    <col min="46" max="46" width="8.109375" bestFit="1" customWidth="1"/>
    <col min="47" max="47" width="7.44140625" customWidth="1"/>
    <col min="50" max="50" width="11.88671875" bestFit="1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5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5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5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5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5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5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5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5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5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5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5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5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5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5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5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5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5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5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5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5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5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5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5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5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5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5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5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5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5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5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8" thickBot="1" x14ac:dyDescent="0.3">
      <c r="A37" s="81" t="s">
        <v>137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5">
      <c r="A38" s="81" t="s">
        <v>138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5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5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5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5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Z16" sqref="Z16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8.109375" customWidth="1"/>
    <col min="16" max="16" width="7.88671875" customWidth="1"/>
    <col min="17" max="17" width="7" customWidth="1"/>
    <col min="18" max="18" width="7.109375" customWidth="1"/>
    <col min="19" max="20" width="7.88671875" customWidth="1"/>
    <col min="22" max="22" width="7" customWidth="1"/>
    <col min="23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4" width="7.88671875" customWidth="1"/>
    <col min="35" max="35" width="6.88671875" customWidth="1"/>
    <col min="36" max="36" width="11.88671875" bestFit="1" customWidth="1"/>
    <col min="37" max="37" width="7.44140625" customWidth="1"/>
    <col min="41" max="41" width="15.88671875" bestFit="1" customWidth="1"/>
    <col min="43" max="43" width="12.33203125" bestFit="1" customWidth="1"/>
    <col min="46" max="46" width="13.6640625" bestFit="1" customWidth="1"/>
  </cols>
  <sheetData>
    <row r="1" spans="1:50" x14ac:dyDescent="0.25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5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5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5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5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5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5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5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5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5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5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5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5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5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5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5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5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5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5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5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5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5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5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5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5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5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5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5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5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5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5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5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5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5">
      <c r="A37" s="81" t="s">
        <v>137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5">
      <c r="A38" s="81" t="s">
        <v>138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5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5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5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5">
      <c r="X48" s="44"/>
      <c r="Y48" s="45"/>
      <c r="Z48" s="21"/>
      <c r="AD48" s="21"/>
    </row>
    <row r="49" spans="2:47" x14ac:dyDescent="0.25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Z26" sqref="Z26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6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5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5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5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5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5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5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5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5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5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5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5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5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5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5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5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5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5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5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5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5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5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5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5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5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5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5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5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5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5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5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5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5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5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5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5">
      <c r="X39" s="44"/>
      <c r="Y39" s="45"/>
      <c r="AB39" s="44"/>
      <c r="AC39" s="45"/>
      <c r="AD39" s="48"/>
      <c r="AE39" s="48"/>
    </row>
    <row r="40" spans="1:37" x14ac:dyDescent="0.25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5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5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5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F1" zoomScale="62" workbookViewId="0">
      <selection activeCell="N24" sqref="N24"/>
    </sheetView>
  </sheetViews>
  <sheetFormatPr defaultRowHeight="13.2" x14ac:dyDescent="0.25"/>
  <cols>
    <col min="1" max="7" width="8" customWidth="1"/>
    <col min="8" max="8" width="7.33203125" customWidth="1"/>
    <col min="9" max="9" width="7.109375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9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5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5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5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5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5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5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5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5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5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5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5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5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5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5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5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5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5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5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5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5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5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5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5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5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5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5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5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5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5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5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5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5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5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5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5">
      <c r="X39" s="44"/>
      <c r="Y39" s="45"/>
      <c r="AB39" s="44"/>
      <c r="AC39" s="45"/>
      <c r="AD39" s="48"/>
      <c r="AE39" s="48"/>
    </row>
    <row r="40" spans="1:39" x14ac:dyDescent="0.25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5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5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5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5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5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111"/>
  <sheetViews>
    <sheetView zoomScale="60" workbookViewId="0">
      <selection activeCell="O13" sqref="O13"/>
    </sheetView>
  </sheetViews>
  <sheetFormatPr defaultRowHeight="13.2" x14ac:dyDescent="0.25"/>
  <cols>
    <col min="2" max="2" width="26.33203125" customWidth="1"/>
    <col min="3" max="14" width="10.33203125" bestFit="1" customWidth="1"/>
    <col min="15" max="15" width="12.109375" customWidth="1"/>
    <col min="16" max="16" width="9.6640625" customWidth="1"/>
    <col min="21" max="21" width="9.5546875" customWidth="1"/>
    <col min="27" max="27" width="14.6640625" bestFit="1" customWidth="1"/>
    <col min="28" max="28" width="11.109375" bestFit="1" customWidth="1"/>
  </cols>
  <sheetData>
    <row r="1" spans="1:21" x14ac:dyDescent="0.25">
      <c r="A1" s="1">
        <v>2001</v>
      </c>
    </row>
    <row r="3" spans="1:21" x14ac:dyDescent="0.25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5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H4">
        <v>69</v>
      </c>
      <c r="I4">
        <v>60</v>
      </c>
      <c r="K4" s="48"/>
      <c r="L4" s="48"/>
      <c r="O4" s="92">
        <f>AVERAGE(C4:E4)</f>
        <v>282.33333333333331</v>
      </c>
      <c r="P4" s="83">
        <f>AVERAGE(F4:H4)</f>
        <v>222.66666666666666</v>
      </c>
      <c r="Q4" s="83">
        <f>AVERAGE(I4:K4)</f>
        <v>60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5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H5">
        <v>72</v>
      </c>
      <c r="I5">
        <v>60</v>
      </c>
      <c r="K5" s="48"/>
      <c r="L5" s="48"/>
      <c r="O5" s="92">
        <f>AVERAGE(C5:E5)</f>
        <v>283</v>
      </c>
      <c r="P5" s="83">
        <f>AVERAGE(F5:H5)</f>
        <v>222.33333333333334</v>
      </c>
      <c r="Q5" s="83">
        <f>AVERAGE(I5:K5)</f>
        <v>60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5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H6">
        <v>75</v>
      </c>
      <c r="I6">
        <v>59</v>
      </c>
      <c r="K6" s="48"/>
      <c r="L6" s="48"/>
      <c r="O6" s="92">
        <f>AVERAGE(C6:E6)</f>
        <v>252.66666666666666</v>
      </c>
      <c r="P6" s="83">
        <f>AVERAGE(F6:H6)</f>
        <v>169.33333333333334</v>
      </c>
      <c r="Q6" s="83">
        <f>AVERAGE(I6:K6)</f>
        <v>59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5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H7">
        <v>76</v>
      </c>
      <c r="I7">
        <v>60</v>
      </c>
      <c r="K7" s="48"/>
      <c r="L7" s="48"/>
      <c r="O7" s="92">
        <f>AVERAGE(C7:E7)</f>
        <v>223.33333333333334</v>
      </c>
      <c r="P7" s="83">
        <f>AVERAGE(F7:H7)</f>
        <v>185.33333333333334</v>
      </c>
      <c r="Q7" s="83">
        <f>AVERAGE(I7:K7)</f>
        <v>60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5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H8">
        <v>86</v>
      </c>
      <c r="I8">
        <v>67</v>
      </c>
      <c r="K8" s="48"/>
      <c r="L8" s="48"/>
      <c r="O8" s="92">
        <f>AVERAGE(C8:E8)</f>
        <v>219.66666666666666</v>
      </c>
      <c r="P8" s="83">
        <f>AVERAGE(F8:H8)</f>
        <v>194</v>
      </c>
      <c r="Q8" s="83">
        <f>AVERAGE(I8:K8)</f>
        <v>67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5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5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H11">
        <v>47</v>
      </c>
      <c r="I11">
        <v>41</v>
      </c>
      <c r="K11" s="48"/>
      <c r="L11" s="48"/>
      <c r="O11" s="92">
        <f>AVERAGE(C11:E11)</f>
        <v>241</v>
      </c>
      <c r="P11" s="83">
        <f>AVERAGE(F11:H11)</f>
        <v>151.33333333333334</v>
      </c>
      <c r="Q11" s="83">
        <f>AVERAGE(I11:K11)</f>
        <v>41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5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H12">
        <v>48</v>
      </c>
      <c r="I12">
        <v>42</v>
      </c>
      <c r="K12" s="48"/>
      <c r="L12" s="48"/>
      <c r="O12" s="92">
        <f>AVERAGE(C12:E12)</f>
        <v>243</v>
      </c>
      <c r="P12" s="83">
        <f>AVERAGE(F12:H12)</f>
        <v>147</v>
      </c>
      <c r="Q12" s="83">
        <f>AVERAGE(I12:K12)</f>
        <v>42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5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H13">
        <v>50</v>
      </c>
      <c r="I13">
        <v>41</v>
      </c>
      <c r="K13" s="48"/>
      <c r="L13" s="48"/>
      <c r="O13" s="92">
        <f>AVERAGE(C13:E13)</f>
        <v>193</v>
      </c>
      <c r="P13" s="83">
        <f>AVERAGE(F13:H13)</f>
        <v>112.66666666666667</v>
      </c>
      <c r="Q13" s="83">
        <f>AVERAGE(I13:K13)</f>
        <v>41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5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H14">
        <v>36</v>
      </c>
      <c r="I14">
        <v>36</v>
      </c>
      <c r="K14" s="48"/>
      <c r="L14" s="48"/>
      <c r="O14" s="92">
        <f>AVERAGE(C14:E14)</f>
        <v>156.33333333333334</v>
      </c>
      <c r="P14" s="83">
        <f>AVERAGE(F14:H14)</f>
        <v>84.666666666666671</v>
      </c>
      <c r="Q14" s="83">
        <f>AVERAGE(I14:K14)</f>
        <v>36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5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H15">
        <v>34</v>
      </c>
      <c r="I15">
        <v>38</v>
      </c>
      <c r="K15" s="48"/>
      <c r="L15" s="48"/>
      <c r="O15" s="92">
        <f>AVERAGE(C15:E15)</f>
        <v>130.66666666666666</v>
      </c>
      <c r="P15" s="83">
        <f>AVERAGE(F15:H15)</f>
        <v>73.333333333333329</v>
      </c>
      <c r="Q15" s="83">
        <f>AVERAGE(I15:K15)</f>
        <v>38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5">
      <c r="A17" s="1">
        <v>2000</v>
      </c>
    </row>
    <row r="19" spans="1:37" x14ac:dyDescent="0.25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5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5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5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5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5">
      <c r="B25" t="s">
        <v>75</v>
      </c>
      <c r="E25">
        <v>168</v>
      </c>
    </row>
    <row r="26" spans="1:37" x14ac:dyDescent="0.25">
      <c r="B26" t="s">
        <v>76</v>
      </c>
    </row>
    <row r="28" spans="1:37" x14ac:dyDescent="0.25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5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5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5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5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5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5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5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5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5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5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5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5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5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5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5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5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5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5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5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5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5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5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5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5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5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5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5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5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5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5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5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5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5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5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5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5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5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5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5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5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5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5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5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5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5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5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5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5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5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5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5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5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5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5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5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5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5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5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5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5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5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5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5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5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5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5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5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  <row r="102" spans="1:18" x14ac:dyDescent="0.25">
      <c r="B102" t="s">
        <v>521</v>
      </c>
      <c r="C102" s="257" t="s">
        <v>522</v>
      </c>
      <c r="D102" s="258"/>
      <c r="E102" s="257" t="s">
        <v>523</v>
      </c>
      <c r="F102" s="258"/>
      <c r="G102" s="257" t="s">
        <v>524</v>
      </c>
      <c r="H102" s="258"/>
      <c r="I102" s="257" t="s">
        <v>36</v>
      </c>
      <c r="J102" s="258"/>
      <c r="K102" s="257" t="s">
        <v>37</v>
      </c>
      <c r="L102" s="258"/>
      <c r="M102" s="257" t="s">
        <v>83</v>
      </c>
      <c r="N102" s="258"/>
    </row>
    <row r="103" spans="1:18" x14ac:dyDescent="0.25">
      <c r="C103" s="259" t="s">
        <v>38</v>
      </c>
      <c r="D103" s="95" t="s">
        <v>39</v>
      </c>
      <c r="E103" s="259" t="s">
        <v>38</v>
      </c>
      <c r="F103" s="95" t="s">
        <v>39</v>
      </c>
      <c r="G103" s="259" t="s">
        <v>38</v>
      </c>
      <c r="H103" s="95" t="s">
        <v>39</v>
      </c>
      <c r="I103" s="259" t="s">
        <v>38</v>
      </c>
      <c r="J103" s="95" t="s">
        <v>39</v>
      </c>
      <c r="K103" s="259" t="s">
        <v>38</v>
      </c>
      <c r="L103" s="95" t="s">
        <v>39</v>
      </c>
      <c r="M103" s="259" t="s">
        <v>38</v>
      </c>
      <c r="N103" s="95" t="s">
        <v>39</v>
      </c>
    </row>
    <row r="104" spans="1:18" x14ac:dyDescent="0.25">
      <c r="B104" t="s">
        <v>41</v>
      </c>
      <c r="C104" s="88">
        <f>85+25</f>
        <v>110</v>
      </c>
      <c r="D104" s="91">
        <v>35</v>
      </c>
      <c r="E104" s="88"/>
      <c r="F104" s="91">
        <v>-50</v>
      </c>
      <c r="G104" s="88"/>
      <c r="H104" s="91"/>
      <c r="I104" s="88"/>
      <c r="J104" s="91"/>
      <c r="K104" s="88"/>
      <c r="L104" s="91"/>
      <c r="M104" s="88">
        <v>-25</v>
      </c>
      <c r="N104" s="91"/>
    </row>
    <row r="105" spans="1:18" x14ac:dyDescent="0.25">
      <c r="B105" t="s">
        <v>40</v>
      </c>
      <c r="C105" s="88">
        <v>-125</v>
      </c>
      <c r="D105" s="91">
        <v>-25</v>
      </c>
      <c r="E105" s="88">
        <v>-25</v>
      </c>
      <c r="F105" s="91"/>
      <c r="G105" s="88"/>
      <c r="H105" s="91"/>
      <c r="I105" s="88"/>
      <c r="J105" s="91"/>
      <c r="K105" s="88"/>
      <c r="L105" s="91"/>
      <c r="M105" s="88"/>
      <c r="N105" s="91"/>
    </row>
    <row r="106" spans="1:18" x14ac:dyDescent="0.25">
      <c r="B106" t="s">
        <v>42</v>
      </c>
      <c r="C106" s="88">
        <v>-25</v>
      </c>
      <c r="D106" s="91"/>
      <c r="E106" s="88"/>
      <c r="F106" s="91"/>
      <c r="G106" s="88"/>
      <c r="H106" s="91"/>
      <c r="I106" s="88"/>
      <c r="J106" s="91"/>
      <c r="K106" s="88"/>
      <c r="L106" s="91"/>
      <c r="M106" s="88"/>
      <c r="N106" s="91"/>
    </row>
    <row r="107" spans="1:18" x14ac:dyDescent="0.25">
      <c r="B107" t="s">
        <v>333</v>
      </c>
      <c r="C107" s="88"/>
      <c r="D107" s="91"/>
      <c r="E107" s="88"/>
      <c r="F107" s="91"/>
      <c r="G107" s="88"/>
      <c r="H107" s="91"/>
      <c r="I107" s="88"/>
      <c r="J107" s="91"/>
      <c r="K107" s="88"/>
      <c r="L107" s="91"/>
      <c r="M107" s="88"/>
      <c r="N107" s="91"/>
    </row>
    <row r="108" spans="1:18" x14ac:dyDescent="0.25">
      <c r="B108" t="s">
        <v>357</v>
      </c>
      <c r="C108" s="88"/>
      <c r="D108" s="91">
        <v>-50</v>
      </c>
      <c r="E108" s="88">
        <v>25</v>
      </c>
      <c r="F108" s="91">
        <v>25</v>
      </c>
      <c r="G108" s="88"/>
      <c r="H108" s="91"/>
      <c r="I108" s="88"/>
      <c r="J108" s="91"/>
      <c r="K108" s="88"/>
      <c r="L108" s="91"/>
      <c r="M108" s="88">
        <v>0</v>
      </c>
      <c r="N108" s="91"/>
    </row>
    <row r="109" spans="1:18" x14ac:dyDescent="0.25">
      <c r="B109" t="s">
        <v>525</v>
      </c>
      <c r="C109" s="88"/>
      <c r="D109" s="91"/>
      <c r="E109" s="88"/>
      <c r="F109" s="91"/>
      <c r="G109" s="88"/>
      <c r="H109" s="91"/>
      <c r="I109" s="88"/>
      <c r="J109" s="91"/>
      <c r="K109" s="88"/>
      <c r="L109" s="91"/>
      <c r="M109" s="88"/>
      <c r="N109" s="91"/>
    </row>
    <row r="110" spans="1:18" x14ac:dyDescent="0.25">
      <c r="C110" s="88"/>
      <c r="D110" s="91"/>
      <c r="E110" s="88"/>
      <c r="F110" s="91"/>
      <c r="G110" s="88"/>
      <c r="H110" s="91"/>
      <c r="I110" s="88"/>
      <c r="J110" s="91"/>
      <c r="K110" s="88"/>
      <c r="L110" s="91"/>
      <c r="M110" s="88"/>
      <c r="N110" s="91"/>
    </row>
    <row r="111" spans="1:18" x14ac:dyDescent="0.25">
      <c r="B111" t="s">
        <v>498</v>
      </c>
      <c r="C111" s="98">
        <f t="shared" ref="C111:N111" si="14">SUM(C104:C109)</f>
        <v>-40</v>
      </c>
      <c r="D111" s="160">
        <f t="shared" si="14"/>
        <v>-40</v>
      </c>
      <c r="E111" s="98">
        <f t="shared" si="14"/>
        <v>0</v>
      </c>
      <c r="F111" s="160">
        <f t="shared" si="14"/>
        <v>-25</v>
      </c>
      <c r="G111" s="98">
        <f t="shared" si="14"/>
        <v>0</v>
      </c>
      <c r="H111" s="160">
        <f t="shared" si="14"/>
        <v>0</v>
      </c>
      <c r="I111" s="98">
        <f t="shared" si="14"/>
        <v>0</v>
      </c>
      <c r="J111" s="160">
        <f t="shared" si="14"/>
        <v>0</v>
      </c>
      <c r="K111" s="98">
        <f t="shared" si="14"/>
        <v>0</v>
      </c>
      <c r="L111" s="160">
        <f t="shared" si="14"/>
        <v>0</v>
      </c>
      <c r="M111" s="98">
        <f t="shared" si="14"/>
        <v>-25</v>
      </c>
      <c r="N111" s="160">
        <f t="shared" si="14"/>
        <v>0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S30" sqref="S30"/>
    </sheetView>
  </sheetViews>
  <sheetFormatPr defaultRowHeight="13.2" x14ac:dyDescent="0.25"/>
  <cols>
    <col min="1" max="1" width="7.88671875" customWidth="1"/>
    <col min="2" max="7" width="8" customWidth="1"/>
    <col min="8" max="8" width="7.33203125" customWidth="1"/>
    <col min="9" max="20" width="6.33203125" customWidth="1"/>
    <col min="21" max="23" width="6.109375" customWidth="1"/>
    <col min="24" max="25" width="7.5546875" customWidth="1"/>
    <col min="26" max="29" width="6.109375" customWidth="1"/>
    <col min="30" max="30" width="8.33203125" customWidth="1"/>
    <col min="31" max="31" width="9.44140625" customWidth="1"/>
    <col min="32" max="37" width="6.33203125" customWidth="1"/>
  </cols>
  <sheetData>
    <row r="1" spans="1:41" x14ac:dyDescent="0.25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5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5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5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5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5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5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5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5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5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5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5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5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5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5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5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5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5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5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5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5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5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5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5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5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5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5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5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5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5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5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5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5">
      <c r="A34" s="81"/>
      <c r="X34" s="44"/>
      <c r="Y34" s="45"/>
      <c r="AB34" s="44"/>
      <c r="AC34" s="45"/>
      <c r="AD34" s="48"/>
      <c r="AE34" s="48"/>
    </row>
    <row r="35" spans="1:41" x14ac:dyDescent="0.25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5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5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5">
      <c r="X38" s="44"/>
      <c r="Y38" s="45"/>
      <c r="AB38" s="44"/>
      <c r="AC38" s="45"/>
      <c r="AD38" s="48"/>
      <c r="AE38" s="48"/>
    </row>
    <row r="39" spans="1:41" x14ac:dyDescent="0.25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5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5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5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5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5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5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5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5">
      <c r="X47" s="44"/>
      <c r="Y47" s="45"/>
      <c r="Z47" s="21"/>
      <c r="AD47" s="21"/>
    </row>
    <row r="48" spans="1:41" x14ac:dyDescent="0.25">
      <c r="B48" s="15"/>
      <c r="X48" s="44"/>
      <c r="Y48" s="45"/>
      <c r="Z48" s="21"/>
      <c r="AA48" s="21"/>
      <c r="AC48" s="45"/>
      <c r="AD48" s="21"/>
      <c r="AE48" s="21"/>
    </row>
    <row r="49" spans="2:29" x14ac:dyDescent="0.25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5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5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5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5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5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5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5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5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5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5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5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5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5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5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5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5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5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5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5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5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5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5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5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5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5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5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5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5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5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5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5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5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5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5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5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5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5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5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5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5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5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5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5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5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5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5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5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5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5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5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5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5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5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5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5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5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5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5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5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5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5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5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5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5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5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5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5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5">
      <c r="B131" s="15" t="s">
        <v>32</v>
      </c>
    </row>
    <row r="132" spans="2:18" x14ac:dyDescent="0.25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5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5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5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5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5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5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5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5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5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5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5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5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5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5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5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5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5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5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5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5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5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5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5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5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5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5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5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5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5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5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5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5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5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5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5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5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5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5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2" workbookViewId="0">
      <selection activeCell="H42" sqref="H42"/>
    </sheetView>
  </sheetViews>
  <sheetFormatPr defaultRowHeight="13.2" x14ac:dyDescent="0.25"/>
  <sheetData>
    <row r="1" spans="1:6" x14ac:dyDescent="0.25">
      <c r="F1" t="s">
        <v>505</v>
      </c>
    </row>
    <row r="2" spans="1:6" x14ac:dyDescent="0.25">
      <c r="B2" t="s">
        <v>472</v>
      </c>
      <c r="C2" t="s">
        <v>504</v>
      </c>
      <c r="D2" t="s">
        <v>498</v>
      </c>
    </row>
    <row r="3" spans="1:6" x14ac:dyDescent="0.25">
      <c r="A3" s="44">
        <v>37071</v>
      </c>
      <c r="B3">
        <v>86</v>
      </c>
      <c r="C3">
        <v>26</v>
      </c>
      <c r="D3">
        <f>SUM(B3:C3)</f>
        <v>112</v>
      </c>
    </row>
    <row r="4" spans="1:6" x14ac:dyDescent="0.25">
      <c r="A4" s="44">
        <v>37072</v>
      </c>
      <c r="B4">
        <v>61</v>
      </c>
      <c r="C4">
        <v>25</v>
      </c>
      <c r="D4">
        <f t="shared" ref="D4:D67" si="0">SUM(B4:C4)</f>
        <v>86</v>
      </c>
    </row>
    <row r="5" spans="1:6" x14ac:dyDescent="0.25">
      <c r="A5" s="44">
        <v>37073</v>
      </c>
      <c r="B5">
        <v>61</v>
      </c>
      <c r="C5">
        <v>22</v>
      </c>
      <c r="D5">
        <f t="shared" si="0"/>
        <v>83</v>
      </c>
    </row>
    <row r="6" spans="1:6" x14ac:dyDescent="0.25">
      <c r="A6" s="44">
        <v>37074</v>
      </c>
      <c r="B6">
        <v>61</v>
      </c>
      <c r="C6">
        <v>22</v>
      </c>
      <c r="D6">
        <f t="shared" si="0"/>
        <v>83</v>
      </c>
    </row>
    <row r="7" spans="1:6" x14ac:dyDescent="0.25">
      <c r="A7" s="44">
        <v>37075</v>
      </c>
      <c r="B7">
        <v>74</v>
      </c>
      <c r="C7">
        <v>21</v>
      </c>
      <c r="D7">
        <f t="shared" si="0"/>
        <v>95</v>
      </c>
    </row>
    <row r="8" spans="1:6" x14ac:dyDescent="0.25">
      <c r="A8" s="44">
        <v>37076</v>
      </c>
      <c r="B8">
        <v>74</v>
      </c>
      <c r="C8">
        <v>21</v>
      </c>
      <c r="D8">
        <f t="shared" si="0"/>
        <v>95</v>
      </c>
    </row>
    <row r="9" spans="1:6" x14ac:dyDescent="0.25">
      <c r="A9" s="44">
        <v>37077</v>
      </c>
      <c r="B9">
        <v>73</v>
      </c>
      <c r="C9">
        <v>21</v>
      </c>
      <c r="D9">
        <f t="shared" si="0"/>
        <v>94</v>
      </c>
    </row>
    <row r="10" spans="1:6" x14ac:dyDescent="0.25">
      <c r="A10" s="44">
        <v>37078</v>
      </c>
      <c r="B10">
        <v>72</v>
      </c>
      <c r="C10">
        <v>20</v>
      </c>
      <c r="D10">
        <f t="shared" si="0"/>
        <v>92</v>
      </c>
    </row>
    <row r="11" spans="1:6" x14ac:dyDescent="0.25">
      <c r="A11" s="44">
        <v>37079</v>
      </c>
      <c r="B11">
        <v>70</v>
      </c>
      <c r="C11">
        <v>20</v>
      </c>
      <c r="D11">
        <f t="shared" si="0"/>
        <v>90</v>
      </c>
    </row>
    <row r="12" spans="1:6" x14ac:dyDescent="0.25">
      <c r="A12" s="44">
        <v>37080</v>
      </c>
      <c r="B12">
        <v>68</v>
      </c>
      <c r="C12">
        <v>19</v>
      </c>
      <c r="D12">
        <f t="shared" si="0"/>
        <v>87</v>
      </c>
    </row>
    <row r="13" spans="1:6" x14ac:dyDescent="0.25">
      <c r="A13" s="44">
        <v>37081</v>
      </c>
      <c r="B13">
        <v>67</v>
      </c>
      <c r="C13">
        <v>26</v>
      </c>
      <c r="D13">
        <f t="shared" si="0"/>
        <v>93</v>
      </c>
    </row>
    <row r="14" spans="1:6" x14ac:dyDescent="0.25">
      <c r="A14" s="44">
        <v>37082</v>
      </c>
      <c r="B14">
        <v>67</v>
      </c>
      <c r="C14">
        <v>27</v>
      </c>
      <c r="D14">
        <f t="shared" si="0"/>
        <v>94</v>
      </c>
    </row>
    <row r="15" spans="1:6" x14ac:dyDescent="0.25">
      <c r="A15" s="44">
        <v>37083</v>
      </c>
      <c r="B15">
        <v>67</v>
      </c>
      <c r="C15">
        <v>27</v>
      </c>
      <c r="D15">
        <f t="shared" si="0"/>
        <v>94</v>
      </c>
    </row>
    <row r="16" spans="1:6" x14ac:dyDescent="0.25">
      <c r="A16" s="44">
        <v>37084</v>
      </c>
      <c r="B16">
        <v>66</v>
      </c>
      <c r="C16">
        <v>26</v>
      </c>
      <c r="D16">
        <f t="shared" si="0"/>
        <v>92</v>
      </c>
    </row>
    <row r="17" spans="1:4" x14ac:dyDescent="0.25">
      <c r="A17" s="44">
        <v>37085</v>
      </c>
      <c r="B17">
        <v>65</v>
      </c>
      <c r="C17">
        <v>26</v>
      </c>
      <c r="D17">
        <f t="shared" si="0"/>
        <v>91</v>
      </c>
    </row>
    <row r="18" spans="1:4" x14ac:dyDescent="0.25">
      <c r="A18" s="44">
        <v>37086</v>
      </c>
      <c r="B18">
        <v>64</v>
      </c>
      <c r="C18">
        <v>26</v>
      </c>
      <c r="D18">
        <f t="shared" si="0"/>
        <v>90</v>
      </c>
    </row>
    <row r="19" spans="1:4" x14ac:dyDescent="0.25">
      <c r="A19" s="44">
        <v>37087</v>
      </c>
      <c r="B19">
        <v>63</v>
      </c>
      <c r="C19">
        <v>26</v>
      </c>
      <c r="D19">
        <f t="shared" si="0"/>
        <v>89</v>
      </c>
    </row>
    <row r="20" spans="1:4" x14ac:dyDescent="0.25">
      <c r="A20" s="44">
        <v>37088</v>
      </c>
      <c r="B20">
        <v>63</v>
      </c>
      <c r="C20">
        <v>25</v>
      </c>
      <c r="D20">
        <f t="shared" si="0"/>
        <v>88</v>
      </c>
    </row>
    <row r="21" spans="1:4" x14ac:dyDescent="0.25">
      <c r="A21" s="44">
        <v>37089</v>
      </c>
      <c r="B21">
        <v>62</v>
      </c>
      <c r="C21">
        <v>25</v>
      </c>
      <c r="D21">
        <f t="shared" si="0"/>
        <v>87</v>
      </c>
    </row>
    <row r="22" spans="1:4" x14ac:dyDescent="0.25">
      <c r="A22" s="44">
        <v>37090</v>
      </c>
      <c r="B22">
        <v>61</v>
      </c>
      <c r="C22">
        <v>25</v>
      </c>
      <c r="D22">
        <f t="shared" si="0"/>
        <v>86</v>
      </c>
    </row>
    <row r="23" spans="1:4" x14ac:dyDescent="0.25">
      <c r="A23" s="44">
        <v>37091</v>
      </c>
      <c r="B23">
        <v>60</v>
      </c>
      <c r="C23">
        <v>24</v>
      </c>
      <c r="D23">
        <f t="shared" si="0"/>
        <v>84</v>
      </c>
    </row>
    <row r="24" spans="1:4" x14ac:dyDescent="0.25">
      <c r="A24" s="44">
        <v>37092</v>
      </c>
      <c r="B24">
        <v>58</v>
      </c>
      <c r="C24">
        <v>24</v>
      </c>
      <c r="D24">
        <f t="shared" si="0"/>
        <v>82</v>
      </c>
    </row>
    <row r="25" spans="1:4" x14ac:dyDescent="0.25">
      <c r="A25" s="44">
        <v>37093</v>
      </c>
      <c r="B25">
        <v>56</v>
      </c>
      <c r="C25">
        <v>24</v>
      </c>
      <c r="D25">
        <f t="shared" si="0"/>
        <v>80</v>
      </c>
    </row>
    <row r="26" spans="1:4" x14ac:dyDescent="0.25">
      <c r="A26" s="44">
        <v>37094</v>
      </c>
      <c r="B26">
        <v>55</v>
      </c>
      <c r="C26">
        <v>24</v>
      </c>
      <c r="D26">
        <f t="shared" si="0"/>
        <v>79</v>
      </c>
    </row>
    <row r="27" spans="1:4" x14ac:dyDescent="0.25">
      <c r="A27" s="44">
        <v>37095</v>
      </c>
      <c r="B27">
        <v>54</v>
      </c>
      <c r="C27">
        <v>23</v>
      </c>
      <c r="D27">
        <f t="shared" si="0"/>
        <v>77</v>
      </c>
    </row>
    <row r="28" spans="1:4" x14ac:dyDescent="0.25">
      <c r="A28" s="44">
        <v>37096</v>
      </c>
      <c r="B28">
        <v>53</v>
      </c>
      <c r="C28">
        <v>23</v>
      </c>
      <c r="D28">
        <f t="shared" si="0"/>
        <v>76</v>
      </c>
    </row>
    <row r="29" spans="1:4" x14ac:dyDescent="0.25">
      <c r="A29" s="44">
        <v>37097</v>
      </c>
      <c r="B29">
        <v>52</v>
      </c>
      <c r="C29">
        <v>23</v>
      </c>
      <c r="D29">
        <f t="shared" si="0"/>
        <v>75</v>
      </c>
    </row>
    <row r="30" spans="1:4" x14ac:dyDescent="0.25">
      <c r="A30" s="44">
        <v>37098</v>
      </c>
      <c r="B30">
        <v>52</v>
      </c>
      <c r="C30">
        <v>23</v>
      </c>
      <c r="D30">
        <f t="shared" si="0"/>
        <v>75</v>
      </c>
    </row>
    <row r="31" spans="1:4" x14ac:dyDescent="0.25">
      <c r="A31" s="44">
        <v>37099</v>
      </c>
      <c r="B31">
        <v>51</v>
      </c>
      <c r="C31">
        <v>23</v>
      </c>
      <c r="D31">
        <f t="shared" si="0"/>
        <v>74</v>
      </c>
    </row>
    <row r="32" spans="1:4" x14ac:dyDescent="0.25">
      <c r="A32" s="44">
        <v>37100</v>
      </c>
      <c r="B32">
        <v>51</v>
      </c>
      <c r="C32">
        <v>23</v>
      </c>
      <c r="D32">
        <f t="shared" si="0"/>
        <v>74</v>
      </c>
    </row>
    <row r="33" spans="1:11" x14ac:dyDescent="0.25">
      <c r="A33" s="44">
        <v>37101</v>
      </c>
      <c r="B33">
        <v>50</v>
      </c>
      <c r="C33">
        <v>23</v>
      </c>
      <c r="D33">
        <f t="shared" si="0"/>
        <v>73</v>
      </c>
    </row>
    <row r="34" spans="1:11" x14ac:dyDescent="0.25">
      <c r="A34" s="44">
        <v>37102</v>
      </c>
      <c r="B34">
        <v>50</v>
      </c>
      <c r="C34">
        <v>23</v>
      </c>
      <c r="D34">
        <f t="shared" si="0"/>
        <v>73</v>
      </c>
    </row>
    <row r="35" spans="1:11" x14ac:dyDescent="0.25">
      <c r="A35" s="44">
        <v>37103</v>
      </c>
      <c r="B35">
        <v>53</v>
      </c>
      <c r="C35">
        <v>22</v>
      </c>
      <c r="D35">
        <f t="shared" si="0"/>
        <v>75</v>
      </c>
    </row>
    <row r="36" spans="1:11" x14ac:dyDescent="0.25">
      <c r="A36" s="44">
        <v>37104</v>
      </c>
      <c r="B36">
        <v>62</v>
      </c>
      <c r="C36">
        <v>26</v>
      </c>
      <c r="D36">
        <f t="shared" si="0"/>
        <v>88</v>
      </c>
    </row>
    <row r="37" spans="1:11" x14ac:dyDescent="0.25">
      <c r="A37" s="44">
        <v>37105</v>
      </c>
      <c r="B37">
        <v>66</v>
      </c>
      <c r="C37">
        <v>26</v>
      </c>
      <c r="D37">
        <f t="shared" si="0"/>
        <v>92</v>
      </c>
      <c r="F37" t="s">
        <v>516</v>
      </c>
    </row>
    <row r="38" spans="1:11" x14ac:dyDescent="0.25">
      <c r="A38" s="44">
        <v>37106</v>
      </c>
      <c r="B38">
        <v>67</v>
      </c>
      <c r="C38">
        <v>26</v>
      </c>
      <c r="D38">
        <f t="shared" si="0"/>
        <v>93</v>
      </c>
      <c r="G38" t="s">
        <v>21</v>
      </c>
      <c r="H38" t="s">
        <v>6</v>
      </c>
      <c r="I38" t="s">
        <v>7</v>
      </c>
      <c r="J38" t="s">
        <v>8</v>
      </c>
      <c r="K38" t="s">
        <v>9</v>
      </c>
    </row>
    <row r="39" spans="1:11" x14ac:dyDescent="0.25">
      <c r="A39" s="44">
        <v>37107</v>
      </c>
      <c r="B39">
        <v>66</v>
      </c>
      <c r="C39">
        <v>25</v>
      </c>
      <c r="D39">
        <f t="shared" si="0"/>
        <v>91</v>
      </c>
      <c r="F39" t="s">
        <v>517</v>
      </c>
      <c r="G39">
        <v>380</v>
      </c>
      <c r="H39">
        <v>150</v>
      </c>
      <c r="K39">
        <v>500</v>
      </c>
    </row>
    <row r="40" spans="1:11" x14ac:dyDescent="0.25">
      <c r="A40" s="44">
        <v>37108</v>
      </c>
      <c r="B40">
        <v>66</v>
      </c>
      <c r="C40">
        <v>25</v>
      </c>
      <c r="D40">
        <f t="shared" si="0"/>
        <v>91</v>
      </c>
      <c r="F40" t="s">
        <v>45</v>
      </c>
      <c r="H40">
        <v>200</v>
      </c>
    </row>
    <row r="41" spans="1:11" x14ac:dyDescent="0.25">
      <c r="A41" s="44">
        <v>37109</v>
      </c>
      <c r="B41">
        <v>66</v>
      </c>
      <c r="C41">
        <v>25</v>
      </c>
      <c r="D41">
        <f t="shared" si="0"/>
        <v>91</v>
      </c>
      <c r="F41" t="s">
        <v>46</v>
      </c>
      <c r="G41">
        <v>250</v>
      </c>
      <c r="H41">
        <v>600</v>
      </c>
    </row>
    <row r="42" spans="1:11" x14ac:dyDescent="0.25">
      <c r="A42" s="44">
        <v>37110</v>
      </c>
      <c r="B42">
        <v>66</v>
      </c>
      <c r="C42">
        <v>25</v>
      </c>
      <c r="D42">
        <f t="shared" si="0"/>
        <v>91</v>
      </c>
      <c r="F42" t="s">
        <v>518</v>
      </c>
      <c r="G42">
        <v>240</v>
      </c>
      <c r="H42">
        <v>550</v>
      </c>
    </row>
    <row r="43" spans="1:11" x14ac:dyDescent="0.25">
      <c r="A43" s="44">
        <v>37111</v>
      </c>
      <c r="B43">
        <v>65</v>
      </c>
      <c r="C43">
        <v>25</v>
      </c>
      <c r="D43">
        <f t="shared" si="0"/>
        <v>90</v>
      </c>
    </row>
    <row r="44" spans="1:11" x14ac:dyDescent="0.25">
      <c r="A44" s="44">
        <v>37112</v>
      </c>
      <c r="B44">
        <v>65</v>
      </c>
      <c r="C44">
        <v>25</v>
      </c>
      <c r="D44">
        <f t="shared" si="0"/>
        <v>90</v>
      </c>
      <c r="F44" t="s">
        <v>498</v>
      </c>
      <c r="G44">
        <f>SUM(G39:G42)</f>
        <v>870</v>
      </c>
      <c r="H44">
        <f>SUM(H39:H42)</f>
        <v>1500</v>
      </c>
      <c r="I44">
        <f>SUM(I39:I42)</f>
        <v>0</v>
      </c>
      <c r="J44">
        <f>SUM(J39:J42)</f>
        <v>0</v>
      </c>
      <c r="K44">
        <f>SUM(K39:K42)</f>
        <v>500</v>
      </c>
    </row>
    <row r="45" spans="1:11" x14ac:dyDescent="0.25">
      <c r="A45" s="44">
        <v>37113</v>
      </c>
      <c r="B45">
        <v>64</v>
      </c>
      <c r="C45">
        <v>25</v>
      </c>
      <c r="D45">
        <f t="shared" si="0"/>
        <v>89</v>
      </c>
    </row>
    <row r="46" spans="1:11" x14ac:dyDescent="0.25">
      <c r="A46" s="44">
        <v>37114</v>
      </c>
      <c r="B46">
        <v>64</v>
      </c>
      <c r="C46">
        <v>25</v>
      </c>
      <c r="D46">
        <f t="shared" si="0"/>
        <v>89</v>
      </c>
    </row>
    <row r="47" spans="1:11" x14ac:dyDescent="0.25">
      <c r="A47" s="44">
        <v>37115</v>
      </c>
      <c r="B47">
        <v>63</v>
      </c>
      <c r="C47">
        <v>25</v>
      </c>
      <c r="D47">
        <f t="shared" si="0"/>
        <v>88</v>
      </c>
    </row>
    <row r="48" spans="1:11" x14ac:dyDescent="0.25">
      <c r="A48" s="44">
        <v>37116</v>
      </c>
      <c r="B48">
        <v>63</v>
      </c>
      <c r="C48">
        <v>25</v>
      </c>
      <c r="D48">
        <f t="shared" si="0"/>
        <v>88</v>
      </c>
    </row>
    <row r="49" spans="1:4" x14ac:dyDescent="0.25">
      <c r="A49" s="44">
        <v>37117</v>
      </c>
      <c r="B49">
        <v>63</v>
      </c>
      <c r="C49">
        <v>25</v>
      </c>
      <c r="D49">
        <f t="shared" si="0"/>
        <v>88</v>
      </c>
    </row>
    <row r="50" spans="1:4" x14ac:dyDescent="0.25">
      <c r="A50" s="44">
        <v>37118</v>
      </c>
      <c r="B50">
        <v>63</v>
      </c>
      <c r="C50">
        <v>24</v>
      </c>
      <c r="D50">
        <f t="shared" si="0"/>
        <v>87</v>
      </c>
    </row>
    <row r="51" spans="1:4" x14ac:dyDescent="0.25">
      <c r="A51" s="44">
        <v>37119</v>
      </c>
      <c r="B51">
        <v>63</v>
      </c>
      <c r="C51">
        <v>24</v>
      </c>
      <c r="D51">
        <f t="shared" si="0"/>
        <v>87</v>
      </c>
    </row>
    <row r="52" spans="1:4" x14ac:dyDescent="0.25">
      <c r="A52" s="44">
        <v>37120</v>
      </c>
      <c r="B52">
        <v>63</v>
      </c>
      <c r="C52">
        <v>24</v>
      </c>
      <c r="D52">
        <f t="shared" si="0"/>
        <v>87</v>
      </c>
    </row>
    <row r="53" spans="1:4" x14ac:dyDescent="0.25">
      <c r="A53" s="44">
        <v>37121</v>
      </c>
      <c r="B53">
        <v>62</v>
      </c>
      <c r="C53">
        <v>24</v>
      </c>
      <c r="D53">
        <f t="shared" si="0"/>
        <v>86</v>
      </c>
    </row>
    <row r="54" spans="1:4" x14ac:dyDescent="0.25">
      <c r="A54" s="44">
        <v>37122</v>
      </c>
      <c r="B54">
        <v>62</v>
      </c>
      <c r="C54">
        <v>24</v>
      </c>
      <c r="D54">
        <f t="shared" si="0"/>
        <v>86</v>
      </c>
    </row>
    <row r="55" spans="1:4" x14ac:dyDescent="0.25">
      <c r="A55" s="44">
        <v>37123</v>
      </c>
      <c r="B55">
        <v>62</v>
      </c>
      <c r="C55">
        <v>24</v>
      </c>
      <c r="D55">
        <f t="shared" si="0"/>
        <v>86</v>
      </c>
    </row>
    <row r="56" spans="1:4" x14ac:dyDescent="0.25">
      <c r="A56" s="44">
        <v>37124</v>
      </c>
      <c r="B56">
        <v>64</v>
      </c>
      <c r="C56">
        <v>24</v>
      </c>
      <c r="D56">
        <f t="shared" si="0"/>
        <v>88</v>
      </c>
    </row>
    <row r="57" spans="1:4" x14ac:dyDescent="0.25">
      <c r="A57" s="44">
        <v>37125</v>
      </c>
      <c r="B57">
        <v>65</v>
      </c>
      <c r="C57">
        <v>24</v>
      </c>
      <c r="D57">
        <f t="shared" si="0"/>
        <v>89</v>
      </c>
    </row>
    <row r="58" spans="1:4" x14ac:dyDescent="0.25">
      <c r="A58" s="44">
        <v>37126</v>
      </c>
      <c r="B58">
        <v>65</v>
      </c>
      <c r="C58">
        <v>24</v>
      </c>
      <c r="D58">
        <f t="shared" si="0"/>
        <v>89</v>
      </c>
    </row>
    <row r="59" spans="1:4" x14ac:dyDescent="0.25">
      <c r="A59" s="44">
        <v>37127</v>
      </c>
      <c r="B59">
        <v>65</v>
      </c>
      <c r="C59">
        <v>24</v>
      </c>
      <c r="D59">
        <f t="shared" si="0"/>
        <v>89</v>
      </c>
    </row>
    <row r="60" spans="1:4" x14ac:dyDescent="0.25">
      <c r="A60" s="44">
        <v>37128</v>
      </c>
      <c r="B60">
        <v>65</v>
      </c>
      <c r="C60">
        <v>24</v>
      </c>
      <c r="D60">
        <f t="shared" si="0"/>
        <v>89</v>
      </c>
    </row>
    <row r="61" spans="1:4" x14ac:dyDescent="0.25">
      <c r="A61" s="44">
        <v>37129</v>
      </c>
      <c r="B61">
        <v>64</v>
      </c>
      <c r="C61">
        <v>24</v>
      </c>
      <c r="D61">
        <f t="shared" si="0"/>
        <v>88</v>
      </c>
    </row>
    <row r="62" spans="1:4" x14ac:dyDescent="0.25">
      <c r="A62" s="44">
        <v>37130</v>
      </c>
      <c r="B62">
        <v>64</v>
      </c>
      <c r="C62">
        <v>24</v>
      </c>
      <c r="D62">
        <f t="shared" si="0"/>
        <v>88</v>
      </c>
    </row>
    <row r="63" spans="1:4" x14ac:dyDescent="0.25">
      <c r="A63" s="44">
        <v>37131</v>
      </c>
      <c r="B63">
        <v>64</v>
      </c>
      <c r="C63">
        <v>24</v>
      </c>
      <c r="D63">
        <f t="shared" si="0"/>
        <v>88</v>
      </c>
    </row>
    <row r="64" spans="1:4" x14ac:dyDescent="0.25">
      <c r="A64" s="44">
        <v>37132</v>
      </c>
      <c r="B64">
        <v>64</v>
      </c>
      <c r="C64">
        <v>24</v>
      </c>
      <c r="D64">
        <f t="shared" si="0"/>
        <v>88</v>
      </c>
    </row>
    <row r="65" spans="1:4" x14ac:dyDescent="0.25">
      <c r="A65" s="44">
        <v>37133</v>
      </c>
      <c r="B65">
        <v>63</v>
      </c>
      <c r="C65">
        <v>24</v>
      </c>
      <c r="D65">
        <f t="shared" si="0"/>
        <v>87</v>
      </c>
    </row>
    <row r="66" spans="1:4" x14ac:dyDescent="0.25">
      <c r="A66" s="44">
        <v>37134</v>
      </c>
      <c r="B66">
        <v>63</v>
      </c>
      <c r="C66">
        <v>24</v>
      </c>
      <c r="D66">
        <f t="shared" si="0"/>
        <v>87</v>
      </c>
    </row>
    <row r="67" spans="1:4" x14ac:dyDescent="0.25">
      <c r="A67" s="44">
        <v>37135</v>
      </c>
      <c r="B67">
        <v>60</v>
      </c>
      <c r="C67">
        <v>21</v>
      </c>
      <c r="D67">
        <f t="shared" si="0"/>
        <v>81</v>
      </c>
    </row>
    <row r="68" spans="1:4" x14ac:dyDescent="0.25">
      <c r="A68" s="44"/>
    </row>
    <row r="69" spans="1:4" x14ac:dyDescent="0.25">
      <c r="A69" s="44"/>
    </row>
    <row r="70" spans="1:4" x14ac:dyDescent="0.25">
      <c r="A70" s="44"/>
    </row>
    <row r="71" spans="1:4" x14ac:dyDescent="0.25">
      <c r="A71" s="44"/>
    </row>
    <row r="72" spans="1:4" x14ac:dyDescent="0.25">
      <c r="A72" s="44"/>
    </row>
    <row r="73" spans="1:4" x14ac:dyDescent="0.25">
      <c r="A73" s="44"/>
    </row>
    <row r="74" spans="1:4" x14ac:dyDescent="0.25">
      <c r="A74" s="44"/>
    </row>
    <row r="75" spans="1:4" x14ac:dyDescent="0.25">
      <c r="A75" s="44"/>
    </row>
    <row r="76" spans="1:4" x14ac:dyDescent="0.25">
      <c r="A76" s="44"/>
    </row>
    <row r="77" spans="1:4" x14ac:dyDescent="0.25">
      <c r="A77" s="44"/>
    </row>
    <row r="78" spans="1:4" x14ac:dyDescent="0.25">
      <c r="A78" s="44"/>
    </row>
    <row r="79" spans="1:4" x14ac:dyDescent="0.25">
      <c r="A79" s="44"/>
    </row>
    <row r="80" spans="1:4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zoomScale="65" workbookViewId="0">
      <selection activeCell="L11" sqref="L1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5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21</v>
      </c>
      <c r="T2" s="7"/>
      <c r="U2" s="14"/>
      <c r="V2" s="14"/>
      <c r="W2" s="14"/>
      <c r="X2" s="13" t="s">
        <v>6</v>
      </c>
      <c r="Y2" s="14"/>
      <c r="Z2" s="7"/>
      <c r="AA2" s="14"/>
      <c r="AB2" s="104"/>
      <c r="AC2" s="13" t="s">
        <v>7</v>
      </c>
      <c r="AD2" s="14"/>
      <c r="AE2" s="7"/>
      <c r="AF2" s="14"/>
      <c r="AG2" s="104"/>
      <c r="AH2" s="13" t="s">
        <v>8</v>
      </c>
      <c r="AI2" s="14"/>
      <c r="AJ2" s="7"/>
      <c r="AK2" s="14"/>
      <c r="AL2" s="104"/>
      <c r="AM2" s="13" t="s">
        <v>9</v>
      </c>
      <c r="AN2" s="14"/>
      <c r="AO2" s="7"/>
      <c r="AP2" s="14"/>
      <c r="AQ2" s="104"/>
      <c r="AR2" s="13" t="s">
        <v>22</v>
      </c>
      <c r="AS2" s="14"/>
      <c r="AT2" s="7"/>
      <c r="AU2" s="14"/>
      <c r="AV2" s="104"/>
      <c r="AW2" s="13" t="s">
        <v>5</v>
      </c>
      <c r="AX2" s="14"/>
      <c r="AY2" s="7"/>
      <c r="AZ2" s="14"/>
      <c r="BA2" s="104"/>
      <c r="BB2" s="13" t="s">
        <v>19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5">
      <c r="A4" s="103">
        <v>37104</v>
      </c>
      <c r="B4" s="171">
        <v>55</v>
      </c>
      <c r="C4" s="172">
        <v>31.5</v>
      </c>
      <c r="D4" s="171">
        <v>52</v>
      </c>
      <c r="E4" s="172">
        <v>31.75</v>
      </c>
      <c r="F4" s="252"/>
      <c r="G4" s="172">
        <v>51</v>
      </c>
      <c r="H4" s="243">
        <v>24</v>
      </c>
      <c r="I4" s="210">
        <v>45.31</v>
      </c>
      <c r="J4" s="210">
        <v>24</v>
      </c>
      <c r="K4" s="210">
        <v>46.61</v>
      </c>
      <c r="L4" s="210">
        <v>32.07</v>
      </c>
      <c r="M4" s="237">
        <f t="shared" ref="M4:M10" si="0">+B4-D4</f>
        <v>3</v>
      </c>
      <c r="N4" s="237">
        <f t="shared" ref="N4:N10" si="1">+B4-K4</f>
        <v>8.39</v>
      </c>
      <c r="O4" s="237">
        <f t="shared" ref="O4:O10" si="2">+G4-I4</f>
        <v>5.6899999999999977</v>
      </c>
      <c r="P4" s="237">
        <f t="shared" ref="P4:P10" si="3">+K4-I4</f>
        <v>1.2999999999999972</v>
      </c>
      <c r="Q4" s="237">
        <f t="shared" ref="Q4:Q10" si="4">+B4-G4</f>
        <v>4</v>
      </c>
      <c r="R4" s="236">
        <f t="shared" ref="R4:R34" si="5">A4</f>
        <v>37104</v>
      </c>
      <c r="S4" s="193">
        <v>64</v>
      </c>
      <c r="T4" s="194">
        <v>63</v>
      </c>
      <c r="U4" s="194">
        <v>68</v>
      </c>
      <c r="V4" s="194">
        <v>60.5</v>
      </c>
      <c r="W4" s="195">
        <v>60.5</v>
      </c>
      <c r="X4" s="193">
        <v>58</v>
      </c>
      <c r="Y4" s="194">
        <v>59</v>
      </c>
      <c r="Z4" s="194">
        <v>58</v>
      </c>
      <c r="AA4" s="194">
        <v>56.25</v>
      </c>
      <c r="AB4" s="195">
        <v>55.5</v>
      </c>
      <c r="AC4" s="193">
        <v>52</v>
      </c>
      <c r="AD4" s="194">
        <v>48.5</v>
      </c>
      <c r="AE4" s="194">
        <v>47.5</v>
      </c>
      <c r="AF4" s="194">
        <v>48.25</v>
      </c>
      <c r="AG4" s="195">
        <v>49</v>
      </c>
      <c r="AH4" s="193">
        <v>52</v>
      </c>
      <c r="AI4" s="194">
        <v>48.5</v>
      </c>
      <c r="AJ4" s="194">
        <v>42</v>
      </c>
      <c r="AK4" s="194">
        <v>45.5</v>
      </c>
      <c r="AL4" s="195">
        <v>45</v>
      </c>
      <c r="AM4" s="193">
        <v>69</v>
      </c>
      <c r="AN4" s="194">
        <v>66</v>
      </c>
      <c r="AO4" s="194">
        <v>42.5</v>
      </c>
      <c r="AP4" s="194">
        <v>46.5</v>
      </c>
      <c r="AQ4" s="195">
        <v>54.5</v>
      </c>
      <c r="AR4" s="193">
        <f>AVERAGE(AC4,AH4,AM4)</f>
        <v>57.666666666666664</v>
      </c>
      <c r="AS4" s="194">
        <f>AVERAGE(AD4,AI4,AN4)</f>
        <v>54.333333333333336</v>
      </c>
      <c r="AT4" s="194">
        <f>AVERAGE(AE4,AJ4,AO4)</f>
        <v>44</v>
      </c>
      <c r="AU4" s="194">
        <f>AVERAGE(AF4,AK4,AP4)</f>
        <v>46.75</v>
      </c>
      <c r="AV4" s="195">
        <f>AVERAGE(AG4,AL4,AQ4)</f>
        <v>49.5</v>
      </c>
      <c r="AW4" s="193"/>
      <c r="AX4" s="193"/>
      <c r="AY4" s="193"/>
      <c r="AZ4" s="193"/>
      <c r="BA4" s="193"/>
      <c r="BB4" s="193">
        <v>42</v>
      </c>
      <c r="BC4" s="194"/>
      <c r="BD4" s="194"/>
      <c r="BE4" s="194"/>
      <c r="BF4" s="195"/>
      <c r="BG4" s="236">
        <f t="shared" ref="BG4:BG34" si="6">A4</f>
        <v>37104</v>
      </c>
      <c r="BH4" s="16">
        <v>78</v>
      </c>
      <c r="BI4" s="229">
        <v>-1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37105</v>
      </c>
      <c r="B5" s="171">
        <v>56.75</v>
      </c>
      <c r="C5" s="172">
        <v>32.25</v>
      </c>
      <c r="D5" s="171">
        <v>54.75</v>
      </c>
      <c r="E5" s="172">
        <v>32</v>
      </c>
      <c r="F5" s="252"/>
      <c r="G5" s="172">
        <v>57</v>
      </c>
      <c r="H5" s="173">
        <v>25</v>
      </c>
      <c r="I5" s="211">
        <v>50</v>
      </c>
      <c r="J5" s="211">
        <v>28</v>
      </c>
      <c r="K5" s="211">
        <v>50</v>
      </c>
      <c r="L5" s="211">
        <v>33</v>
      </c>
      <c r="M5" s="238">
        <f t="shared" si="0"/>
        <v>2</v>
      </c>
      <c r="N5" s="238">
        <f t="shared" si="1"/>
        <v>6.75</v>
      </c>
      <c r="O5" s="238">
        <f t="shared" si="2"/>
        <v>7</v>
      </c>
      <c r="P5" s="238">
        <f t="shared" si="3"/>
        <v>0</v>
      </c>
      <c r="Q5" s="238">
        <f t="shared" si="4"/>
        <v>-0.25</v>
      </c>
      <c r="R5" s="236">
        <f t="shared" si="5"/>
        <v>37105</v>
      </c>
      <c r="S5" s="196">
        <v>66</v>
      </c>
      <c r="T5" s="197">
        <v>64</v>
      </c>
      <c r="U5" s="197">
        <v>71</v>
      </c>
      <c r="V5" s="197"/>
      <c r="W5" s="198">
        <v>64.5</v>
      </c>
      <c r="X5" s="196">
        <v>59</v>
      </c>
      <c r="Y5" s="197">
        <v>60</v>
      </c>
      <c r="Z5" s="197">
        <v>58</v>
      </c>
      <c r="AA5" s="197"/>
      <c r="AB5" s="198">
        <v>58</v>
      </c>
      <c r="AC5" s="196">
        <v>52</v>
      </c>
      <c r="AD5" s="197">
        <v>48.25</v>
      </c>
      <c r="AE5" s="197">
        <v>47.5</v>
      </c>
      <c r="AF5" s="197"/>
      <c r="AG5" s="198">
        <v>50.75</v>
      </c>
      <c r="AH5" s="193">
        <v>52</v>
      </c>
      <c r="AI5" s="194">
        <v>48.5</v>
      </c>
      <c r="AJ5" s="194">
        <v>42</v>
      </c>
      <c r="AK5" s="194"/>
      <c r="AL5" s="195">
        <v>44</v>
      </c>
      <c r="AM5" s="196">
        <v>69</v>
      </c>
      <c r="AN5" s="197">
        <v>65.25</v>
      </c>
      <c r="AO5" s="197">
        <v>42.5</v>
      </c>
      <c r="AP5" s="197"/>
      <c r="AQ5" s="198">
        <v>53.75</v>
      </c>
      <c r="AR5" s="193">
        <v>57.666666666666664</v>
      </c>
      <c r="AS5" s="194">
        <v>54.333333333333336</v>
      </c>
      <c r="AT5" s="194">
        <v>44</v>
      </c>
      <c r="AU5" s="194">
        <v>46.75</v>
      </c>
      <c r="AV5" s="195">
        <v>49.5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37105</v>
      </c>
      <c r="BH5">
        <v>84</v>
      </c>
      <c r="BI5" s="144">
        <v>3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37106</v>
      </c>
      <c r="B6" s="171">
        <v>52.65</v>
      </c>
      <c r="C6" s="172">
        <v>32.4</v>
      </c>
      <c r="D6" s="171">
        <v>50.75</v>
      </c>
      <c r="E6" s="172">
        <v>32.25</v>
      </c>
      <c r="F6" s="252"/>
      <c r="G6" s="172">
        <v>52</v>
      </c>
      <c r="H6" s="173">
        <v>25</v>
      </c>
      <c r="I6" s="255">
        <v>46</v>
      </c>
      <c r="J6" s="211">
        <v>28</v>
      </c>
      <c r="K6" s="211">
        <v>46.25</v>
      </c>
      <c r="L6" s="211">
        <v>32.4</v>
      </c>
      <c r="M6" s="238">
        <f t="shared" si="0"/>
        <v>1.8999999999999986</v>
      </c>
      <c r="N6" s="238">
        <f t="shared" si="1"/>
        <v>6.3999999999999986</v>
      </c>
      <c r="O6" s="238">
        <f t="shared" si="2"/>
        <v>6</v>
      </c>
      <c r="P6" s="238">
        <f t="shared" si="3"/>
        <v>0.25</v>
      </c>
      <c r="Q6" s="238">
        <f t="shared" si="4"/>
        <v>0.64999999999999858</v>
      </c>
      <c r="R6" s="236">
        <f t="shared" si="5"/>
        <v>37106</v>
      </c>
      <c r="S6" s="196">
        <v>63</v>
      </c>
      <c r="T6" s="197">
        <v>61</v>
      </c>
      <c r="U6" s="197">
        <v>68</v>
      </c>
      <c r="V6" s="197">
        <v>62</v>
      </c>
      <c r="W6" s="198">
        <v>62</v>
      </c>
      <c r="X6" s="196">
        <v>58</v>
      </c>
      <c r="Y6" s="197">
        <v>59</v>
      </c>
      <c r="Z6" s="197">
        <v>58</v>
      </c>
      <c r="AA6" s="197">
        <v>55</v>
      </c>
      <c r="AB6" s="198">
        <v>57</v>
      </c>
      <c r="AC6" s="196">
        <v>52</v>
      </c>
      <c r="AD6" s="197">
        <v>48</v>
      </c>
      <c r="AE6" s="197">
        <v>42</v>
      </c>
      <c r="AF6" s="197">
        <v>44</v>
      </c>
      <c r="AG6" s="198">
        <v>46</v>
      </c>
      <c r="AH6" s="196">
        <v>52</v>
      </c>
      <c r="AI6" s="197">
        <v>49</v>
      </c>
      <c r="AJ6" s="197">
        <v>42</v>
      </c>
      <c r="AK6" s="197">
        <v>44</v>
      </c>
      <c r="AL6" s="198">
        <v>46</v>
      </c>
      <c r="AM6" s="196">
        <v>69</v>
      </c>
      <c r="AN6" s="197">
        <v>65</v>
      </c>
      <c r="AO6" s="197">
        <v>43</v>
      </c>
      <c r="AP6" s="197">
        <v>45</v>
      </c>
      <c r="AQ6" s="198">
        <v>51</v>
      </c>
      <c r="AR6" s="196">
        <f>AVERAGE(AC6,AH6,AM6)</f>
        <v>57.666666666666664</v>
      </c>
      <c r="AS6" s="197">
        <f>AVERAGE(AD6,AI6,AN6)</f>
        <v>54</v>
      </c>
      <c r="AT6" s="197">
        <f>AVERAGE(AE6,AJ6,AO6)</f>
        <v>42.333333333333336</v>
      </c>
      <c r="AU6" s="197">
        <f>AVERAGE(AF6,AK6,AP6)</f>
        <v>44.333333333333336</v>
      </c>
      <c r="AV6" s="198">
        <f>AVERAGE(AG6,AL6,AQ6)</f>
        <v>47.666666666666664</v>
      </c>
      <c r="AW6" s="196"/>
      <c r="AX6" s="197"/>
      <c r="AY6" s="197"/>
      <c r="AZ6" s="197"/>
      <c r="BA6" s="198"/>
      <c r="BB6" s="196">
        <v>42</v>
      </c>
      <c r="BC6" s="197"/>
      <c r="BD6" s="197"/>
      <c r="BE6" s="197"/>
      <c r="BF6" s="198"/>
      <c r="BG6" s="236">
        <f t="shared" si="6"/>
        <v>37106</v>
      </c>
      <c r="BH6">
        <v>89</v>
      </c>
      <c r="BI6" s="144">
        <v>6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37107</v>
      </c>
      <c r="B7" s="171">
        <v>52.65</v>
      </c>
      <c r="C7" s="172">
        <v>32.4</v>
      </c>
      <c r="D7" s="171">
        <v>50.75</v>
      </c>
      <c r="E7" s="172">
        <v>32.25</v>
      </c>
      <c r="F7" s="252"/>
      <c r="G7" s="172">
        <v>52</v>
      </c>
      <c r="H7" s="173">
        <v>25</v>
      </c>
      <c r="I7" s="255">
        <v>46</v>
      </c>
      <c r="J7" s="211">
        <v>28</v>
      </c>
      <c r="K7" s="211">
        <v>46.25</v>
      </c>
      <c r="L7" s="211">
        <v>32.4</v>
      </c>
      <c r="M7" s="238">
        <f t="shared" si="0"/>
        <v>1.8999999999999986</v>
      </c>
      <c r="N7" s="238">
        <f t="shared" si="1"/>
        <v>6.3999999999999986</v>
      </c>
      <c r="O7" s="238">
        <f t="shared" si="2"/>
        <v>6</v>
      </c>
      <c r="P7" s="238">
        <f t="shared" si="3"/>
        <v>0.25</v>
      </c>
      <c r="Q7" s="238">
        <f t="shared" si="4"/>
        <v>0.64999999999999858</v>
      </c>
      <c r="R7" s="236">
        <f t="shared" si="5"/>
        <v>37107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6"/>
        <v>37107</v>
      </c>
      <c r="BH7">
        <v>84</v>
      </c>
      <c r="BI7" s="144">
        <v>3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/>
      <c r="BY7" s="83"/>
      <c r="CB7" s="83"/>
      <c r="CE7" s="83"/>
    </row>
    <row r="8" spans="1:83" x14ac:dyDescent="0.25">
      <c r="A8" s="103">
        <v>37108</v>
      </c>
      <c r="B8" s="171"/>
      <c r="C8" s="172">
        <v>43</v>
      </c>
      <c r="D8" s="171"/>
      <c r="E8" s="172">
        <v>42.5</v>
      </c>
      <c r="F8" s="252"/>
      <c r="G8" s="172"/>
      <c r="H8" s="173">
        <v>44</v>
      </c>
      <c r="I8" s="211"/>
      <c r="J8" s="211">
        <v>39</v>
      </c>
      <c r="K8" s="211"/>
      <c r="L8" s="211">
        <v>44</v>
      </c>
      <c r="M8" s="238">
        <f t="shared" si="0"/>
        <v>0</v>
      </c>
      <c r="N8" s="238">
        <f t="shared" si="1"/>
        <v>0</v>
      </c>
      <c r="O8" s="238">
        <f t="shared" si="2"/>
        <v>0</v>
      </c>
      <c r="P8" s="238">
        <f t="shared" si="3"/>
        <v>0</v>
      </c>
      <c r="Q8" s="238">
        <f t="shared" si="4"/>
        <v>0</v>
      </c>
      <c r="R8" s="236">
        <f t="shared" si="5"/>
        <v>37108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37108</v>
      </c>
      <c r="BH8">
        <v>73</v>
      </c>
      <c r="BI8" s="144">
        <v>-4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/>
      <c r="BY8" s="83"/>
      <c r="CB8" s="83"/>
      <c r="CE8" s="83"/>
    </row>
    <row r="9" spans="1:83" x14ac:dyDescent="0.25">
      <c r="A9" s="103">
        <v>37109</v>
      </c>
      <c r="B9" s="171">
        <v>67</v>
      </c>
      <c r="C9" s="172">
        <v>43</v>
      </c>
      <c r="D9" s="171">
        <v>66</v>
      </c>
      <c r="E9" s="172">
        <v>42.5</v>
      </c>
      <c r="F9" s="252"/>
      <c r="G9" s="172">
        <v>76</v>
      </c>
      <c r="H9" s="173">
        <v>44</v>
      </c>
      <c r="I9" s="211">
        <v>68</v>
      </c>
      <c r="J9" s="211">
        <v>39</v>
      </c>
      <c r="K9" s="211">
        <v>68</v>
      </c>
      <c r="L9" s="211">
        <v>44</v>
      </c>
      <c r="M9" s="238">
        <f t="shared" si="0"/>
        <v>1</v>
      </c>
      <c r="N9" s="238">
        <f t="shared" si="1"/>
        <v>-1</v>
      </c>
      <c r="O9" s="238">
        <f t="shared" si="2"/>
        <v>8</v>
      </c>
      <c r="P9" s="238">
        <f t="shared" si="3"/>
        <v>0</v>
      </c>
      <c r="Q9" s="238">
        <f t="shared" si="4"/>
        <v>-9</v>
      </c>
      <c r="R9" s="236">
        <f t="shared" si="5"/>
        <v>37109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37109</v>
      </c>
      <c r="BH9">
        <v>77</v>
      </c>
      <c r="BI9" s="144">
        <v>-2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/>
      <c r="BY9" s="83"/>
      <c r="CB9" s="83"/>
      <c r="CE9" s="83"/>
    </row>
    <row r="10" spans="1:83" x14ac:dyDescent="0.25">
      <c r="A10" s="103">
        <v>37110</v>
      </c>
      <c r="B10" s="171"/>
      <c r="C10" s="172"/>
      <c r="D10" s="171"/>
      <c r="E10" s="172"/>
      <c r="F10" s="252"/>
      <c r="G10" s="172"/>
      <c r="H10" s="173"/>
      <c r="I10" s="211"/>
      <c r="J10" s="211"/>
      <c r="K10" s="211"/>
      <c r="L10" s="211"/>
      <c r="M10" s="238">
        <f t="shared" si="0"/>
        <v>0</v>
      </c>
      <c r="N10" s="238">
        <f t="shared" si="1"/>
        <v>0</v>
      </c>
      <c r="O10" s="238">
        <f t="shared" si="2"/>
        <v>0</v>
      </c>
      <c r="P10" s="238">
        <f t="shared" si="3"/>
        <v>0</v>
      </c>
      <c r="Q10" s="238">
        <f t="shared" si="4"/>
        <v>0</v>
      </c>
      <c r="R10" s="236">
        <f t="shared" si="5"/>
        <v>37110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37110</v>
      </c>
      <c r="BH10">
        <v>82</v>
      </c>
      <c r="BI10" s="144">
        <v>0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/>
      <c r="BY10" s="83"/>
      <c r="CB10" s="83"/>
      <c r="CE10" s="83"/>
    </row>
    <row r="11" spans="1:83" x14ac:dyDescent="0.25">
      <c r="A11" s="103">
        <v>37111</v>
      </c>
      <c r="B11" s="171"/>
      <c r="C11" s="172"/>
      <c r="D11" s="171"/>
      <c r="E11" s="172"/>
      <c r="F11" s="252"/>
      <c r="G11" s="172"/>
      <c r="H11" s="173"/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5"/>
        <v>37111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6"/>
        <v>37111</v>
      </c>
      <c r="BH11" s="16">
        <v>86</v>
      </c>
      <c r="BI11" s="229">
        <v>4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/>
      <c r="BR11" s="16"/>
      <c r="BY11" s="83"/>
      <c r="CB11" s="83"/>
      <c r="CE11" s="83"/>
    </row>
    <row r="12" spans="1:83" x14ac:dyDescent="0.25">
      <c r="A12" s="103">
        <v>37112</v>
      </c>
      <c r="B12" s="171"/>
      <c r="C12" s="172"/>
      <c r="D12" s="171"/>
      <c r="E12" s="172"/>
      <c r="F12" s="252"/>
      <c r="G12" s="172"/>
      <c r="H12" s="173"/>
      <c r="I12" s="211"/>
      <c r="J12" s="211"/>
      <c r="K12" s="211"/>
      <c r="L12" s="211"/>
      <c r="M12" s="238">
        <f t="shared" ref="M12:M17" si="7">+B12-D12</f>
        <v>0</v>
      </c>
      <c r="N12" s="238">
        <f t="shared" ref="N12:N17" si="8">+B12-K12</f>
        <v>0</v>
      </c>
      <c r="O12" s="238">
        <f t="shared" ref="O12:O17" si="9">+G12-I12</f>
        <v>0</v>
      </c>
      <c r="P12" s="238">
        <f t="shared" ref="P12:P17" si="10">+K12-I12</f>
        <v>0</v>
      </c>
      <c r="Q12" s="238">
        <f t="shared" ref="Q12:Q17" si="11">+B12-G12</f>
        <v>0</v>
      </c>
      <c r="R12" s="236">
        <f t="shared" si="5"/>
        <v>37112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6"/>
        <v>37112</v>
      </c>
      <c r="BH12">
        <v>90</v>
      </c>
      <c r="BI12" s="144">
        <v>7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/>
      <c r="BY12" s="83"/>
      <c r="CB12" s="83"/>
      <c r="CE12" s="83"/>
    </row>
    <row r="13" spans="1:83" x14ac:dyDescent="0.25">
      <c r="A13" s="103">
        <v>37113</v>
      </c>
      <c r="B13" s="171"/>
      <c r="C13" s="172"/>
      <c r="D13" s="171"/>
      <c r="E13" s="172"/>
      <c r="F13" s="252"/>
      <c r="G13" s="172"/>
      <c r="H13" s="173"/>
      <c r="I13" s="211"/>
      <c r="J13" s="211"/>
      <c r="K13" s="211"/>
      <c r="L13" s="211"/>
      <c r="M13" s="238">
        <f t="shared" si="7"/>
        <v>0</v>
      </c>
      <c r="N13" s="238">
        <f t="shared" si="8"/>
        <v>0</v>
      </c>
      <c r="O13" s="238">
        <f t="shared" si="9"/>
        <v>0</v>
      </c>
      <c r="P13" s="238">
        <f t="shared" si="10"/>
        <v>0</v>
      </c>
      <c r="Q13" s="238">
        <f t="shared" si="11"/>
        <v>0</v>
      </c>
      <c r="R13" s="236">
        <f t="shared" si="5"/>
        <v>37113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6"/>
        <v>37113</v>
      </c>
      <c r="BH13">
        <v>82</v>
      </c>
      <c r="BI13" s="144">
        <v>3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/>
    </row>
    <row r="14" spans="1:83" x14ac:dyDescent="0.25">
      <c r="A14" s="103">
        <v>37114</v>
      </c>
      <c r="B14" s="171"/>
      <c r="C14" s="172"/>
      <c r="D14" s="171"/>
      <c r="E14" s="172"/>
      <c r="F14" s="252"/>
      <c r="G14" s="172"/>
      <c r="H14" s="173"/>
      <c r="I14" s="211"/>
      <c r="J14" s="211"/>
      <c r="K14" s="211"/>
      <c r="L14" s="211"/>
      <c r="M14" s="238">
        <f t="shared" si="7"/>
        <v>0</v>
      </c>
      <c r="N14" s="238">
        <f t="shared" si="8"/>
        <v>0</v>
      </c>
      <c r="O14" s="238">
        <f t="shared" si="9"/>
        <v>0</v>
      </c>
      <c r="P14" s="238">
        <f t="shared" si="10"/>
        <v>0</v>
      </c>
      <c r="Q14" s="238">
        <f t="shared" si="11"/>
        <v>0</v>
      </c>
      <c r="R14" s="236">
        <f t="shared" si="5"/>
        <v>37114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37114</v>
      </c>
      <c r="BH14">
        <v>84</v>
      </c>
      <c r="BI14" s="144">
        <v>2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/>
    </row>
    <row r="15" spans="1:83" x14ac:dyDescent="0.25">
      <c r="A15" s="103">
        <v>37115</v>
      </c>
      <c r="B15" s="171"/>
      <c r="C15" s="172"/>
      <c r="D15" s="171"/>
      <c r="E15" s="172"/>
      <c r="F15" s="252"/>
      <c r="G15" s="172"/>
      <c r="H15" s="173"/>
      <c r="I15" s="211"/>
      <c r="J15" s="211"/>
      <c r="K15" s="211"/>
      <c r="L15" s="211"/>
      <c r="M15" s="238">
        <f t="shared" si="7"/>
        <v>0</v>
      </c>
      <c r="N15" s="238">
        <f t="shared" si="8"/>
        <v>0</v>
      </c>
      <c r="O15" s="238">
        <f t="shared" si="9"/>
        <v>0</v>
      </c>
      <c r="P15" s="238">
        <f t="shared" si="10"/>
        <v>0</v>
      </c>
      <c r="Q15" s="238">
        <f t="shared" si="11"/>
        <v>0</v>
      </c>
      <c r="R15" s="236">
        <f t="shared" si="5"/>
        <v>37115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37115</v>
      </c>
      <c r="BH15">
        <v>83</v>
      </c>
      <c r="BI15" s="144">
        <v>2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/>
      <c r="BY15" s="83"/>
      <c r="CB15" s="83"/>
      <c r="CE15" s="83"/>
    </row>
    <row r="16" spans="1:83" x14ac:dyDescent="0.25">
      <c r="A16" s="103">
        <v>37116</v>
      </c>
      <c r="B16" s="171"/>
      <c r="C16" s="172"/>
      <c r="D16" s="171"/>
      <c r="E16" s="172"/>
      <c r="F16" s="252"/>
      <c r="G16" s="172"/>
      <c r="H16" s="173"/>
      <c r="I16" s="211"/>
      <c r="J16" s="211"/>
      <c r="K16" s="211"/>
      <c r="L16" s="211"/>
      <c r="M16" s="238">
        <f t="shared" si="7"/>
        <v>0</v>
      </c>
      <c r="N16" s="238">
        <f t="shared" si="8"/>
        <v>0</v>
      </c>
      <c r="O16" s="238">
        <f t="shared" si="9"/>
        <v>0</v>
      </c>
      <c r="P16" s="238">
        <f t="shared" si="10"/>
        <v>0</v>
      </c>
      <c r="Q16" s="238">
        <f t="shared" si="11"/>
        <v>0</v>
      </c>
      <c r="R16" s="236">
        <f t="shared" si="5"/>
        <v>37116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37116</v>
      </c>
      <c r="BH16">
        <v>78</v>
      </c>
      <c r="BI16" s="144">
        <v>-2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/>
    </row>
    <row r="17" spans="1:70" x14ac:dyDescent="0.25">
      <c r="A17" s="103">
        <v>37117</v>
      </c>
      <c r="B17" s="171"/>
      <c r="C17" s="172"/>
      <c r="D17" s="171"/>
      <c r="E17" s="172"/>
      <c r="F17" s="252"/>
      <c r="G17" s="172"/>
      <c r="H17" s="173"/>
      <c r="I17" s="211"/>
      <c r="J17" s="211"/>
      <c r="K17" s="211"/>
      <c r="L17" s="211"/>
      <c r="M17" s="238">
        <f t="shared" si="7"/>
        <v>0</v>
      </c>
      <c r="N17" s="238">
        <f t="shared" si="8"/>
        <v>0</v>
      </c>
      <c r="O17" s="238">
        <f t="shared" si="9"/>
        <v>0</v>
      </c>
      <c r="P17" s="238">
        <f t="shared" si="10"/>
        <v>0</v>
      </c>
      <c r="Q17" s="238">
        <f t="shared" si="11"/>
        <v>0</v>
      </c>
      <c r="R17" s="236">
        <f t="shared" si="5"/>
        <v>37117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37117</v>
      </c>
      <c r="BH17">
        <v>76</v>
      </c>
      <c r="BI17" s="144">
        <v>-3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/>
    </row>
    <row r="18" spans="1:70" x14ac:dyDescent="0.25">
      <c r="A18" s="103">
        <v>37118</v>
      </c>
      <c r="B18" s="171"/>
      <c r="C18" s="172"/>
      <c r="D18" s="171"/>
      <c r="E18" s="172"/>
      <c r="F18" s="252"/>
      <c r="G18" s="172"/>
      <c r="H18" s="173"/>
      <c r="I18" s="211"/>
      <c r="J18" s="211"/>
      <c r="K18" s="211"/>
      <c r="L18" s="211"/>
      <c r="M18" s="238"/>
      <c r="N18" s="238"/>
      <c r="O18" s="238"/>
      <c r="P18" s="238"/>
      <c r="Q18" s="238"/>
      <c r="R18" s="236">
        <f t="shared" si="5"/>
        <v>37118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6"/>
        <v>37118</v>
      </c>
      <c r="BH18" s="16">
        <v>64</v>
      </c>
      <c r="BI18" s="229">
        <v>-8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/>
      <c r="BR18" s="16"/>
    </row>
    <row r="19" spans="1:70" x14ac:dyDescent="0.25">
      <c r="A19" s="103">
        <v>37119</v>
      </c>
      <c r="B19" s="171"/>
      <c r="C19" s="172"/>
      <c r="D19" s="171"/>
      <c r="E19" s="172"/>
      <c r="F19" s="252"/>
      <c r="G19" s="172"/>
      <c r="H19" s="173"/>
      <c r="I19" s="211"/>
      <c r="J19" s="211"/>
      <c r="K19" s="211"/>
      <c r="L19" s="211"/>
      <c r="M19" s="238">
        <f t="shared" ref="M19:M24" si="12">+B19-D19</f>
        <v>0</v>
      </c>
      <c r="N19" s="238">
        <f t="shared" ref="N19:N24" si="13">+B19-K19</f>
        <v>0</v>
      </c>
      <c r="O19" s="238">
        <f t="shared" ref="O19:O24" si="14">+G19-I19</f>
        <v>0</v>
      </c>
      <c r="P19" s="238">
        <f t="shared" ref="P19:P24" si="15">+K19-I19</f>
        <v>0</v>
      </c>
      <c r="Q19" s="238">
        <f t="shared" ref="Q19:Q24" si="16">+B19-G19</f>
        <v>0</v>
      </c>
      <c r="R19" s="236">
        <f t="shared" si="5"/>
        <v>37119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37119</v>
      </c>
      <c r="BH19">
        <v>67</v>
      </c>
      <c r="BI19" s="144">
        <v>-6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/>
    </row>
    <row r="20" spans="1:70" x14ac:dyDescent="0.25">
      <c r="A20" s="103">
        <v>37120</v>
      </c>
      <c r="B20" s="171"/>
      <c r="C20" s="172"/>
      <c r="D20" s="171"/>
      <c r="E20" s="172"/>
      <c r="F20" s="252"/>
      <c r="G20" s="172"/>
      <c r="H20" s="173"/>
      <c r="I20" s="211"/>
      <c r="J20" s="211"/>
      <c r="K20" s="211"/>
      <c r="L20" s="211"/>
      <c r="M20" s="238">
        <f t="shared" si="12"/>
        <v>0</v>
      </c>
      <c r="N20" s="238">
        <f t="shared" si="13"/>
        <v>0</v>
      </c>
      <c r="O20" s="238">
        <f t="shared" si="14"/>
        <v>0</v>
      </c>
      <c r="P20" s="238">
        <f t="shared" si="15"/>
        <v>0</v>
      </c>
      <c r="Q20" s="238">
        <f t="shared" si="16"/>
        <v>0</v>
      </c>
      <c r="R20" s="236">
        <f t="shared" si="5"/>
        <v>37120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37120</v>
      </c>
      <c r="BH20">
        <v>67</v>
      </c>
      <c r="BI20" s="144">
        <v>-7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/>
    </row>
    <row r="21" spans="1:70" x14ac:dyDescent="0.25">
      <c r="A21" s="103">
        <v>37121</v>
      </c>
      <c r="B21" s="171"/>
      <c r="C21" s="172"/>
      <c r="D21" s="171"/>
      <c r="E21" s="172"/>
      <c r="F21" s="252"/>
      <c r="G21" s="172"/>
      <c r="H21" s="173"/>
      <c r="I21" s="211"/>
      <c r="J21" s="211"/>
      <c r="K21" s="211"/>
      <c r="L21" s="211"/>
      <c r="M21" s="238">
        <f t="shared" si="12"/>
        <v>0</v>
      </c>
      <c r="N21" s="238">
        <f t="shared" si="13"/>
        <v>0</v>
      </c>
      <c r="O21" s="238">
        <f t="shared" si="14"/>
        <v>0</v>
      </c>
      <c r="P21" s="238">
        <f t="shared" si="15"/>
        <v>0</v>
      </c>
      <c r="Q21" s="238">
        <f t="shared" si="16"/>
        <v>0</v>
      </c>
      <c r="R21" s="236">
        <f t="shared" si="5"/>
        <v>37121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37121</v>
      </c>
      <c r="BH21">
        <v>71</v>
      </c>
      <c r="BI21" s="144">
        <v>-5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/>
    </row>
    <row r="22" spans="1:70" x14ac:dyDescent="0.25">
      <c r="A22" s="103">
        <v>37122</v>
      </c>
      <c r="B22" s="171"/>
      <c r="C22" s="172"/>
      <c r="D22" s="171"/>
      <c r="E22" s="172"/>
      <c r="F22" s="252"/>
      <c r="G22" s="172"/>
      <c r="H22" s="173"/>
      <c r="I22" s="211"/>
      <c r="J22" s="211"/>
      <c r="K22" s="211"/>
      <c r="L22" s="211"/>
      <c r="M22" s="238">
        <f t="shared" si="12"/>
        <v>0</v>
      </c>
      <c r="N22" s="238">
        <f t="shared" si="13"/>
        <v>0</v>
      </c>
      <c r="O22" s="238">
        <f t="shared" si="14"/>
        <v>0</v>
      </c>
      <c r="P22" s="238">
        <f t="shared" si="15"/>
        <v>0</v>
      </c>
      <c r="Q22" s="238">
        <f t="shared" si="16"/>
        <v>0</v>
      </c>
      <c r="R22" s="236">
        <f t="shared" si="5"/>
        <v>37122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37122</v>
      </c>
      <c r="BH22">
        <v>77</v>
      </c>
      <c r="BI22" s="144">
        <v>-2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/>
    </row>
    <row r="23" spans="1:70" x14ac:dyDescent="0.25">
      <c r="A23" s="103">
        <v>37123</v>
      </c>
      <c r="B23" s="171"/>
      <c r="C23" s="172"/>
      <c r="D23" s="171"/>
      <c r="E23" s="172"/>
      <c r="F23" s="252"/>
      <c r="G23" s="172"/>
      <c r="H23" s="173"/>
      <c r="I23" s="211"/>
      <c r="J23" s="211"/>
      <c r="K23" s="211"/>
      <c r="L23" s="211"/>
      <c r="M23" s="238">
        <f t="shared" si="12"/>
        <v>0</v>
      </c>
      <c r="N23" s="238">
        <f t="shared" si="13"/>
        <v>0</v>
      </c>
      <c r="O23" s="238">
        <f t="shared" si="14"/>
        <v>0</v>
      </c>
      <c r="P23" s="238">
        <f t="shared" si="15"/>
        <v>0</v>
      </c>
      <c r="Q23" s="238">
        <f t="shared" si="16"/>
        <v>0</v>
      </c>
      <c r="R23" s="236">
        <f t="shared" si="5"/>
        <v>37123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37123</v>
      </c>
      <c r="BH23">
        <v>66</v>
      </c>
      <c r="BI23" s="144">
        <v>-7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/>
    </row>
    <row r="24" spans="1:70" x14ac:dyDescent="0.25">
      <c r="A24" s="103">
        <v>37124</v>
      </c>
      <c r="B24" s="171"/>
      <c r="C24" s="172"/>
      <c r="D24" s="171"/>
      <c r="E24" s="172"/>
      <c r="F24" s="252"/>
      <c r="G24" s="172"/>
      <c r="H24" s="173"/>
      <c r="I24" s="211"/>
      <c r="J24" s="211"/>
      <c r="K24" s="211"/>
      <c r="L24" s="211"/>
      <c r="M24" s="238">
        <f t="shared" si="12"/>
        <v>0</v>
      </c>
      <c r="N24" s="238">
        <f t="shared" si="13"/>
        <v>0</v>
      </c>
      <c r="O24" s="238">
        <f t="shared" si="14"/>
        <v>0</v>
      </c>
      <c r="P24" s="238">
        <f t="shared" si="15"/>
        <v>0</v>
      </c>
      <c r="Q24" s="238">
        <f t="shared" si="16"/>
        <v>0</v>
      </c>
      <c r="R24" s="236">
        <f t="shared" si="5"/>
        <v>37124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37124</v>
      </c>
      <c r="BH24">
        <v>74</v>
      </c>
      <c r="BI24" s="144">
        <v>-3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/>
    </row>
    <row r="25" spans="1:70" x14ac:dyDescent="0.25">
      <c r="A25" s="103">
        <v>37125</v>
      </c>
      <c r="B25" s="171"/>
      <c r="C25" s="172"/>
      <c r="D25" s="171"/>
      <c r="E25" s="172"/>
      <c r="F25" s="253"/>
      <c r="G25" s="172"/>
      <c r="H25" s="173"/>
      <c r="I25" s="211"/>
      <c r="J25" s="211"/>
      <c r="K25" s="211"/>
      <c r="L25" s="211"/>
      <c r="M25" s="238"/>
      <c r="N25" s="238"/>
      <c r="O25" s="238"/>
      <c r="P25" s="238"/>
      <c r="Q25" s="238"/>
      <c r="R25" s="236">
        <f t="shared" si="5"/>
        <v>37125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37125</v>
      </c>
      <c r="BH25" s="16">
        <v>77</v>
      </c>
      <c r="BI25" s="229">
        <v>-2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/>
      <c r="BR25" s="16"/>
    </row>
    <row r="26" spans="1:70" x14ac:dyDescent="0.25">
      <c r="A26" s="103">
        <v>37126</v>
      </c>
      <c r="B26" s="171"/>
      <c r="C26" s="172"/>
      <c r="D26" s="171"/>
      <c r="E26" s="172"/>
      <c r="F26" s="253"/>
      <c r="G26" s="172"/>
      <c r="H26" s="173"/>
      <c r="I26" s="211"/>
      <c r="J26" s="211"/>
      <c r="K26" s="211"/>
      <c r="L26" s="211"/>
      <c r="M26" s="238">
        <f t="shared" ref="M26:M31" si="17">+B26-D26</f>
        <v>0</v>
      </c>
      <c r="N26" s="238">
        <f t="shared" ref="N26:N31" si="18">+B26-K26</f>
        <v>0</v>
      </c>
      <c r="O26" s="238">
        <f t="shared" ref="O26:O31" si="19">+G26-I26</f>
        <v>0</v>
      </c>
      <c r="P26" s="238">
        <f t="shared" ref="P26:P31" si="20">+K26-I26</f>
        <v>0</v>
      </c>
      <c r="Q26" s="238">
        <f t="shared" ref="Q26:Q31" si="21">+B26-G26</f>
        <v>0</v>
      </c>
      <c r="R26" s="236">
        <f t="shared" si="5"/>
        <v>37126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37126</v>
      </c>
      <c r="BH26">
        <v>83</v>
      </c>
      <c r="BI26" s="144">
        <v>2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/>
    </row>
    <row r="27" spans="1:70" x14ac:dyDescent="0.25">
      <c r="A27" s="103">
        <v>37127</v>
      </c>
      <c r="B27" s="171"/>
      <c r="C27" s="172"/>
      <c r="D27" s="171"/>
      <c r="E27" s="172"/>
      <c r="F27" s="253"/>
      <c r="G27" s="172"/>
      <c r="H27" s="173"/>
      <c r="I27" s="211"/>
      <c r="J27" s="211"/>
      <c r="K27" s="211"/>
      <c r="L27" s="211"/>
      <c r="M27" s="238">
        <f t="shared" si="17"/>
        <v>0</v>
      </c>
      <c r="N27" s="238">
        <f t="shared" si="18"/>
        <v>0</v>
      </c>
      <c r="O27" s="238">
        <f t="shared" si="19"/>
        <v>0</v>
      </c>
      <c r="P27" s="238">
        <f t="shared" si="20"/>
        <v>0</v>
      </c>
      <c r="Q27" s="238">
        <f t="shared" si="21"/>
        <v>0</v>
      </c>
      <c r="R27" s="236">
        <f t="shared" si="5"/>
        <v>37127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37127</v>
      </c>
      <c r="BH27">
        <v>78</v>
      </c>
      <c r="BI27" s="144">
        <v>-1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/>
    </row>
    <row r="28" spans="1:70" x14ac:dyDescent="0.25">
      <c r="A28" s="103">
        <v>37128</v>
      </c>
      <c r="B28" s="171"/>
      <c r="C28" s="172"/>
      <c r="D28" s="171"/>
      <c r="E28" s="172"/>
      <c r="F28" s="253"/>
      <c r="G28" s="172"/>
      <c r="H28" s="173"/>
      <c r="I28" s="211"/>
      <c r="J28" s="211"/>
      <c r="K28" s="211"/>
      <c r="L28" s="211"/>
      <c r="M28" s="238">
        <f t="shared" si="17"/>
        <v>0</v>
      </c>
      <c r="N28" s="238">
        <f t="shared" si="18"/>
        <v>0</v>
      </c>
      <c r="O28" s="238">
        <f t="shared" si="19"/>
        <v>0</v>
      </c>
      <c r="P28" s="238">
        <f t="shared" si="20"/>
        <v>0</v>
      </c>
      <c r="Q28" s="238">
        <f t="shared" si="21"/>
        <v>0</v>
      </c>
      <c r="R28" s="236">
        <f t="shared" si="5"/>
        <v>37128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37128</v>
      </c>
      <c r="BH28">
        <v>75</v>
      </c>
      <c r="BI28" s="144">
        <v>-4</v>
      </c>
      <c r="BJ28" s="159">
        <v>86</v>
      </c>
      <c r="BK28" s="144">
        <v>-1</v>
      </c>
      <c r="BL28" s="159"/>
      <c r="BM28" s="144"/>
      <c r="BN28" s="135">
        <v>99</v>
      </c>
      <c r="BO28" s="144">
        <v>0</v>
      </c>
      <c r="BP28" s="179"/>
      <c r="BQ28" s="49"/>
    </row>
    <row r="29" spans="1:70" x14ac:dyDescent="0.25">
      <c r="A29" s="103">
        <v>37129</v>
      </c>
      <c r="B29" s="171"/>
      <c r="C29" s="172"/>
      <c r="D29" s="171"/>
      <c r="E29" s="172"/>
      <c r="F29" s="253"/>
      <c r="G29" s="172"/>
      <c r="H29" s="173"/>
      <c r="I29" s="211"/>
      <c r="J29" s="211"/>
      <c r="K29" s="211"/>
      <c r="L29" s="211"/>
      <c r="M29" s="238">
        <f t="shared" si="17"/>
        <v>0</v>
      </c>
      <c r="N29" s="238">
        <f t="shared" si="18"/>
        <v>0</v>
      </c>
      <c r="O29" s="238">
        <f t="shared" si="19"/>
        <v>0</v>
      </c>
      <c r="P29" s="238">
        <f t="shared" si="20"/>
        <v>0</v>
      </c>
      <c r="Q29" s="238">
        <f t="shared" si="21"/>
        <v>0</v>
      </c>
      <c r="R29" s="236">
        <f t="shared" si="5"/>
        <v>37129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37129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37130</v>
      </c>
      <c r="B30" s="171"/>
      <c r="C30" s="172"/>
      <c r="D30" s="171"/>
      <c r="E30" s="172"/>
      <c r="F30" s="253"/>
      <c r="G30" s="172"/>
      <c r="H30" s="173"/>
      <c r="I30" s="211"/>
      <c r="J30" s="211"/>
      <c r="K30" s="211"/>
      <c r="L30" s="211"/>
      <c r="M30" s="238">
        <f t="shared" si="17"/>
        <v>0</v>
      </c>
      <c r="N30" s="238">
        <f t="shared" si="18"/>
        <v>0</v>
      </c>
      <c r="O30" s="238">
        <f t="shared" si="19"/>
        <v>0</v>
      </c>
      <c r="P30" s="238">
        <f t="shared" si="20"/>
        <v>0</v>
      </c>
      <c r="Q30" s="238">
        <f t="shared" si="21"/>
        <v>0</v>
      </c>
      <c r="R30" s="236">
        <f t="shared" si="5"/>
        <v>37130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37130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37131</v>
      </c>
      <c r="B31" s="171"/>
      <c r="C31" s="172"/>
      <c r="D31" s="171"/>
      <c r="E31" s="172"/>
      <c r="F31" s="253"/>
      <c r="G31" s="172"/>
      <c r="H31" s="173"/>
      <c r="I31" s="211"/>
      <c r="J31" s="211"/>
      <c r="K31" s="211"/>
      <c r="L31" s="211"/>
      <c r="M31" s="238">
        <f t="shared" si="17"/>
        <v>0</v>
      </c>
      <c r="N31" s="238">
        <f t="shared" si="18"/>
        <v>0</v>
      </c>
      <c r="O31" s="238">
        <f t="shared" si="19"/>
        <v>0</v>
      </c>
      <c r="P31" s="238">
        <f t="shared" si="20"/>
        <v>0</v>
      </c>
      <c r="Q31" s="238">
        <f t="shared" si="21"/>
        <v>0</v>
      </c>
      <c r="R31" s="236">
        <f t="shared" si="5"/>
        <v>37131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37131</v>
      </c>
      <c r="BJ31" s="159"/>
      <c r="BL31" s="159"/>
      <c r="BN31" s="135"/>
      <c r="BP31" s="135"/>
      <c r="BQ31" s="49"/>
    </row>
    <row r="32" spans="1:70" x14ac:dyDescent="0.25">
      <c r="A32" s="103">
        <v>37132</v>
      </c>
      <c r="B32" s="171"/>
      <c r="C32" s="172"/>
      <c r="D32" s="171"/>
      <c r="E32" s="172"/>
      <c r="F32" s="253"/>
      <c r="G32" s="172"/>
      <c r="H32" s="173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5"/>
        <v>37132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6"/>
        <v>37132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4" x14ac:dyDescent="0.25">
      <c r="A33" s="103">
        <v>37133</v>
      </c>
      <c r="B33" s="171"/>
      <c r="C33" s="172"/>
      <c r="D33" s="171"/>
      <c r="E33" s="172"/>
      <c r="F33" s="253"/>
      <c r="G33" s="172"/>
      <c r="H33" s="173"/>
      <c r="I33" s="211"/>
      <c r="J33" s="211"/>
      <c r="K33" s="211"/>
      <c r="L33" s="211"/>
      <c r="M33" s="238">
        <f>+B33-D33</f>
        <v>0</v>
      </c>
      <c r="N33" s="238">
        <f>+B33-K33</f>
        <v>0</v>
      </c>
      <c r="O33" s="238">
        <f>+G33-I33</f>
        <v>0</v>
      </c>
      <c r="P33" s="238">
        <f>+K33-I33</f>
        <v>0</v>
      </c>
      <c r="Q33" s="238">
        <f>+B33-G33</f>
        <v>0</v>
      </c>
      <c r="R33" s="236">
        <f t="shared" si="5"/>
        <v>37133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37133</v>
      </c>
      <c r="BJ33" s="159"/>
      <c r="BL33" s="159"/>
      <c r="BN33" s="135"/>
      <c r="BP33" s="135"/>
    </row>
    <row r="34" spans="1:74" x14ac:dyDescent="0.25">
      <c r="A34" s="103">
        <v>37134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5"/>
        <v>37134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37134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AVERAGE(B4:B34)</f>
        <v>56.81</v>
      </c>
      <c r="C36" s="83">
        <f>AVERAGE(C4:C34)</f>
        <v>35.758333333333333</v>
      </c>
      <c r="D36" s="83">
        <f>AVERAGE(D4:D34)</f>
        <v>54.85</v>
      </c>
      <c r="E36" s="83">
        <f>AVERAGE(E4:E34)</f>
        <v>35.541666666666664</v>
      </c>
      <c r="F36" s="83"/>
      <c r="G36" s="83">
        <f t="shared" ref="G36:L36" si="22">AVERAGE(G4:G34)</f>
        <v>57.6</v>
      </c>
      <c r="H36" s="83">
        <f t="shared" si="22"/>
        <v>31.166666666666668</v>
      </c>
      <c r="I36" s="83">
        <f t="shared" si="22"/>
        <v>51.061999999999998</v>
      </c>
      <c r="J36" s="83">
        <f t="shared" si="22"/>
        <v>31</v>
      </c>
      <c r="K36" s="83">
        <f t="shared" si="22"/>
        <v>51.422000000000004</v>
      </c>
      <c r="L36" s="83">
        <f t="shared" si="22"/>
        <v>36.311666666666667</v>
      </c>
      <c r="M36" s="83">
        <f>AVERAGE(M4:M33)</f>
        <v>0.37692307692307681</v>
      </c>
      <c r="N36" s="83">
        <f>AVERAGE(N4:N33)</f>
        <v>1.036153846153846</v>
      </c>
      <c r="O36" s="83">
        <f>AVERAGE(O4:O33)</f>
        <v>1.2573076923076922</v>
      </c>
      <c r="P36" s="83">
        <f>AVERAGE(P4:P33)</f>
        <v>6.9230769230769124E-2</v>
      </c>
      <c r="Q36" s="83">
        <f>AVERAGE(Q4:Q33)</f>
        <v>-0.15192307692307702</v>
      </c>
      <c r="R36" s="81" t="s">
        <v>57</v>
      </c>
      <c r="S36" s="83">
        <f t="shared" ref="S36:BF36" si="23">AVERAGE(S4:S34)</f>
        <v>64.333333333333329</v>
      </c>
      <c r="T36" s="83">
        <f t="shared" si="23"/>
        <v>62.666666666666664</v>
      </c>
      <c r="U36" s="83">
        <f t="shared" si="23"/>
        <v>69</v>
      </c>
      <c r="V36" s="83">
        <f t="shared" si="23"/>
        <v>61.25</v>
      </c>
      <c r="W36" s="83">
        <f t="shared" si="23"/>
        <v>62.333333333333336</v>
      </c>
      <c r="X36" s="83">
        <f t="shared" si="23"/>
        <v>58.333333333333336</v>
      </c>
      <c r="Y36" s="83">
        <f t="shared" si="23"/>
        <v>59.333333333333336</v>
      </c>
      <c r="Z36" s="83">
        <f t="shared" si="23"/>
        <v>58</v>
      </c>
      <c r="AA36" s="83">
        <f t="shared" si="23"/>
        <v>55.625</v>
      </c>
      <c r="AB36" s="83">
        <f t="shared" si="23"/>
        <v>56.833333333333336</v>
      </c>
      <c r="AC36" s="83">
        <f t="shared" si="23"/>
        <v>52</v>
      </c>
      <c r="AD36" s="83">
        <f t="shared" si="23"/>
        <v>48.25</v>
      </c>
      <c r="AE36" s="83">
        <f t="shared" si="23"/>
        <v>45.666666666666664</v>
      </c>
      <c r="AF36" s="83">
        <f t="shared" si="23"/>
        <v>46.125</v>
      </c>
      <c r="AG36" s="83">
        <f t="shared" si="23"/>
        <v>48.583333333333336</v>
      </c>
      <c r="AH36" s="83">
        <f t="shared" si="23"/>
        <v>52</v>
      </c>
      <c r="AI36" s="83">
        <f t="shared" si="23"/>
        <v>48.666666666666664</v>
      </c>
      <c r="AJ36" s="83">
        <f t="shared" si="23"/>
        <v>42</v>
      </c>
      <c r="AK36" s="83">
        <f t="shared" si="23"/>
        <v>44.75</v>
      </c>
      <c r="AL36" s="83">
        <f t="shared" si="23"/>
        <v>45</v>
      </c>
      <c r="AM36" s="83">
        <f t="shared" si="23"/>
        <v>69</v>
      </c>
      <c r="AN36" s="83">
        <f t="shared" si="23"/>
        <v>65.416666666666671</v>
      </c>
      <c r="AO36" s="83">
        <f t="shared" si="23"/>
        <v>42.666666666666664</v>
      </c>
      <c r="AP36" s="83">
        <f t="shared" si="23"/>
        <v>45.75</v>
      </c>
      <c r="AQ36" s="83">
        <f t="shared" si="23"/>
        <v>53.083333333333336</v>
      </c>
      <c r="AR36" s="83">
        <f t="shared" si="23"/>
        <v>57.666666666666664</v>
      </c>
      <c r="AS36" s="83">
        <f t="shared" si="23"/>
        <v>54.222222222222229</v>
      </c>
      <c r="AT36" s="83">
        <f t="shared" si="23"/>
        <v>43.44444444444445</v>
      </c>
      <c r="AU36" s="83">
        <f t="shared" si="23"/>
        <v>45.94444444444445</v>
      </c>
      <c r="AV36" s="83">
        <f t="shared" si="23"/>
        <v>48.888888888888886</v>
      </c>
      <c r="AW36" s="83" t="e">
        <f t="shared" si="23"/>
        <v>#DIV/0!</v>
      </c>
      <c r="AX36" s="83" t="e">
        <f t="shared" si="23"/>
        <v>#DIV/0!</v>
      </c>
      <c r="AY36" s="83" t="e">
        <f t="shared" si="23"/>
        <v>#DIV/0!</v>
      </c>
      <c r="AZ36" s="83" t="e">
        <f t="shared" si="23"/>
        <v>#DIV/0!</v>
      </c>
      <c r="BA36" s="83" t="e">
        <f t="shared" si="23"/>
        <v>#DIV/0!</v>
      </c>
      <c r="BB36" s="83">
        <f t="shared" si="23"/>
        <v>42</v>
      </c>
      <c r="BC36" s="83" t="e">
        <f t="shared" si="23"/>
        <v>#DIV/0!</v>
      </c>
      <c r="BD36" s="83" t="e">
        <f t="shared" si="23"/>
        <v>#DIV/0!</v>
      </c>
      <c r="BE36" s="83" t="e">
        <f t="shared" si="23"/>
        <v>#DIV/0!</v>
      </c>
      <c r="BF36" s="83" t="e">
        <f t="shared" si="23"/>
        <v>#DIV/0!</v>
      </c>
      <c r="BM36" s="21"/>
    </row>
    <row r="37" spans="1:74" ht="13.8" thickBot="1" x14ac:dyDescent="0.3">
      <c r="A37" s="81" t="s">
        <v>137</v>
      </c>
      <c r="B37" s="83">
        <f>MIN(B4:B33)</f>
        <v>52.65</v>
      </c>
      <c r="C37" s="83">
        <f>MIN(C4:C33)</f>
        <v>31.5</v>
      </c>
      <c r="D37" s="83">
        <f>MIN(D4:D33)</f>
        <v>50.75</v>
      </c>
      <c r="E37" s="83">
        <f>MIN(E4:E33)</f>
        <v>31.75</v>
      </c>
      <c r="F37" s="83"/>
      <c r="G37" s="83">
        <f t="shared" ref="G37:Q37" si="24">MIN(G4:G33)</f>
        <v>51</v>
      </c>
      <c r="H37" s="83">
        <f t="shared" si="24"/>
        <v>24</v>
      </c>
      <c r="I37" s="83">
        <f t="shared" si="24"/>
        <v>45.31</v>
      </c>
      <c r="J37" s="83">
        <f t="shared" si="24"/>
        <v>24</v>
      </c>
      <c r="K37" s="83">
        <f t="shared" si="24"/>
        <v>46.25</v>
      </c>
      <c r="L37" s="83">
        <f t="shared" si="24"/>
        <v>32.07</v>
      </c>
      <c r="M37" s="83">
        <f t="shared" si="24"/>
        <v>0</v>
      </c>
      <c r="N37" s="83">
        <f t="shared" si="24"/>
        <v>-1</v>
      </c>
      <c r="O37" s="83">
        <f t="shared" si="24"/>
        <v>0</v>
      </c>
      <c r="P37" s="83">
        <f t="shared" si="24"/>
        <v>0</v>
      </c>
      <c r="Q37" s="83">
        <f t="shared" si="24"/>
        <v>-9</v>
      </c>
      <c r="R37" s="81" t="s">
        <v>137</v>
      </c>
      <c r="S37" s="83">
        <f t="shared" ref="S37:BF37" si="25">MIN(S4:S34)</f>
        <v>63</v>
      </c>
      <c r="T37" s="83">
        <f t="shared" si="25"/>
        <v>61</v>
      </c>
      <c r="U37" s="83">
        <f t="shared" si="25"/>
        <v>68</v>
      </c>
      <c r="V37" s="83">
        <f t="shared" si="25"/>
        <v>60.5</v>
      </c>
      <c r="W37" s="83">
        <f t="shared" si="25"/>
        <v>60.5</v>
      </c>
      <c r="X37" s="83">
        <f t="shared" si="25"/>
        <v>58</v>
      </c>
      <c r="Y37" s="83">
        <f t="shared" si="25"/>
        <v>59</v>
      </c>
      <c r="Z37" s="83">
        <f t="shared" si="25"/>
        <v>58</v>
      </c>
      <c r="AA37" s="83">
        <f t="shared" si="25"/>
        <v>55</v>
      </c>
      <c r="AB37" s="83">
        <f t="shared" si="25"/>
        <v>55.5</v>
      </c>
      <c r="AC37" s="83">
        <f t="shared" si="25"/>
        <v>52</v>
      </c>
      <c r="AD37" s="83">
        <f t="shared" si="25"/>
        <v>48</v>
      </c>
      <c r="AE37" s="83">
        <f t="shared" si="25"/>
        <v>42</v>
      </c>
      <c r="AF37" s="83">
        <f t="shared" si="25"/>
        <v>44</v>
      </c>
      <c r="AG37" s="83">
        <f t="shared" si="25"/>
        <v>46</v>
      </c>
      <c r="AH37" s="83">
        <f t="shared" si="25"/>
        <v>52</v>
      </c>
      <c r="AI37" s="83">
        <f t="shared" si="25"/>
        <v>48.5</v>
      </c>
      <c r="AJ37" s="83">
        <f t="shared" si="25"/>
        <v>42</v>
      </c>
      <c r="AK37" s="83">
        <f t="shared" si="25"/>
        <v>44</v>
      </c>
      <c r="AL37" s="83">
        <f t="shared" si="25"/>
        <v>44</v>
      </c>
      <c r="AM37" s="83">
        <f t="shared" si="25"/>
        <v>69</v>
      </c>
      <c r="AN37" s="83">
        <f t="shared" si="25"/>
        <v>65</v>
      </c>
      <c r="AO37" s="83">
        <f t="shared" si="25"/>
        <v>42.5</v>
      </c>
      <c r="AP37" s="83">
        <f t="shared" si="25"/>
        <v>45</v>
      </c>
      <c r="AQ37" s="83">
        <f t="shared" si="25"/>
        <v>51</v>
      </c>
      <c r="AR37" s="83">
        <f t="shared" si="25"/>
        <v>57.666666666666664</v>
      </c>
      <c r="AS37" s="83">
        <f t="shared" si="25"/>
        <v>54</v>
      </c>
      <c r="AT37" s="83">
        <f t="shared" si="25"/>
        <v>42.333333333333336</v>
      </c>
      <c r="AU37" s="83">
        <f t="shared" si="25"/>
        <v>44.333333333333336</v>
      </c>
      <c r="AV37" s="83">
        <f t="shared" si="25"/>
        <v>47.666666666666664</v>
      </c>
      <c r="AW37" s="83">
        <f t="shared" si="25"/>
        <v>0</v>
      </c>
      <c r="AX37" s="83">
        <f t="shared" si="25"/>
        <v>0</v>
      </c>
      <c r="AY37" s="83">
        <f t="shared" si="25"/>
        <v>0</v>
      </c>
      <c r="AZ37" s="83">
        <f t="shared" si="25"/>
        <v>0</v>
      </c>
      <c r="BA37" s="83">
        <f t="shared" si="25"/>
        <v>0</v>
      </c>
      <c r="BB37" s="83">
        <f t="shared" si="25"/>
        <v>42</v>
      </c>
      <c r="BC37" s="83">
        <f t="shared" si="25"/>
        <v>0</v>
      </c>
      <c r="BD37" s="83">
        <f t="shared" si="25"/>
        <v>0</v>
      </c>
      <c r="BE37" s="83">
        <f t="shared" si="25"/>
        <v>0</v>
      </c>
      <c r="BF37" s="83">
        <f t="shared" si="25"/>
        <v>0</v>
      </c>
    </row>
    <row r="38" spans="1:74" x14ac:dyDescent="0.25">
      <c r="A38" s="81" t="s">
        <v>138</v>
      </c>
      <c r="B38" s="83">
        <f>MAX(B4:B33)</f>
        <v>67</v>
      </c>
      <c r="C38" s="83">
        <f>MAX(C4:C33)</f>
        <v>43</v>
      </c>
      <c r="D38" s="83">
        <f>MAX(D4:D33)</f>
        <v>66</v>
      </c>
      <c r="E38" s="83">
        <f>MAX(E4:E33)</f>
        <v>42.5</v>
      </c>
      <c r="F38" s="83"/>
      <c r="G38" s="83">
        <f t="shared" ref="G38:Q38" si="26">MAX(G4:G33)</f>
        <v>76</v>
      </c>
      <c r="H38" s="83">
        <f t="shared" si="26"/>
        <v>44</v>
      </c>
      <c r="I38" s="83">
        <f t="shared" si="26"/>
        <v>68</v>
      </c>
      <c r="J38" s="83">
        <f t="shared" si="26"/>
        <v>39</v>
      </c>
      <c r="K38" s="83">
        <f t="shared" si="26"/>
        <v>68</v>
      </c>
      <c r="L38" s="83">
        <f t="shared" si="26"/>
        <v>44</v>
      </c>
      <c r="M38" s="83">
        <f t="shared" si="26"/>
        <v>3</v>
      </c>
      <c r="N38" s="83">
        <f t="shared" si="26"/>
        <v>8.39</v>
      </c>
      <c r="O38" s="83">
        <f t="shared" si="26"/>
        <v>8</v>
      </c>
      <c r="P38" s="83">
        <f t="shared" si="26"/>
        <v>1.2999999999999972</v>
      </c>
      <c r="Q38" s="83">
        <f t="shared" si="26"/>
        <v>4</v>
      </c>
      <c r="R38" s="81" t="s">
        <v>138</v>
      </c>
      <c r="S38" s="83">
        <f t="shared" ref="S38:BF38" si="27">MAX(S4:S34)</f>
        <v>66</v>
      </c>
      <c r="T38" s="83">
        <f t="shared" si="27"/>
        <v>64</v>
      </c>
      <c r="U38" s="83">
        <f t="shared" si="27"/>
        <v>71</v>
      </c>
      <c r="V38" s="83">
        <f t="shared" si="27"/>
        <v>62</v>
      </c>
      <c r="W38" s="83">
        <f t="shared" si="27"/>
        <v>64.5</v>
      </c>
      <c r="X38" s="83">
        <f t="shared" si="27"/>
        <v>59</v>
      </c>
      <c r="Y38" s="83">
        <f t="shared" si="27"/>
        <v>60</v>
      </c>
      <c r="Z38" s="83">
        <f t="shared" si="27"/>
        <v>58</v>
      </c>
      <c r="AA38" s="83">
        <f t="shared" si="27"/>
        <v>56.25</v>
      </c>
      <c r="AB38" s="83">
        <f t="shared" si="27"/>
        <v>58</v>
      </c>
      <c r="AC38" s="83">
        <f t="shared" si="27"/>
        <v>52</v>
      </c>
      <c r="AD38" s="83">
        <f t="shared" si="27"/>
        <v>48.5</v>
      </c>
      <c r="AE38" s="83">
        <f t="shared" si="27"/>
        <v>47.5</v>
      </c>
      <c r="AF38" s="83">
        <f t="shared" si="27"/>
        <v>48.25</v>
      </c>
      <c r="AG38" s="83">
        <f t="shared" si="27"/>
        <v>50.75</v>
      </c>
      <c r="AH38" s="83">
        <f t="shared" si="27"/>
        <v>52</v>
      </c>
      <c r="AI38" s="83">
        <f t="shared" si="27"/>
        <v>49</v>
      </c>
      <c r="AJ38" s="83">
        <f t="shared" si="27"/>
        <v>42</v>
      </c>
      <c r="AK38" s="83">
        <f t="shared" si="27"/>
        <v>45.5</v>
      </c>
      <c r="AL38" s="83">
        <f t="shared" si="27"/>
        <v>46</v>
      </c>
      <c r="AM38" s="83">
        <f t="shared" si="27"/>
        <v>69</v>
      </c>
      <c r="AN38" s="83">
        <f t="shared" si="27"/>
        <v>66</v>
      </c>
      <c r="AO38" s="83">
        <f t="shared" si="27"/>
        <v>43</v>
      </c>
      <c r="AP38" s="83">
        <f t="shared" si="27"/>
        <v>46.5</v>
      </c>
      <c r="AQ38" s="83">
        <f t="shared" si="27"/>
        <v>54.5</v>
      </c>
      <c r="AR38" s="83">
        <f t="shared" si="27"/>
        <v>57.666666666666664</v>
      </c>
      <c r="AS38" s="83">
        <f t="shared" si="27"/>
        <v>54.333333333333336</v>
      </c>
      <c r="AT38" s="83">
        <f t="shared" si="27"/>
        <v>44</v>
      </c>
      <c r="AU38" s="83">
        <f t="shared" si="27"/>
        <v>46.75</v>
      </c>
      <c r="AV38" s="83">
        <f t="shared" si="27"/>
        <v>49.5</v>
      </c>
      <c r="AW38" s="83">
        <f t="shared" si="27"/>
        <v>0</v>
      </c>
      <c r="AX38" s="83">
        <f t="shared" si="27"/>
        <v>0</v>
      </c>
      <c r="AY38" s="83">
        <f t="shared" si="27"/>
        <v>0</v>
      </c>
      <c r="AZ38" s="83">
        <f t="shared" si="27"/>
        <v>0</v>
      </c>
      <c r="BA38" s="83">
        <f t="shared" si="27"/>
        <v>0</v>
      </c>
      <c r="BB38" s="83">
        <f t="shared" si="27"/>
        <v>42</v>
      </c>
      <c r="BC38" s="83">
        <f t="shared" si="27"/>
        <v>0</v>
      </c>
      <c r="BD38" s="83">
        <f t="shared" si="27"/>
        <v>0</v>
      </c>
      <c r="BE38" s="83">
        <f t="shared" si="27"/>
        <v>0</v>
      </c>
      <c r="BF38" s="83">
        <f t="shared" si="27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8">AVERAGE(Q64,V64,AA64)</f>
        <v>71.533333333333331</v>
      </c>
      <c r="AG64" s="194">
        <f t="shared" si="28"/>
        <v>58.266666666666673</v>
      </c>
      <c r="AH64" s="194">
        <f t="shared" si="28"/>
        <v>40.766666666666666</v>
      </c>
      <c r="AI64" s="194">
        <f t="shared" si="28"/>
        <v>48.550000000000004</v>
      </c>
      <c r="AJ64" s="195">
        <f t="shared" si="28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5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8"/>
        <v>71.533333333333331</v>
      </c>
      <c r="AG65" s="197">
        <f t="shared" si="28"/>
        <v>59.466666666666669</v>
      </c>
      <c r="AH65" s="197">
        <f t="shared" si="28"/>
        <v>40.766666666666666</v>
      </c>
      <c r="AI65" s="197">
        <f t="shared" si="28"/>
        <v>48.533333333333331</v>
      </c>
      <c r="AJ65" s="198">
        <f t="shared" si="28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5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5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29">AVERAGE(Q68,V68,AA68)</f>
        <v>71.533333333333331</v>
      </c>
      <c r="AG68" s="197">
        <f t="shared" si="29"/>
        <v>59.333333333333336</v>
      </c>
      <c r="AH68" s="197">
        <f t="shared" si="29"/>
        <v>41.666666666666664</v>
      </c>
      <c r="AI68" s="197">
        <f t="shared" si="29"/>
        <v>47.5</v>
      </c>
      <c r="AJ68" s="198">
        <f t="shared" si="29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5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29"/>
        <v>71.033333333333346</v>
      </c>
      <c r="AG69" s="197">
        <f t="shared" si="29"/>
        <v>58.6</v>
      </c>
      <c r="AH69" s="197">
        <f t="shared" si="29"/>
        <v>47.5</v>
      </c>
      <c r="AI69" s="197">
        <f t="shared" si="29"/>
        <v>47.433333333333337</v>
      </c>
      <c r="AJ69" s="198">
        <f t="shared" si="29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5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4" si="30">AVERAGE(Q72,V72,AA72)</f>
        <v>73.066666666666663</v>
      </c>
      <c r="AG72" s="197">
        <f t="shared" si="30"/>
        <v>72.533333333333331</v>
      </c>
      <c r="AH72" s="197">
        <f t="shared" si="30"/>
        <v>47.5</v>
      </c>
      <c r="AI72" s="197">
        <f t="shared" si="30"/>
        <v>47.433333333333337</v>
      </c>
      <c r="AJ72" s="198">
        <f t="shared" si="30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5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0"/>
        <v>67.466666666666654</v>
      </c>
      <c r="AG73" s="197">
        <f t="shared" si="30"/>
        <v>66.833333333333329</v>
      </c>
      <c r="AH73" s="197">
        <f t="shared" si="30"/>
        <v>45.99</v>
      </c>
      <c r="AI73" s="197">
        <f t="shared" si="30"/>
        <v>48.633333333333333</v>
      </c>
      <c r="AJ73" s="198">
        <f t="shared" si="30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5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 t="shared" si="30"/>
        <v>65.533333333333331</v>
      </c>
      <c r="AG74" s="197">
        <f t="shared" si="30"/>
        <v>65.233333333333334</v>
      </c>
      <c r="AH74" s="197">
        <f t="shared" si="30"/>
        <v>38.766666666666666</v>
      </c>
      <c r="AI74" s="197">
        <f t="shared" si="30"/>
        <v>46.166666666666664</v>
      </c>
      <c r="AJ74" s="198">
        <f t="shared" si="30"/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5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5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5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5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37102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37103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1">AVERAGE(B64:B94)</f>
        <v>50.088888888888889</v>
      </c>
      <c r="C96" s="83">
        <f t="shared" si="31"/>
        <v>49.988888888888887</v>
      </c>
      <c r="D96" s="83">
        <f t="shared" si="31"/>
        <v>44.196666666666665</v>
      </c>
      <c r="E96" s="83">
        <f t="shared" si="31"/>
        <v>43.888888888888886</v>
      </c>
      <c r="F96" s="83">
        <f t="shared" si="31"/>
        <v>49.777777777777779</v>
      </c>
      <c r="G96" s="83">
        <f t="shared" si="31"/>
        <v>60.79</v>
      </c>
      <c r="H96" s="83">
        <f t="shared" si="31"/>
        <v>60.54</v>
      </c>
      <c r="I96" s="83">
        <f t="shared" si="31"/>
        <v>47.839999999999996</v>
      </c>
      <c r="J96" s="83">
        <f t="shared" si="31"/>
        <v>53.19</v>
      </c>
      <c r="K96" s="83">
        <f t="shared" si="31"/>
        <v>61.510000000000005</v>
      </c>
      <c r="L96" s="83">
        <f t="shared" si="31"/>
        <v>60.75</v>
      </c>
      <c r="M96" s="83">
        <f t="shared" si="31"/>
        <v>59.2</v>
      </c>
      <c r="N96" s="83">
        <f t="shared" si="31"/>
        <v>43.980000000000004</v>
      </c>
      <c r="O96" s="83">
        <f t="shared" si="31"/>
        <v>50.489999999999995</v>
      </c>
      <c r="P96" s="83">
        <f t="shared" si="31"/>
        <v>61.125</v>
      </c>
      <c r="Q96" s="83">
        <f t="shared" si="31"/>
        <v>59.344444444444449</v>
      </c>
      <c r="R96" s="83">
        <f t="shared" si="31"/>
        <v>56.111111111111114</v>
      </c>
      <c r="S96" s="83">
        <f t="shared" si="31"/>
        <v>44.31111111111111</v>
      </c>
      <c r="T96" s="83">
        <f t="shared" si="31"/>
        <v>46.511111111111106</v>
      </c>
      <c r="U96" s="83">
        <f t="shared" si="31"/>
        <v>72.444444444444443</v>
      </c>
      <c r="V96" s="83">
        <f t="shared" si="31"/>
        <v>62.36666666666666</v>
      </c>
      <c r="W96" s="83">
        <f t="shared" si="31"/>
        <v>58.699999999999996</v>
      </c>
      <c r="X96" s="83">
        <f t="shared" si="31"/>
        <v>39.722222222222221</v>
      </c>
      <c r="Y96" s="83">
        <f t="shared" si="31"/>
        <v>45.916666666666664</v>
      </c>
      <c r="Z96" s="83">
        <f t="shared" si="31"/>
        <v>60.777777777777779</v>
      </c>
      <c r="AA96" s="83">
        <f t="shared" si="31"/>
        <v>77.855555555555554</v>
      </c>
      <c r="AB96" s="83">
        <f t="shared" si="31"/>
        <v>67.277777777777771</v>
      </c>
      <c r="AC96" s="83">
        <f t="shared" si="31"/>
        <v>39.61888888888889</v>
      </c>
      <c r="AD96" s="83">
        <f t="shared" si="31"/>
        <v>43.322222222222223</v>
      </c>
      <c r="AE96" s="83">
        <f t="shared" si="31"/>
        <v>66.655555555555551</v>
      </c>
      <c r="AF96" s="83">
        <f t="shared" si="31"/>
        <v>64.47</v>
      </c>
      <c r="AG96" s="83">
        <f t="shared" si="31"/>
        <v>58.726666666666667</v>
      </c>
      <c r="AH96" s="83">
        <f t="shared" si="31"/>
        <v>40.395666666666664</v>
      </c>
      <c r="AI96" s="83">
        <f t="shared" si="31"/>
        <v>44.225000000000009</v>
      </c>
      <c r="AJ96" s="83">
        <f t="shared" si="31"/>
        <v>64.563333333333333</v>
      </c>
      <c r="AK96" s="83">
        <f t="shared" si="31"/>
        <v>65.92285714285714</v>
      </c>
      <c r="AL96" s="83">
        <f t="shared" si="31"/>
        <v>61.628571428571433</v>
      </c>
      <c r="AM96" s="83">
        <f t="shared" si="31"/>
        <v>45.642857142857146</v>
      </c>
      <c r="AN96" s="83">
        <f t="shared" si="31"/>
        <v>50.585714285714282</v>
      </c>
      <c r="AO96" s="83">
        <f t="shared" si="31"/>
        <v>67.481428571428566</v>
      </c>
    </row>
    <row r="97" spans="2:41" x14ac:dyDescent="0.25">
      <c r="B97" s="83">
        <f t="shared" ref="B97:AO97" si="32">MIN(B64:B94)</f>
        <v>35</v>
      </c>
      <c r="C97" s="83">
        <f t="shared" si="32"/>
        <v>35</v>
      </c>
      <c r="D97" s="83">
        <f t="shared" si="32"/>
        <v>31</v>
      </c>
      <c r="E97" s="83">
        <f t="shared" si="32"/>
        <v>30</v>
      </c>
      <c r="F97" s="83">
        <f t="shared" si="32"/>
        <v>34</v>
      </c>
      <c r="G97" s="83">
        <f t="shared" si="32"/>
        <v>47</v>
      </c>
      <c r="H97" s="83">
        <f t="shared" si="32"/>
        <v>48</v>
      </c>
      <c r="I97" s="83">
        <f t="shared" si="32"/>
        <v>39</v>
      </c>
      <c r="J97" s="83">
        <f t="shared" si="32"/>
        <v>39</v>
      </c>
      <c r="K97" s="83">
        <f t="shared" si="32"/>
        <v>43</v>
      </c>
      <c r="L97" s="83">
        <f t="shared" si="32"/>
        <v>46</v>
      </c>
      <c r="M97" s="83">
        <f t="shared" si="32"/>
        <v>47</v>
      </c>
      <c r="N97" s="83">
        <f t="shared" si="32"/>
        <v>37</v>
      </c>
      <c r="O97" s="83">
        <f t="shared" si="32"/>
        <v>38</v>
      </c>
      <c r="P97" s="83">
        <f t="shared" si="32"/>
        <v>42</v>
      </c>
      <c r="Q97" s="83">
        <f t="shared" si="32"/>
        <v>40</v>
      </c>
      <c r="R97" s="83">
        <f t="shared" si="32"/>
        <v>39</v>
      </c>
      <c r="S97" s="83">
        <f t="shared" si="32"/>
        <v>33</v>
      </c>
      <c r="T97" s="83">
        <f t="shared" si="32"/>
        <v>34</v>
      </c>
      <c r="U97" s="83">
        <f t="shared" si="32"/>
        <v>41</v>
      </c>
      <c r="V97" s="83">
        <f t="shared" si="32"/>
        <v>38</v>
      </c>
      <c r="W97" s="83">
        <f t="shared" si="32"/>
        <v>37</v>
      </c>
      <c r="X97" s="83">
        <f t="shared" si="32"/>
        <v>28</v>
      </c>
      <c r="Y97" s="83">
        <f t="shared" si="32"/>
        <v>31</v>
      </c>
      <c r="Z97" s="83">
        <f t="shared" si="32"/>
        <v>39</v>
      </c>
      <c r="AA97" s="83">
        <f t="shared" si="32"/>
        <v>53</v>
      </c>
      <c r="AB97" s="83">
        <f t="shared" si="32"/>
        <v>52</v>
      </c>
      <c r="AC97" s="83">
        <f t="shared" si="32"/>
        <v>29</v>
      </c>
      <c r="AD97" s="83">
        <f t="shared" si="32"/>
        <v>31</v>
      </c>
      <c r="AE97" s="83">
        <f t="shared" si="32"/>
        <v>46</v>
      </c>
      <c r="AF97" s="83">
        <f t="shared" si="32"/>
        <v>43.666666666666664</v>
      </c>
      <c r="AG97" s="83">
        <f t="shared" si="32"/>
        <v>41</v>
      </c>
      <c r="AH97" s="83">
        <f t="shared" si="32"/>
        <v>30</v>
      </c>
      <c r="AI97" s="83">
        <f t="shared" si="32"/>
        <v>32</v>
      </c>
      <c r="AJ97" s="83">
        <f t="shared" si="32"/>
        <v>42</v>
      </c>
      <c r="AK97" s="83">
        <f t="shared" si="32"/>
        <v>57.6</v>
      </c>
      <c r="AL97" s="83">
        <f t="shared" si="32"/>
        <v>57</v>
      </c>
      <c r="AM97" s="83">
        <f t="shared" si="32"/>
        <v>38.6</v>
      </c>
      <c r="AN97" s="83">
        <f t="shared" si="32"/>
        <v>43.7</v>
      </c>
      <c r="AO97" s="83">
        <f t="shared" si="32"/>
        <v>54.5</v>
      </c>
    </row>
    <row r="98" spans="2:41" x14ac:dyDescent="0.25">
      <c r="B98" s="83">
        <f t="shared" ref="B98:AO98" si="33">MAX(B64:B94)</f>
        <v>67.8</v>
      </c>
      <c r="C98" s="83">
        <f t="shared" si="33"/>
        <v>66.900000000000006</v>
      </c>
      <c r="D98" s="83">
        <f t="shared" si="33"/>
        <v>57.5</v>
      </c>
      <c r="E98" s="83">
        <f t="shared" si="33"/>
        <v>54</v>
      </c>
      <c r="F98" s="83">
        <f t="shared" si="33"/>
        <v>64</v>
      </c>
      <c r="G98" s="83">
        <f t="shared" si="33"/>
        <v>71</v>
      </c>
      <c r="H98" s="83">
        <f t="shared" si="33"/>
        <v>74</v>
      </c>
      <c r="I98" s="83">
        <f t="shared" si="33"/>
        <v>56.5</v>
      </c>
      <c r="J98" s="83">
        <f t="shared" si="33"/>
        <v>65.900000000000006</v>
      </c>
      <c r="K98" s="83">
        <f t="shared" si="33"/>
        <v>77</v>
      </c>
      <c r="L98" s="83">
        <f t="shared" si="33"/>
        <v>69</v>
      </c>
      <c r="M98" s="83">
        <f t="shared" si="33"/>
        <v>69.599999999999994</v>
      </c>
      <c r="N98" s="83">
        <f t="shared" si="33"/>
        <v>51.5</v>
      </c>
      <c r="O98" s="83">
        <f t="shared" si="33"/>
        <v>61</v>
      </c>
      <c r="P98" s="83">
        <f t="shared" si="33"/>
        <v>75</v>
      </c>
      <c r="Q98" s="83">
        <f t="shared" si="33"/>
        <v>65</v>
      </c>
      <c r="R98" s="83">
        <f t="shared" si="33"/>
        <v>64.599999999999994</v>
      </c>
      <c r="S98" s="83">
        <f t="shared" si="33"/>
        <v>52</v>
      </c>
      <c r="T98" s="83">
        <f t="shared" si="33"/>
        <v>50.5</v>
      </c>
      <c r="U98" s="83">
        <f t="shared" si="33"/>
        <v>83.6</v>
      </c>
      <c r="V98" s="83">
        <f t="shared" si="33"/>
        <v>69.599999999999994</v>
      </c>
      <c r="W98" s="83">
        <f t="shared" si="33"/>
        <v>69</v>
      </c>
      <c r="X98" s="83">
        <f t="shared" si="33"/>
        <v>46.5</v>
      </c>
      <c r="Y98" s="83">
        <f t="shared" si="33"/>
        <v>49.9</v>
      </c>
      <c r="Z98" s="83">
        <f t="shared" si="33"/>
        <v>72</v>
      </c>
      <c r="AA98" s="83">
        <f t="shared" si="33"/>
        <v>84.6</v>
      </c>
      <c r="AB98" s="83">
        <f t="shared" si="33"/>
        <v>84</v>
      </c>
      <c r="AC98" s="83">
        <f t="shared" si="33"/>
        <v>46</v>
      </c>
      <c r="AD98" s="83">
        <f t="shared" si="33"/>
        <v>46.9</v>
      </c>
      <c r="AE98" s="83">
        <f t="shared" si="33"/>
        <v>76</v>
      </c>
      <c r="AF98" s="83">
        <f t="shared" si="33"/>
        <v>73.066666666666663</v>
      </c>
      <c r="AG98" s="83">
        <f t="shared" si="33"/>
        <v>72.533333333333331</v>
      </c>
      <c r="AH98" s="83">
        <f t="shared" si="33"/>
        <v>47.5</v>
      </c>
      <c r="AI98" s="83">
        <f t="shared" si="33"/>
        <v>48.633333333333333</v>
      </c>
      <c r="AJ98" s="83">
        <f t="shared" si="33"/>
        <v>77</v>
      </c>
      <c r="AK98" s="83">
        <f t="shared" si="33"/>
        <v>68.8</v>
      </c>
      <c r="AL98" s="83">
        <f t="shared" si="33"/>
        <v>66.8</v>
      </c>
      <c r="AM98" s="83">
        <f t="shared" si="33"/>
        <v>50.9</v>
      </c>
      <c r="AN98" s="83">
        <f t="shared" si="33"/>
        <v>53</v>
      </c>
      <c r="AO98" s="83">
        <f t="shared" si="33"/>
        <v>72.900000000000006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A2" zoomScale="65" workbookViewId="0">
      <selection activeCell="J29" sqref="J2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5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84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5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3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/>
      <c r="BQ4" s="234">
        <v>93</v>
      </c>
      <c r="BR4" s="16"/>
      <c r="BY4" s="83"/>
      <c r="CB4" s="83"/>
      <c r="CE4" s="83"/>
    </row>
    <row r="5" spans="1:83" x14ac:dyDescent="0.25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4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/>
      <c r="BQ5" s="49">
        <v>112</v>
      </c>
      <c r="BY5" s="83"/>
      <c r="CB5" s="83"/>
      <c r="CE5" s="83"/>
    </row>
    <row r="6" spans="1:83" x14ac:dyDescent="0.25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10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/>
      <c r="BQ6" s="49">
        <v>124</v>
      </c>
      <c r="BY6" s="83"/>
      <c r="CB6" s="83"/>
      <c r="CE6" s="83"/>
    </row>
    <row r="7" spans="1:83" x14ac:dyDescent="0.25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520</v>
      </c>
      <c r="T7" s="200" t="s">
        <v>520</v>
      </c>
      <c r="U7" s="197" t="s">
        <v>520</v>
      </c>
      <c r="V7" s="197" t="s">
        <v>520</v>
      </c>
      <c r="W7" s="198" t="s">
        <v>520</v>
      </c>
      <c r="X7" s="196" t="s">
        <v>520</v>
      </c>
      <c r="Y7" s="197" t="s">
        <v>520</v>
      </c>
      <c r="Z7" s="197" t="s">
        <v>520</v>
      </c>
      <c r="AA7" s="197" t="s">
        <v>520</v>
      </c>
      <c r="AB7" s="198" t="s">
        <v>520</v>
      </c>
      <c r="AC7" s="196" t="s">
        <v>520</v>
      </c>
      <c r="AD7" s="197" t="s">
        <v>520</v>
      </c>
      <c r="AE7" s="197" t="s">
        <v>520</v>
      </c>
      <c r="AF7" s="197" t="s">
        <v>520</v>
      </c>
      <c r="AG7" s="198" t="s">
        <v>520</v>
      </c>
      <c r="AH7" s="196" t="s">
        <v>520</v>
      </c>
      <c r="AI7" s="197" t="s">
        <v>520</v>
      </c>
      <c r="AJ7" s="197" t="s">
        <v>520</v>
      </c>
      <c r="AK7" s="197" t="s">
        <v>520</v>
      </c>
      <c r="AL7" s="198" t="s">
        <v>520</v>
      </c>
      <c r="AM7" s="196" t="s">
        <v>520</v>
      </c>
      <c r="AN7" s="197" t="s">
        <v>520</v>
      </c>
      <c r="AO7" s="197" t="s">
        <v>520</v>
      </c>
      <c r="AP7" s="197" t="s">
        <v>520</v>
      </c>
      <c r="AQ7" s="198" t="s">
        <v>520</v>
      </c>
      <c r="AR7" s="196" t="s">
        <v>520</v>
      </c>
      <c r="AS7" s="197" t="s">
        <v>520</v>
      </c>
      <c r="AT7" s="197" t="s">
        <v>520</v>
      </c>
      <c r="AU7" s="197" t="s">
        <v>520</v>
      </c>
      <c r="AV7" s="198" t="s">
        <v>520</v>
      </c>
      <c r="AW7" s="196"/>
      <c r="AX7" s="197"/>
      <c r="AY7" s="197"/>
      <c r="AZ7" s="197"/>
      <c r="BA7" s="198"/>
      <c r="BB7" s="196" t="s">
        <v>520</v>
      </c>
      <c r="BC7" s="197" t="s">
        <v>520</v>
      </c>
      <c r="BD7" s="197" t="s">
        <v>520</v>
      </c>
      <c r="BE7" s="197" t="s">
        <v>520</v>
      </c>
      <c r="BF7" s="198" t="s">
        <v>520</v>
      </c>
      <c r="BG7" s="236">
        <f t="shared" si="7"/>
        <v>37076</v>
      </c>
      <c r="BH7">
        <v>84</v>
      </c>
      <c r="BI7" s="144">
        <v>8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>
        <v>104</v>
      </c>
      <c r="BY7" s="83"/>
      <c r="CB7" s="83"/>
      <c r="CE7" s="83"/>
    </row>
    <row r="8" spans="1:83" x14ac:dyDescent="0.25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0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>
        <v>85</v>
      </c>
      <c r="BY8" s="83"/>
      <c r="CB8" s="83"/>
      <c r="CE8" s="83"/>
    </row>
    <row r="9" spans="1:83" x14ac:dyDescent="0.25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1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>
        <v>86</v>
      </c>
      <c r="BY9" s="83"/>
      <c r="CB9" s="83"/>
      <c r="CE9" s="83"/>
    </row>
    <row r="10" spans="1:83" x14ac:dyDescent="0.25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2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>
        <v>84</v>
      </c>
      <c r="BY10" s="83"/>
      <c r="CB10" s="83"/>
      <c r="CE10" s="83"/>
    </row>
    <row r="11" spans="1:83" x14ac:dyDescent="0.25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6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>
        <v>67</v>
      </c>
      <c r="BR11" s="16"/>
      <c r="BY11" s="83"/>
      <c r="CB11" s="83"/>
      <c r="CE11" s="83"/>
    </row>
    <row r="12" spans="1:83" x14ac:dyDescent="0.25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519</v>
      </c>
      <c r="BF12" s="198">
        <v>90.5</v>
      </c>
      <c r="BG12" s="236">
        <f t="shared" si="7"/>
        <v>37081</v>
      </c>
      <c r="BH12">
        <v>90</v>
      </c>
      <c r="BI12" s="144">
        <v>10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>
        <v>95</v>
      </c>
      <c r="BY12" s="83"/>
      <c r="CB12" s="83"/>
      <c r="CE12" s="83"/>
    </row>
    <row r="13" spans="1:83" x14ac:dyDescent="0.25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7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>
        <v>97</v>
      </c>
    </row>
    <row r="14" spans="1:83" x14ac:dyDescent="0.25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6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>
        <v>90</v>
      </c>
    </row>
    <row r="15" spans="1:83" x14ac:dyDescent="0.25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6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>
        <v>72</v>
      </c>
      <c r="BY15" s="83"/>
      <c r="CB15" s="83"/>
      <c r="CE15" s="83"/>
    </row>
    <row r="16" spans="1:83" x14ac:dyDescent="0.25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>
        <v>69</v>
      </c>
    </row>
    <row r="17" spans="1:70" x14ac:dyDescent="0.25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0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>
        <v>83</v>
      </c>
    </row>
    <row r="18" spans="1:70" x14ac:dyDescent="0.25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-5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>
        <v>74</v>
      </c>
      <c r="BR18" s="16"/>
    </row>
    <row r="19" spans="1:70" x14ac:dyDescent="0.25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-3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>
        <v>79</v>
      </c>
    </row>
    <row r="20" spans="1:70" x14ac:dyDescent="0.25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-4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>
        <v>77</v>
      </c>
    </row>
    <row r="21" spans="1:70" x14ac:dyDescent="0.25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-1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>
        <v>99</v>
      </c>
    </row>
    <row r="22" spans="1:70" x14ac:dyDescent="0.25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0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>
        <v>79</v>
      </c>
    </row>
    <row r="23" spans="1:70" x14ac:dyDescent="0.25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-4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>
        <v>86</v>
      </c>
    </row>
    <row r="24" spans="1:70" x14ac:dyDescent="0.25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1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>
        <v>80</v>
      </c>
    </row>
    <row r="25" spans="1:70" x14ac:dyDescent="0.25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0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>
        <v>70</v>
      </c>
      <c r="BR25" s="16"/>
    </row>
    <row r="26" spans="1:70" x14ac:dyDescent="0.25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6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>
        <v>83</v>
      </c>
    </row>
    <row r="27" spans="1:70" x14ac:dyDescent="0.25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3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>
        <v>96</v>
      </c>
    </row>
    <row r="28" spans="1:70" x14ac:dyDescent="0.25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82</v>
      </c>
      <c r="BI28" s="144">
        <v>4</v>
      </c>
      <c r="BJ28" s="159">
        <v>90</v>
      </c>
      <c r="BK28" s="144">
        <v>1</v>
      </c>
      <c r="BL28" s="159">
        <v>79</v>
      </c>
      <c r="BM28" s="144">
        <v>-6</v>
      </c>
      <c r="BN28" s="135">
        <v>100</v>
      </c>
      <c r="BO28" s="144">
        <v>-2</v>
      </c>
      <c r="BP28" s="179"/>
      <c r="BQ28" s="49">
        <v>82</v>
      </c>
    </row>
    <row r="29" spans="1:70" x14ac:dyDescent="0.25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H29">
        <v>80</v>
      </c>
      <c r="BI29" s="144">
        <v>2</v>
      </c>
      <c r="BJ29" s="159">
        <v>91</v>
      </c>
      <c r="BK29" s="144">
        <v>1</v>
      </c>
      <c r="BL29" s="159">
        <v>85</v>
      </c>
      <c r="BM29" s="144">
        <v>-3</v>
      </c>
      <c r="BN29" s="134">
        <v>104</v>
      </c>
      <c r="BO29" s="144">
        <v>1</v>
      </c>
      <c r="BP29" s="178"/>
      <c r="BQ29" s="49">
        <v>85</v>
      </c>
    </row>
    <row r="30" spans="1:70" x14ac:dyDescent="0.25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H30">
        <v>78</v>
      </c>
      <c r="BI30" s="144">
        <v>0</v>
      </c>
      <c r="BJ30" s="159">
        <v>92</v>
      </c>
      <c r="BK30" s="144">
        <v>1</v>
      </c>
      <c r="BL30" s="159">
        <v>89</v>
      </c>
      <c r="BM30" s="144">
        <v>-1</v>
      </c>
      <c r="BN30" s="135">
        <v>109</v>
      </c>
      <c r="BO30" s="144">
        <v>4</v>
      </c>
      <c r="BP30" s="179"/>
      <c r="BQ30" s="49">
        <v>89</v>
      </c>
    </row>
    <row r="31" spans="1:70" x14ac:dyDescent="0.25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H31">
        <v>69</v>
      </c>
      <c r="BI31">
        <v>-1</v>
      </c>
      <c r="BJ31" s="159">
        <v>93</v>
      </c>
      <c r="BK31">
        <v>2</v>
      </c>
      <c r="BL31" s="159">
        <v>89</v>
      </c>
      <c r="BM31">
        <v>-1</v>
      </c>
      <c r="BN31" s="135">
        <v>109</v>
      </c>
      <c r="BO31">
        <v>3</v>
      </c>
      <c r="BP31" s="135"/>
      <c r="BQ31" s="49">
        <v>80</v>
      </c>
    </row>
    <row r="32" spans="1:70" x14ac:dyDescent="0.25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>
        <v>65</v>
      </c>
      <c r="BI32" s="229">
        <v>-4</v>
      </c>
      <c r="BJ32" s="230">
        <v>85</v>
      </c>
      <c r="BK32" s="229">
        <v>-1</v>
      </c>
      <c r="BL32" s="230">
        <v>83</v>
      </c>
      <c r="BM32" s="229">
        <v>-4</v>
      </c>
      <c r="BN32" s="231">
        <v>102</v>
      </c>
      <c r="BO32" s="229">
        <v>-7</v>
      </c>
      <c r="BP32" s="232"/>
      <c r="BQ32" s="234">
        <v>70</v>
      </c>
      <c r="BR32" s="16"/>
    </row>
    <row r="33" spans="1:74" x14ac:dyDescent="0.25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>
        <v>65</v>
      </c>
      <c r="Y33" s="197">
        <v>66</v>
      </c>
      <c r="Z33" s="197">
        <v>68</v>
      </c>
      <c r="AA33" s="197">
        <v>62</v>
      </c>
      <c r="AB33" s="198">
        <v>63</v>
      </c>
      <c r="AC33" s="196">
        <v>58</v>
      </c>
      <c r="AD33" s="197">
        <v>60</v>
      </c>
      <c r="AE33" s="197">
        <v>56</v>
      </c>
      <c r="AF33" s="197">
        <v>54</v>
      </c>
      <c r="AG33" s="198">
        <v>56</v>
      </c>
      <c r="AH33" s="196">
        <v>53</v>
      </c>
      <c r="AI33" s="197">
        <v>50</v>
      </c>
      <c r="AJ33" s="197">
        <v>50</v>
      </c>
      <c r="AK33" s="197">
        <v>48</v>
      </c>
      <c r="AL33" s="198">
        <v>50</v>
      </c>
      <c r="AM33" s="196">
        <v>52</v>
      </c>
      <c r="AN33" s="197">
        <v>49</v>
      </c>
      <c r="AO33" s="197">
        <v>43</v>
      </c>
      <c r="AP33" s="197">
        <v>42</v>
      </c>
      <c r="AQ33" s="198">
        <v>44</v>
      </c>
      <c r="AR33" s="196">
        <v>71</v>
      </c>
      <c r="AS33" s="197">
        <v>69</v>
      </c>
      <c r="AT33" s="197">
        <v>43</v>
      </c>
      <c r="AU33" s="197">
        <v>44</v>
      </c>
      <c r="AV33" s="198">
        <v>54</v>
      </c>
      <c r="AW33" s="196">
        <f t="shared" ref="AW33:BA34" si="22">AVERAGE(AH33,AM33,AR33)</f>
        <v>58.666666666666664</v>
      </c>
      <c r="AX33" s="197">
        <f t="shared" si="22"/>
        <v>56</v>
      </c>
      <c r="AY33" s="197">
        <f t="shared" si="22"/>
        <v>45.333333333333336</v>
      </c>
      <c r="AZ33" s="197">
        <f t="shared" si="22"/>
        <v>44.666666666666664</v>
      </c>
      <c r="BA33" s="198">
        <f t="shared" si="22"/>
        <v>49.333333333333336</v>
      </c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5">
      <c r="A34" s="103">
        <v>37103</v>
      </c>
      <c r="B34" s="175">
        <v>56.75</v>
      </c>
      <c r="C34" s="176">
        <v>32.75</v>
      </c>
      <c r="D34" s="175">
        <v>56</v>
      </c>
      <c r="E34" s="176">
        <v>32.25</v>
      </c>
      <c r="F34" s="254"/>
      <c r="G34" s="176">
        <v>55</v>
      </c>
      <c r="H34" s="244">
        <v>24</v>
      </c>
      <c r="I34" s="212">
        <v>52</v>
      </c>
      <c r="J34" s="212">
        <v>26</v>
      </c>
      <c r="K34" s="215">
        <v>52</v>
      </c>
      <c r="L34" s="215">
        <v>28</v>
      </c>
      <c r="M34" s="238">
        <f>+B34-D34</f>
        <v>0.75</v>
      </c>
      <c r="N34" s="238">
        <f>+B34-K34</f>
        <v>4.75</v>
      </c>
      <c r="O34" s="238">
        <f>+G34-I34</f>
        <v>3</v>
      </c>
      <c r="P34" s="238">
        <f>+K34-I34</f>
        <v>0</v>
      </c>
      <c r="Q34" s="238">
        <f>+B34-G34</f>
        <v>1.75</v>
      </c>
      <c r="R34" s="236">
        <f t="shared" si="5"/>
        <v>37103</v>
      </c>
      <c r="S34" s="201"/>
      <c r="T34" s="202"/>
      <c r="U34" s="202"/>
      <c r="V34" s="202"/>
      <c r="W34" s="203"/>
      <c r="X34" s="201">
        <v>59</v>
      </c>
      <c r="Y34" s="202">
        <v>58</v>
      </c>
      <c r="Z34" s="202">
        <v>65</v>
      </c>
      <c r="AA34" s="202">
        <v>58</v>
      </c>
      <c r="AB34" s="203">
        <v>58</v>
      </c>
      <c r="AC34" s="201">
        <v>56</v>
      </c>
      <c r="AD34" s="202">
        <v>57.5</v>
      </c>
      <c r="AE34" s="202">
        <v>54</v>
      </c>
      <c r="AF34" s="202">
        <v>53</v>
      </c>
      <c r="AG34" s="203">
        <v>53</v>
      </c>
      <c r="AH34" s="201">
        <v>52</v>
      </c>
      <c r="AI34" s="202">
        <v>48.25</v>
      </c>
      <c r="AJ34" s="202">
        <v>47</v>
      </c>
      <c r="AK34" s="202">
        <v>47</v>
      </c>
      <c r="AL34" s="203">
        <v>48</v>
      </c>
      <c r="AM34" s="201">
        <v>52</v>
      </c>
      <c r="AN34" s="202">
        <v>48.5</v>
      </c>
      <c r="AO34" s="202">
        <v>41</v>
      </c>
      <c r="AP34" s="202">
        <v>45</v>
      </c>
      <c r="AQ34" s="203">
        <v>45</v>
      </c>
      <c r="AR34" s="201">
        <v>69</v>
      </c>
      <c r="AS34" s="202">
        <v>65.25</v>
      </c>
      <c r="AT34" s="202">
        <v>42</v>
      </c>
      <c r="AU34" s="202">
        <v>46</v>
      </c>
      <c r="AV34" s="203">
        <v>55</v>
      </c>
      <c r="AW34" s="201">
        <f t="shared" si="22"/>
        <v>57.666666666666664</v>
      </c>
      <c r="AX34" s="202">
        <f t="shared" si="22"/>
        <v>54</v>
      </c>
      <c r="AY34" s="202">
        <f t="shared" si="22"/>
        <v>43.333333333333336</v>
      </c>
      <c r="AZ34" s="202">
        <f t="shared" si="22"/>
        <v>46</v>
      </c>
      <c r="BA34" s="203">
        <f t="shared" si="22"/>
        <v>49.333333333333336</v>
      </c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AVERAGE(B4:B34)</f>
        <v>60.13</v>
      </c>
      <c r="C36" s="83">
        <f t="shared" ref="C36:L36" si="23">AVERAGE(C4:C34)</f>
        <v>41.104838709677416</v>
      </c>
      <c r="D36" s="83">
        <f t="shared" si="23"/>
        <v>60.45</v>
      </c>
      <c r="E36" s="83">
        <f t="shared" si="23"/>
        <v>42.16935483870968</v>
      </c>
      <c r="F36" s="83"/>
      <c r="G36" s="83">
        <f t="shared" si="23"/>
        <v>66.896000000000001</v>
      </c>
      <c r="H36" s="83">
        <f t="shared" si="23"/>
        <v>37.91935483870968</v>
      </c>
      <c r="I36" s="83">
        <f t="shared" si="23"/>
        <v>59.526800000000001</v>
      </c>
      <c r="J36" s="83">
        <f t="shared" si="23"/>
        <v>35.793225806451609</v>
      </c>
      <c r="K36" s="83">
        <f t="shared" si="23"/>
        <v>59.242000000000004</v>
      </c>
      <c r="L36" s="83">
        <f t="shared" si="23"/>
        <v>40.855483870967738</v>
      </c>
      <c r="M36" s="83">
        <f>AVERAGE(M4:M33)</f>
        <v>-0.33653846153846156</v>
      </c>
      <c r="N36" s="83">
        <f>AVERAGE(N4:N33)</f>
        <v>0.67115384615384621</v>
      </c>
      <c r="O36" s="83">
        <f>AVERAGE(O4:O33)</f>
        <v>6.9703846153846163</v>
      </c>
      <c r="P36" s="83">
        <f>AVERAGE(P4:P33)</f>
        <v>-0.27384615384615346</v>
      </c>
      <c r="Q36" s="83">
        <f>AVERAGE(Q4:Q33)</f>
        <v>-6.5730769230769237</v>
      </c>
      <c r="R36" s="81" t="s">
        <v>57</v>
      </c>
      <c r="S36" s="83">
        <f t="shared" ref="S36:BF36" si="24">AVERAGE(S4:S34)</f>
        <v>66.088235294117652</v>
      </c>
      <c r="T36" s="83">
        <f t="shared" si="24"/>
        <v>66.32352941176471</v>
      </c>
      <c r="U36" s="83">
        <f t="shared" si="24"/>
        <v>73.82352941176471</v>
      </c>
      <c r="V36" s="83">
        <f t="shared" si="24"/>
        <v>65.5</v>
      </c>
      <c r="W36" s="83">
        <f t="shared" si="24"/>
        <v>65.441176470588232</v>
      </c>
      <c r="X36" s="83">
        <f t="shared" si="24"/>
        <v>78.55</v>
      </c>
      <c r="Y36" s="83">
        <f t="shared" si="24"/>
        <v>80.924999999999997</v>
      </c>
      <c r="Z36" s="83">
        <f t="shared" si="24"/>
        <v>83.75</v>
      </c>
      <c r="AA36" s="83">
        <f t="shared" si="24"/>
        <v>76.075000000000003</v>
      </c>
      <c r="AB36" s="83">
        <f t="shared" si="24"/>
        <v>77.349999999999994</v>
      </c>
      <c r="AC36" s="83">
        <f t="shared" si="24"/>
        <v>72.476190476190482</v>
      </c>
      <c r="AD36" s="83">
        <f t="shared" si="24"/>
        <v>75.45</v>
      </c>
      <c r="AE36" s="83">
        <f t="shared" si="24"/>
        <v>71.375</v>
      </c>
      <c r="AF36" s="83">
        <f t="shared" si="24"/>
        <v>68.337500000000006</v>
      </c>
      <c r="AG36" s="83">
        <f t="shared" si="24"/>
        <v>71.2</v>
      </c>
      <c r="AH36" s="83">
        <f t="shared" si="24"/>
        <v>68.375</v>
      </c>
      <c r="AI36" s="83">
        <f t="shared" si="24"/>
        <v>68.90625</v>
      </c>
      <c r="AJ36" s="83">
        <f t="shared" si="24"/>
        <v>63.5</v>
      </c>
      <c r="AK36" s="83">
        <f t="shared" si="24"/>
        <v>64.4375</v>
      </c>
      <c r="AL36" s="83">
        <f t="shared" si="24"/>
        <v>68.234375</v>
      </c>
      <c r="AM36" s="83">
        <f t="shared" si="24"/>
        <v>67</v>
      </c>
      <c r="AN36" s="83">
        <f t="shared" si="24"/>
        <v>65.84375</v>
      </c>
      <c r="AO36" s="83">
        <f t="shared" si="24"/>
        <v>54.5</v>
      </c>
      <c r="AP36" s="83">
        <f t="shared" si="24"/>
        <v>55.3125</v>
      </c>
      <c r="AQ36" s="83">
        <f t="shared" si="24"/>
        <v>63.34375</v>
      </c>
      <c r="AR36" s="83">
        <f t="shared" si="24"/>
        <v>86.25</v>
      </c>
      <c r="AS36" s="83">
        <f t="shared" si="24"/>
        <v>84.15625</v>
      </c>
      <c r="AT36" s="83">
        <f t="shared" si="24"/>
        <v>54</v>
      </c>
      <c r="AU36" s="83">
        <f t="shared" si="24"/>
        <v>56.5625</v>
      </c>
      <c r="AV36" s="83">
        <f t="shared" si="24"/>
        <v>76.328125</v>
      </c>
      <c r="AW36" s="83">
        <f t="shared" si="24"/>
        <v>73.181666666666686</v>
      </c>
      <c r="AX36" s="83">
        <f t="shared" si="24"/>
        <v>72.141666666666666</v>
      </c>
      <c r="AY36" s="83">
        <f t="shared" si="24"/>
        <v>56.714999999999996</v>
      </c>
      <c r="AZ36" s="83">
        <f t="shared" si="24"/>
        <v>58.116666666666674</v>
      </c>
      <c r="BA36" s="83">
        <f t="shared" si="24"/>
        <v>67.841666666666654</v>
      </c>
      <c r="BB36" s="83">
        <f t="shared" si="24"/>
        <v>82.74</v>
      </c>
      <c r="BC36" s="83">
        <f t="shared" si="24"/>
        <v>85.028571428571425</v>
      </c>
      <c r="BD36" s="83">
        <f t="shared" si="24"/>
        <v>73.571428571428569</v>
      </c>
      <c r="BE36" s="83">
        <f t="shared" si="24"/>
        <v>70.433333333333337</v>
      </c>
      <c r="BF36" s="83">
        <f t="shared" si="24"/>
        <v>82.23571428571428</v>
      </c>
      <c r="BM36" s="21"/>
    </row>
    <row r="37" spans="1:74" ht="13.8" thickBot="1" x14ac:dyDescent="0.3">
      <c r="A37" s="81" t="s">
        <v>137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5">MIN(G4:G33)</f>
        <v>40</v>
      </c>
      <c r="H37" s="83">
        <f t="shared" si="25"/>
        <v>19</v>
      </c>
      <c r="I37" s="83">
        <f t="shared" si="25"/>
        <v>38</v>
      </c>
      <c r="J37" s="83">
        <f t="shared" si="25"/>
        <v>20</v>
      </c>
      <c r="K37" s="83">
        <f t="shared" si="25"/>
        <v>37</v>
      </c>
      <c r="L37" s="83">
        <f t="shared" si="25"/>
        <v>24</v>
      </c>
      <c r="M37" s="83">
        <f t="shared" si="25"/>
        <v>-3.5</v>
      </c>
      <c r="N37" s="83">
        <f t="shared" si="25"/>
        <v>-3</v>
      </c>
      <c r="O37" s="83">
        <f t="shared" si="25"/>
        <v>0</v>
      </c>
      <c r="P37" s="83">
        <f t="shared" si="25"/>
        <v>-4</v>
      </c>
      <c r="Q37" s="83">
        <f t="shared" si="25"/>
        <v>-30.75</v>
      </c>
      <c r="R37" s="81" t="s">
        <v>137</v>
      </c>
      <c r="S37" s="83">
        <f t="shared" ref="S37:BF37" si="26">MIN(S4:S34)</f>
        <v>49.5</v>
      </c>
      <c r="T37" s="83">
        <f t="shared" si="26"/>
        <v>49.5</v>
      </c>
      <c r="U37" s="83">
        <f t="shared" si="26"/>
        <v>56</v>
      </c>
      <c r="V37" s="83">
        <f t="shared" si="26"/>
        <v>42</v>
      </c>
      <c r="W37" s="83">
        <f t="shared" si="26"/>
        <v>42</v>
      </c>
      <c r="X37" s="83">
        <f t="shared" si="26"/>
        <v>59</v>
      </c>
      <c r="Y37" s="83">
        <f t="shared" si="26"/>
        <v>58</v>
      </c>
      <c r="Z37" s="83">
        <f t="shared" si="26"/>
        <v>65</v>
      </c>
      <c r="AA37" s="83">
        <f t="shared" si="26"/>
        <v>58</v>
      </c>
      <c r="AB37" s="83">
        <f t="shared" si="26"/>
        <v>58</v>
      </c>
      <c r="AC37" s="83">
        <f t="shared" si="26"/>
        <v>56</v>
      </c>
      <c r="AD37" s="83">
        <f t="shared" si="26"/>
        <v>57.5</v>
      </c>
      <c r="AE37" s="83">
        <f t="shared" si="26"/>
        <v>54</v>
      </c>
      <c r="AF37" s="83">
        <f t="shared" si="26"/>
        <v>53</v>
      </c>
      <c r="AG37" s="83">
        <f t="shared" si="26"/>
        <v>53</v>
      </c>
      <c r="AH37" s="83">
        <f t="shared" si="26"/>
        <v>52</v>
      </c>
      <c r="AI37" s="83">
        <f t="shared" si="26"/>
        <v>48.25</v>
      </c>
      <c r="AJ37" s="83">
        <f t="shared" si="26"/>
        <v>47</v>
      </c>
      <c r="AK37" s="83">
        <f t="shared" si="26"/>
        <v>47</v>
      </c>
      <c r="AL37" s="83">
        <f t="shared" si="26"/>
        <v>48</v>
      </c>
      <c r="AM37" s="83">
        <f t="shared" si="26"/>
        <v>52</v>
      </c>
      <c r="AN37" s="83">
        <f t="shared" si="26"/>
        <v>48.5</v>
      </c>
      <c r="AO37" s="83">
        <f t="shared" si="26"/>
        <v>41</v>
      </c>
      <c r="AP37" s="83">
        <f t="shared" si="26"/>
        <v>42</v>
      </c>
      <c r="AQ37" s="83">
        <f t="shared" si="26"/>
        <v>44</v>
      </c>
      <c r="AR37" s="83">
        <f t="shared" si="26"/>
        <v>69</v>
      </c>
      <c r="AS37" s="83">
        <f t="shared" si="26"/>
        <v>46</v>
      </c>
      <c r="AT37" s="83">
        <f t="shared" si="26"/>
        <v>42</v>
      </c>
      <c r="AU37" s="83">
        <f t="shared" si="26"/>
        <v>44</v>
      </c>
      <c r="AV37" s="83">
        <f t="shared" si="26"/>
        <v>54</v>
      </c>
      <c r="AW37" s="83">
        <f t="shared" si="26"/>
        <v>57.666666666666664</v>
      </c>
      <c r="AX37" s="83">
        <f t="shared" si="26"/>
        <v>54</v>
      </c>
      <c r="AY37" s="83">
        <f t="shared" si="26"/>
        <v>43.333333333333336</v>
      </c>
      <c r="AZ37" s="83">
        <f t="shared" si="26"/>
        <v>44.666666666666664</v>
      </c>
      <c r="BA37" s="83">
        <f t="shared" si="26"/>
        <v>49.333333333333336</v>
      </c>
      <c r="BB37" s="83">
        <f t="shared" si="26"/>
        <v>76</v>
      </c>
      <c r="BC37" s="83">
        <f t="shared" si="26"/>
        <v>75</v>
      </c>
      <c r="BD37" s="83">
        <f t="shared" si="26"/>
        <v>55</v>
      </c>
      <c r="BE37" s="83">
        <f t="shared" si="26"/>
        <v>56</v>
      </c>
      <c r="BF37" s="83">
        <f t="shared" si="26"/>
        <v>71</v>
      </c>
    </row>
    <row r="38" spans="1:74" x14ac:dyDescent="0.25">
      <c r="A38" s="81" t="s">
        <v>138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7">MAX(G4:G33)</f>
        <v>122</v>
      </c>
      <c r="H38" s="83">
        <f t="shared" si="27"/>
        <v>83</v>
      </c>
      <c r="I38" s="83">
        <f t="shared" si="27"/>
        <v>91.5</v>
      </c>
      <c r="J38" s="83">
        <f t="shared" si="27"/>
        <v>75.7</v>
      </c>
      <c r="K38" s="83">
        <f t="shared" si="27"/>
        <v>91.86</v>
      </c>
      <c r="L38" s="83">
        <f t="shared" si="27"/>
        <v>81.08</v>
      </c>
      <c r="M38" s="83">
        <f t="shared" si="27"/>
        <v>2</v>
      </c>
      <c r="N38" s="83">
        <f t="shared" si="27"/>
        <v>7.6599999999999966</v>
      </c>
      <c r="O38" s="83">
        <f t="shared" si="27"/>
        <v>30.5</v>
      </c>
      <c r="P38" s="83">
        <f t="shared" si="27"/>
        <v>7</v>
      </c>
      <c r="Q38" s="83">
        <f t="shared" si="27"/>
        <v>2.5</v>
      </c>
      <c r="R38" s="81" t="s">
        <v>138</v>
      </c>
      <c r="S38" s="83">
        <f t="shared" ref="S38:BF38" si="28">MAX(S4:S34)</f>
        <v>84</v>
      </c>
      <c r="T38" s="83">
        <f t="shared" si="28"/>
        <v>84</v>
      </c>
      <c r="U38" s="83">
        <f t="shared" si="28"/>
        <v>95</v>
      </c>
      <c r="V38" s="83">
        <f t="shared" si="28"/>
        <v>88</v>
      </c>
      <c r="W38" s="83">
        <f t="shared" si="28"/>
        <v>88</v>
      </c>
      <c r="X38" s="83">
        <f t="shared" si="28"/>
        <v>95</v>
      </c>
      <c r="Y38" s="83">
        <f t="shared" si="28"/>
        <v>100</v>
      </c>
      <c r="Z38" s="83">
        <f t="shared" si="28"/>
        <v>100</v>
      </c>
      <c r="AA38" s="83">
        <f t="shared" si="28"/>
        <v>91</v>
      </c>
      <c r="AB38" s="83">
        <f t="shared" si="28"/>
        <v>92</v>
      </c>
      <c r="AC38" s="83">
        <f t="shared" si="28"/>
        <v>86</v>
      </c>
      <c r="AD38" s="83">
        <f t="shared" si="28"/>
        <v>93</v>
      </c>
      <c r="AE38" s="83">
        <f t="shared" si="28"/>
        <v>97</v>
      </c>
      <c r="AF38" s="83">
        <f t="shared" si="28"/>
        <v>85</v>
      </c>
      <c r="AG38" s="83">
        <f t="shared" si="28"/>
        <v>90</v>
      </c>
      <c r="AH38" s="83">
        <f t="shared" si="28"/>
        <v>86</v>
      </c>
      <c r="AI38" s="83">
        <f t="shared" si="28"/>
        <v>90</v>
      </c>
      <c r="AJ38" s="83">
        <f t="shared" si="28"/>
        <v>85</v>
      </c>
      <c r="AK38" s="83">
        <f t="shared" si="28"/>
        <v>86</v>
      </c>
      <c r="AL38" s="83">
        <f t="shared" si="28"/>
        <v>90</v>
      </c>
      <c r="AM38" s="83">
        <f t="shared" si="28"/>
        <v>84</v>
      </c>
      <c r="AN38" s="83">
        <f t="shared" si="28"/>
        <v>83</v>
      </c>
      <c r="AO38" s="83">
        <f t="shared" si="28"/>
        <v>70</v>
      </c>
      <c r="AP38" s="83">
        <f t="shared" si="28"/>
        <v>72</v>
      </c>
      <c r="AQ38" s="83">
        <f t="shared" si="28"/>
        <v>85</v>
      </c>
      <c r="AR38" s="83">
        <f t="shared" si="28"/>
        <v>105</v>
      </c>
      <c r="AS38" s="83">
        <f t="shared" si="28"/>
        <v>110</v>
      </c>
      <c r="AT38" s="83">
        <f t="shared" si="28"/>
        <v>70</v>
      </c>
      <c r="AU38" s="83">
        <f t="shared" si="28"/>
        <v>73</v>
      </c>
      <c r="AV38" s="83">
        <f t="shared" si="28"/>
        <v>106</v>
      </c>
      <c r="AW38" s="83">
        <f t="shared" si="28"/>
        <v>91.666666666666671</v>
      </c>
      <c r="AX38" s="83">
        <f t="shared" si="28"/>
        <v>93.333333333333329</v>
      </c>
      <c r="AY38" s="83">
        <f t="shared" si="28"/>
        <v>75</v>
      </c>
      <c r="AZ38" s="83">
        <f t="shared" si="28"/>
        <v>77</v>
      </c>
      <c r="BA38" s="83">
        <f t="shared" si="28"/>
        <v>93</v>
      </c>
      <c r="BB38" s="83">
        <f t="shared" si="28"/>
        <v>89</v>
      </c>
      <c r="BC38" s="83">
        <f t="shared" si="28"/>
        <v>90.8</v>
      </c>
      <c r="BD38" s="83">
        <f t="shared" si="28"/>
        <v>83.5</v>
      </c>
      <c r="BE38" s="83">
        <f t="shared" si="28"/>
        <v>81</v>
      </c>
      <c r="BF38" s="83">
        <f t="shared" si="28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9">AVERAGE(Q64,V64,AA64)</f>
        <v>71.533333333333331</v>
      </c>
      <c r="AG64" s="194">
        <f t="shared" si="29"/>
        <v>58.266666666666673</v>
      </c>
      <c r="AH64" s="194">
        <f t="shared" si="29"/>
        <v>40.766666666666666</v>
      </c>
      <c r="AI64" s="194">
        <f t="shared" si="29"/>
        <v>48.550000000000004</v>
      </c>
      <c r="AJ64" s="195">
        <f t="shared" si="29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5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9"/>
        <v>71.533333333333331</v>
      </c>
      <c r="AG65" s="197">
        <f t="shared" si="29"/>
        <v>59.466666666666669</v>
      </c>
      <c r="AH65" s="197">
        <f t="shared" si="29"/>
        <v>40.766666666666666</v>
      </c>
      <c r="AI65" s="197">
        <f t="shared" si="29"/>
        <v>48.533333333333331</v>
      </c>
      <c r="AJ65" s="198">
        <f t="shared" si="29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5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5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30">AVERAGE(Q68,V68,AA68)</f>
        <v>71.533333333333331</v>
      </c>
      <c r="AG68" s="197">
        <f t="shared" si="30"/>
        <v>59.333333333333336</v>
      </c>
      <c r="AH68" s="197">
        <f t="shared" si="30"/>
        <v>41.666666666666664</v>
      </c>
      <c r="AI68" s="197">
        <f t="shared" si="30"/>
        <v>47.5</v>
      </c>
      <c r="AJ68" s="198">
        <f t="shared" si="30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5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30"/>
        <v>71.033333333333346</v>
      </c>
      <c r="AG69" s="197">
        <f t="shared" si="30"/>
        <v>58.6</v>
      </c>
      <c r="AH69" s="197">
        <f t="shared" si="30"/>
        <v>47.5</v>
      </c>
      <c r="AI69" s="197">
        <f t="shared" si="30"/>
        <v>47.433333333333337</v>
      </c>
      <c r="AJ69" s="198">
        <f t="shared" si="30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5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1">AVERAGE(Q72,V72,AA72)</f>
        <v>73.066666666666663</v>
      </c>
      <c r="AG72" s="197">
        <f t="shared" si="31"/>
        <v>72.533333333333331</v>
      </c>
      <c r="AH72" s="197">
        <f t="shared" si="31"/>
        <v>47.5</v>
      </c>
      <c r="AI72" s="197">
        <f t="shared" si="31"/>
        <v>47.433333333333337</v>
      </c>
      <c r="AJ72" s="198">
        <f t="shared" si="31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5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1"/>
        <v>67.466666666666654</v>
      </c>
      <c r="AG73" s="197">
        <f t="shared" si="31"/>
        <v>66.833333333333329</v>
      </c>
      <c r="AH73" s="197">
        <f t="shared" si="31"/>
        <v>45.99</v>
      </c>
      <c r="AI73" s="197">
        <f t="shared" si="31"/>
        <v>48.633333333333333</v>
      </c>
      <c r="AJ73" s="198">
        <f t="shared" si="31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5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5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5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5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5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37102</v>
      </c>
      <c r="B93" s="196"/>
      <c r="C93" s="197"/>
      <c r="D93" s="197"/>
      <c r="E93" s="197"/>
      <c r="F93" s="198"/>
      <c r="G93" s="196">
        <v>40</v>
      </c>
      <c r="H93" s="197">
        <v>41</v>
      </c>
      <c r="I93" s="197">
        <v>34</v>
      </c>
      <c r="J93" s="197">
        <v>35</v>
      </c>
      <c r="K93" s="198">
        <v>40</v>
      </c>
      <c r="L93" s="196">
        <v>42</v>
      </c>
      <c r="M93" s="197">
        <v>43</v>
      </c>
      <c r="N93" s="197">
        <v>38</v>
      </c>
      <c r="O93" s="197">
        <v>35</v>
      </c>
      <c r="P93" s="198">
        <v>40</v>
      </c>
      <c r="Q93" s="196">
        <v>39</v>
      </c>
      <c r="R93" s="197">
        <v>38</v>
      </c>
      <c r="S93" s="197">
        <v>33</v>
      </c>
      <c r="T93" s="197">
        <v>34</v>
      </c>
      <c r="U93" s="198">
        <v>40</v>
      </c>
      <c r="V93" s="196">
        <v>37</v>
      </c>
      <c r="W93" s="197">
        <v>36</v>
      </c>
      <c r="X93" s="197">
        <v>28</v>
      </c>
      <c r="Y93" s="197">
        <v>31</v>
      </c>
      <c r="Z93" s="198">
        <v>38</v>
      </c>
      <c r="AA93" s="196">
        <v>49</v>
      </c>
      <c r="AB93" s="197">
        <v>48</v>
      </c>
      <c r="AC93" s="197">
        <v>29</v>
      </c>
      <c r="AD93" s="197">
        <v>31</v>
      </c>
      <c r="AE93" s="198">
        <v>45</v>
      </c>
      <c r="AF93" s="196">
        <f t="shared" ref="AF93:AJ94" si="32">AVERAGE(Q93,V93,AA93)</f>
        <v>41.666666666666664</v>
      </c>
      <c r="AG93" s="197">
        <f t="shared" si="32"/>
        <v>40.666666666666664</v>
      </c>
      <c r="AH93" s="197">
        <f t="shared" si="32"/>
        <v>30</v>
      </c>
      <c r="AI93" s="197">
        <f t="shared" si="32"/>
        <v>32</v>
      </c>
      <c r="AJ93" s="198">
        <f t="shared" si="32"/>
        <v>41</v>
      </c>
      <c r="AK93" s="196"/>
      <c r="AL93" s="197"/>
      <c r="AM93" s="197"/>
      <c r="AN93" s="197"/>
      <c r="AO93" s="198"/>
    </row>
    <row r="94" spans="1:41" x14ac:dyDescent="0.25">
      <c r="A94" s="103">
        <v>37103</v>
      </c>
      <c r="B94" s="201"/>
      <c r="C94" s="202"/>
      <c r="D94" s="202"/>
      <c r="E94" s="202"/>
      <c r="F94" s="203"/>
      <c r="G94" s="201">
        <v>38</v>
      </c>
      <c r="H94" s="202">
        <v>37</v>
      </c>
      <c r="I94" s="202">
        <v>34</v>
      </c>
      <c r="J94" s="202">
        <v>35</v>
      </c>
      <c r="K94" s="203">
        <v>39</v>
      </c>
      <c r="L94" s="201">
        <v>40</v>
      </c>
      <c r="M94" s="202">
        <v>41</v>
      </c>
      <c r="N94" s="202">
        <v>34</v>
      </c>
      <c r="O94" s="202">
        <v>35</v>
      </c>
      <c r="P94" s="203">
        <v>39</v>
      </c>
      <c r="Q94" s="201">
        <v>38</v>
      </c>
      <c r="R94" s="202">
        <v>37</v>
      </c>
      <c r="S94" s="202">
        <v>33</v>
      </c>
      <c r="T94" s="202">
        <v>34</v>
      </c>
      <c r="U94" s="203">
        <v>40</v>
      </c>
      <c r="V94" s="201">
        <v>38</v>
      </c>
      <c r="W94" s="202">
        <v>37</v>
      </c>
      <c r="X94" s="202">
        <v>28</v>
      </c>
      <c r="Y94" s="202">
        <v>31</v>
      </c>
      <c r="Z94" s="203">
        <v>38</v>
      </c>
      <c r="AA94" s="201">
        <v>51</v>
      </c>
      <c r="AB94" s="202">
        <v>50</v>
      </c>
      <c r="AC94" s="202">
        <v>29</v>
      </c>
      <c r="AD94" s="202">
        <v>31</v>
      </c>
      <c r="AE94" s="203">
        <v>45</v>
      </c>
      <c r="AF94" s="201">
        <f t="shared" si="32"/>
        <v>42.333333333333336</v>
      </c>
      <c r="AG94" s="202">
        <f t="shared" si="32"/>
        <v>41.333333333333336</v>
      </c>
      <c r="AH94" s="202">
        <f t="shared" si="32"/>
        <v>30</v>
      </c>
      <c r="AI94" s="202">
        <f t="shared" si="32"/>
        <v>32</v>
      </c>
      <c r="AJ94" s="203">
        <f t="shared" si="32"/>
        <v>41</v>
      </c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3">AVERAGE(B64:B94)</f>
        <v>50.088888888888889</v>
      </c>
      <c r="C96" s="83">
        <f t="shared" si="33"/>
        <v>49.988888888888887</v>
      </c>
      <c r="D96" s="83">
        <f t="shared" si="33"/>
        <v>44.196666666666665</v>
      </c>
      <c r="E96" s="83">
        <f t="shared" si="33"/>
        <v>43.888888888888886</v>
      </c>
      <c r="F96" s="83">
        <f t="shared" si="33"/>
        <v>49.777777777777779</v>
      </c>
      <c r="G96" s="83">
        <f t="shared" si="33"/>
        <v>57.158333333333331</v>
      </c>
      <c r="H96" s="83">
        <f t="shared" si="33"/>
        <v>56.949999999999996</v>
      </c>
      <c r="I96" s="83">
        <f t="shared" si="33"/>
        <v>45.533333333333331</v>
      </c>
      <c r="J96" s="83">
        <f t="shared" si="33"/>
        <v>50.158333333333331</v>
      </c>
      <c r="K96" s="83">
        <f t="shared" si="33"/>
        <v>57.841666666666669</v>
      </c>
      <c r="L96" s="83">
        <f t="shared" si="33"/>
        <v>57.458333333333336</v>
      </c>
      <c r="M96" s="83">
        <f t="shared" si="33"/>
        <v>56.333333333333336</v>
      </c>
      <c r="N96" s="83">
        <f t="shared" si="33"/>
        <v>42.65</v>
      </c>
      <c r="O96" s="83">
        <f t="shared" si="33"/>
        <v>47.908333333333331</v>
      </c>
      <c r="P96" s="83">
        <f t="shared" si="33"/>
        <v>57.520833333333336</v>
      </c>
      <c r="Q96" s="83">
        <f t="shared" si="33"/>
        <v>55.554545454545455</v>
      </c>
      <c r="R96" s="83">
        <f t="shared" si="33"/>
        <v>52.727272727272727</v>
      </c>
      <c r="S96" s="83">
        <f t="shared" si="33"/>
        <v>42.254545454545458</v>
      </c>
      <c r="T96" s="83">
        <f t="shared" si="33"/>
        <v>44.236363636363635</v>
      </c>
      <c r="U96" s="83">
        <f t="shared" si="33"/>
        <v>66.545454545454547</v>
      </c>
      <c r="V96" s="83">
        <f t="shared" si="33"/>
        <v>57.845454545454544</v>
      </c>
      <c r="W96" s="83">
        <f t="shared" si="33"/>
        <v>54.663636363636357</v>
      </c>
      <c r="X96" s="83">
        <f t="shared" si="33"/>
        <v>37.590909090909093</v>
      </c>
      <c r="Y96" s="83">
        <f t="shared" si="33"/>
        <v>43.204545454545453</v>
      </c>
      <c r="Z96" s="83">
        <f t="shared" si="33"/>
        <v>56.636363636363633</v>
      </c>
      <c r="AA96" s="83">
        <f t="shared" si="33"/>
        <v>72.790909090909096</v>
      </c>
      <c r="AB96" s="83">
        <f t="shared" si="33"/>
        <v>63.954545454545453</v>
      </c>
      <c r="AC96" s="83">
        <f t="shared" si="33"/>
        <v>37.688181818181818</v>
      </c>
      <c r="AD96" s="83">
        <f t="shared" si="33"/>
        <v>41.081818181818186</v>
      </c>
      <c r="AE96" s="83">
        <f t="shared" si="33"/>
        <v>62.718181818181819</v>
      </c>
      <c r="AF96" s="83">
        <f t="shared" si="33"/>
        <v>60.724999999999994</v>
      </c>
      <c r="AG96" s="83">
        <f t="shared" si="33"/>
        <v>55.772222222222219</v>
      </c>
      <c r="AH96" s="83">
        <f t="shared" si="33"/>
        <v>38.663055555555552</v>
      </c>
      <c r="AI96" s="83">
        <f t="shared" si="33"/>
        <v>42.187500000000007</v>
      </c>
      <c r="AJ96" s="83">
        <f t="shared" si="33"/>
        <v>60.636111111111113</v>
      </c>
      <c r="AK96" s="83">
        <f t="shared" si="33"/>
        <v>65.92285714285714</v>
      </c>
      <c r="AL96" s="83">
        <f t="shared" si="33"/>
        <v>61.628571428571433</v>
      </c>
      <c r="AM96" s="83">
        <f t="shared" si="33"/>
        <v>45.642857142857146</v>
      </c>
      <c r="AN96" s="83">
        <f t="shared" si="33"/>
        <v>50.585714285714282</v>
      </c>
      <c r="AO96" s="83">
        <f t="shared" si="33"/>
        <v>67.481428571428566</v>
      </c>
    </row>
    <row r="97" spans="2:41" x14ac:dyDescent="0.25">
      <c r="B97" s="83">
        <f t="shared" ref="B97:AO97" si="34">MIN(B64:B94)</f>
        <v>35</v>
      </c>
      <c r="C97" s="83">
        <f t="shared" si="34"/>
        <v>35</v>
      </c>
      <c r="D97" s="83">
        <f t="shared" si="34"/>
        <v>31</v>
      </c>
      <c r="E97" s="83">
        <f t="shared" si="34"/>
        <v>30</v>
      </c>
      <c r="F97" s="83">
        <f t="shared" si="34"/>
        <v>34</v>
      </c>
      <c r="G97" s="83">
        <f t="shared" si="34"/>
        <v>38</v>
      </c>
      <c r="H97" s="83">
        <f t="shared" si="34"/>
        <v>37</v>
      </c>
      <c r="I97" s="83">
        <f t="shared" si="34"/>
        <v>34</v>
      </c>
      <c r="J97" s="83">
        <f t="shared" si="34"/>
        <v>35</v>
      </c>
      <c r="K97" s="83">
        <f t="shared" si="34"/>
        <v>39</v>
      </c>
      <c r="L97" s="83">
        <f t="shared" si="34"/>
        <v>40</v>
      </c>
      <c r="M97" s="83">
        <f t="shared" si="34"/>
        <v>41</v>
      </c>
      <c r="N97" s="83">
        <f t="shared" si="34"/>
        <v>34</v>
      </c>
      <c r="O97" s="83">
        <f t="shared" si="34"/>
        <v>35</v>
      </c>
      <c r="P97" s="83">
        <f t="shared" si="34"/>
        <v>39</v>
      </c>
      <c r="Q97" s="83">
        <f t="shared" si="34"/>
        <v>38</v>
      </c>
      <c r="R97" s="83">
        <f t="shared" si="34"/>
        <v>37</v>
      </c>
      <c r="S97" s="83">
        <f t="shared" si="34"/>
        <v>33</v>
      </c>
      <c r="T97" s="83">
        <f t="shared" si="34"/>
        <v>34</v>
      </c>
      <c r="U97" s="83">
        <f t="shared" si="34"/>
        <v>40</v>
      </c>
      <c r="V97" s="83">
        <f t="shared" si="34"/>
        <v>37</v>
      </c>
      <c r="W97" s="83">
        <f t="shared" si="34"/>
        <v>36</v>
      </c>
      <c r="X97" s="83">
        <f t="shared" si="34"/>
        <v>28</v>
      </c>
      <c r="Y97" s="83">
        <f t="shared" si="34"/>
        <v>31</v>
      </c>
      <c r="Z97" s="83">
        <f t="shared" si="34"/>
        <v>38</v>
      </c>
      <c r="AA97" s="83">
        <f t="shared" si="34"/>
        <v>49</v>
      </c>
      <c r="AB97" s="83">
        <f t="shared" si="34"/>
        <v>48</v>
      </c>
      <c r="AC97" s="83">
        <f t="shared" si="34"/>
        <v>29</v>
      </c>
      <c r="AD97" s="83">
        <f t="shared" si="34"/>
        <v>31</v>
      </c>
      <c r="AE97" s="83">
        <f t="shared" si="34"/>
        <v>45</v>
      </c>
      <c r="AF97" s="83">
        <f t="shared" si="34"/>
        <v>41.666666666666664</v>
      </c>
      <c r="AG97" s="83">
        <f t="shared" si="34"/>
        <v>40.666666666666664</v>
      </c>
      <c r="AH97" s="83">
        <f t="shared" si="34"/>
        <v>30</v>
      </c>
      <c r="AI97" s="83">
        <f t="shared" si="34"/>
        <v>32</v>
      </c>
      <c r="AJ97" s="83">
        <f t="shared" si="34"/>
        <v>41</v>
      </c>
      <c r="AK97" s="83">
        <f t="shared" si="34"/>
        <v>57.6</v>
      </c>
      <c r="AL97" s="83">
        <f t="shared" si="34"/>
        <v>57</v>
      </c>
      <c r="AM97" s="83">
        <f t="shared" si="34"/>
        <v>38.6</v>
      </c>
      <c r="AN97" s="83">
        <f t="shared" si="34"/>
        <v>43.7</v>
      </c>
      <c r="AO97" s="83">
        <f t="shared" si="34"/>
        <v>54.5</v>
      </c>
    </row>
    <row r="98" spans="2:41" x14ac:dyDescent="0.25">
      <c r="B98" s="83">
        <f t="shared" ref="B98:AO98" si="35">MAX(B64:B94)</f>
        <v>67.8</v>
      </c>
      <c r="C98" s="83">
        <f t="shared" si="35"/>
        <v>66.900000000000006</v>
      </c>
      <c r="D98" s="83">
        <f t="shared" si="35"/>
        <v>57.5</v>
      </c>
      <c r="E98" s="83">
        <f t="shared" si="35"/>
        <v>54</v>
      </c>
      <c r="F98" s="83">
        <f t="shared" si="35"/>
        <v>64</v>
      </c>
      <c r="G98" s="83">
        <f t="shared" si="35"/>
        <v>71</v>
      </c>
      <c r="H98" s="83">
        <f t="shared" si="35"/>
        <v>74</v>
      </c>
      <c r="I98" s="83">
        <f t="shared" si="35"/>
        <v>56.5</v>
      </c>
      <c r="J98" s="83">
        <f t="shared" si="35"/>
        <v>65.900000000000006</v>
      </c>
      <c r="K98" s="83">
        <f t="shared" si="35"/>
        <v>77</v>
      </c>
      <c r="L98" s="83">
        <f t="shared" si="35"/>
        <v>69</v>
      </c>
      <c r="M98" s="83">
        <f t="shared" si="35"/>
        <v>69.599999999999994</v>
      </c>
      <c r="N98" s="83">
        <f t="shared" si="35"/>
        <v>51.5</v>
      </c>
      <c r="O98" s="83">
        <f t="shared" si="35"/>
        <v>61</v>
      </c>
      <c r="P98" s="83">
        <f t="shared" si="35"/>
        <v>75</v>
      </c>
      <c r="Q98" s="83">
        <f t="shared" si="35"/>
        <v>65</v>
      </c>
      <c r="R98" s="83">
        <f t="shared" si="35"/>
        <v>64.599999999999994</v>
      </c>
      <c r="S98" s="83">
        <f t="shared" si="35"/>
        <v>52</v>
      </c>
      <c r="T98" s="83">
        <f t="shared" si="35"/>
        <v>50.5</v>
      </c>
      <c r="U98" s="83">
        <f t="shared" si="35"/>
        <v>83.6</v>
      </c>
      <c r="V98" s="83">
        <f t="shared" si="35"/>
        <v>69.599999999999994</v>
      </c>
      <c r="W98" s="83">
        <f t="shared" si="35"/>
        <v>69</v>
      </c>
      <c r="X98" s="83">
        <f t="shared" si="35"/>
        <v>46.5</v>
      </c>
      <c r="Y98" s="83">
        <f t="shared" si="35"/>
        <v>49.9</v>
      </c>
      <c r="Z98" s="83">
        <f t="shared" si="35"/>
        <v>72</v>
      </c>
      <c r="AA98" s="83">
        <f t="shared" si="35"/>
        <v>84.6</v>
      </c>
      <c r="AB98" s="83">
        <f t="shared" si="35"/>
        <v>84</v>
      </c>
      <c r="AC98" s="83">
        <f t="shared" si="35"/>
        <v>46</v>
      </c>
      <c r="AD98" s="83">
        <f t="shared" si="35"/>
        <v>46.9</v>
      </c>
      <c r="AE98" s="83">
        <f t="shared" si="35"/>
        <v>76</v>
      </c>
      <c r="AF98" s="83">
        <f t="shared" si="35"/>
        <v>73.066666666666663</v>
      </c>
      <c r="AG98" s="83">
        <f t="shared" si="35"/>
        <v>72.533333333333331</v>
      </c>
      <c r="AH98" s="83">
        <f t="shared" si="35"/>
        <v>47.5</v>
      </c>
      <c r="AI98" s="83">
        <f t="shared" si="35"/>
        <v>48.633333333333333</v>
      </c>
      <c r="AJ98" s="83">
        <f t="shared" si="35"/>
        <v>77</v>
      </c>
      <c r="AK98" s="83">
        <f t="shared" si="35"/>
        <v>68.8</v>
      </c>
      <c r="AL98" s="83">
        <f t="shared" si="35"/>
        <v>66.8</v>
      </c>
      <c r="AM98" s="83">
        <f t="shared" si="35"/>
        <v>50.9</v>
      </c>
      <c r="AN98" s="83">
        <f t="shared" si="35"/>
        <v>53</v>
      </c>
      <c r="AO98" s="83">
        <f t="shared" si="35"/>
        <v>72.900000000000006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N27" sqref="N27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2"/>
      <c r="F2" s="246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83</v>
      </c>
      <c r="T2" s="7"/>
      <c r="U2" s="14"/>
      <c r="V2" s="14"/>
      <c r="W2" s="14"/>
      <c r="X2" s="13" t="s">
        <v>84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447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5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137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138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83</v>
      </c>
      <c r="C62" s="14"/>
      <c r="D62" s="7"/>
      <c r="E62" s="14"/>
      <c r="F62" s="104"/>
      <c r="G62" s="13" t="s">
        <v>84</v>
      </c>
      <c r="H62" s="14"/>
      <c r="I62" s="7"/>
      <c r="J62" s="14"/>
      <c r="K62" s="104"/>
      <c r="L62" s="13" t="s">
        <v>506</v>
      </c>
      <c r="M62" s="14"/>
      <c r="N62" s="7"/>
      <c r="O62" s="14"/>
      <c r="P62" s="104"/>
      <c r="Q62" s="13" t="s">
        <v>447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3" sqref="M2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5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5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AJ21" sqref="AJ2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5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8" thickBot="1" x14ac:dyDescent="0.3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5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5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5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H1" zoomScale="65" workbookViewId="0">
      <selection activeCell="AT31" sqref="AT3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5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5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8" thickBot="1" x14ac:dyDescent="0.3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5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5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5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5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5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Gas</vt:lpstr>
      <vt:lpstr>Sheet1</vt:lpstr>
      <vt:lpstr>Forecast</vt:lpstr>
      <vt:lpstr>Aug 01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'Aug 01'!Print_Area</vt:lpstr>
      <vt:lpstr>'Dec 00 '!Print_Area</vt:lpstr>
      <vt:lpstr>'Feb 01'!Print_Area</vt:lpstr>
      <vt:lpstr>'Jan 01'!Print_Area</vt:lpstr>
      <vt:lpstr>'July 00'!Print_Area</vt:lpstr>
      <vt:lpstr>'July 01'!Print_Area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Havlíček Jan</cp:lastModifiedBy>
  <cp:lastPrinted>2001-06-13T16:29:56Z</cp:lastPrinted>
  <dcterms:created xsi:type="dcterms:W3CDTF">1998-09-16T19:07:36Z</dcterms:created>
  <dcterms:modified xsi:type="dcterms:W3CDTF">2023-09-10T11:12:04Z</dcterms:modified>
</cp:coreProperties>
</file>