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140" windowWidth="15396" windowHeight="2436" tabRatio="559" activeTab="5"/>
  </bookViews>
  <sheets>
    <sheet name="Main" sheetId="281" r:id="rId1"/>
    <sheet name="Gas" sheetId="355" r:id="rId2"/>
    <sheet name="2001" sheetId="362" r:id="rId3"/>
    <sheet name="2000" sheetId="363" r:id="rId4"/>
    <sheet name="1999" sheetId="364" r:id="rId5"/>
    <sheet name="1998" sheetId="365" r:id="rId6"/>
    <sheet name="Forecast" sheetId="352" r:id="rId7"/>
    <sheet name="Jan 02" sheetId="366" r:id="rId8"/>
    <sheet name="Dec 01" sheetId="360" r:id="rId9"/>
    <sheet name="Nov 01" sheetId="359" r:id="rId10"/>
    <sheet name="Oct 01 " sheetId="358" r:id="rId11"/>
    <sheet name="Sep 01" sheetId="357" r:id="rId12"/>
    <sheet name="Aug 01" sheetId="356" r:id="rId13"/>
    <sheet name="July 01" sheetId="354" r:id="rId14"/>
    <sheet name="June 01" sheetId="353" r:id="rId15"/>
    <sheet name="May 01" sheetId="351" r:id="rId16"/>
    <sheet name="Apr 01" sheetId="350" r:id="rId17"/>
    <sheet name="Mar 01" sheetId="349" r:id="rId18"/>
    <sheet name="Feb 01" sheetId="348" r:id="rId19"/>
    <sheet name="Jan 01" sheetId="347" r:id="rId20"/>
    <sheet name="Dec 00 " sheetId="345" r:id="rId21"/>
    <sheet name="Nov 00" sheetId="344" r:id="rId22"/>
    <sheet name="Oct 00 " sheetId="343" r:id="rId23"/>
    <sheet name="Sep 00" sheetId="342" r:id="rId24"/>
    <sheet name="Aug 00" sheetId="340" r:id="rId25"/>
    <sheet name="July 00" sheetId="341" r:id="rId26"/>
    <sheet name="June 00" sheetId="338" r:id="rId27"/>
    <sheet name="May 00" sheetId="337" r:id="rId28"/>
    <sheet name="April 00" sheetId="336" r:id="rId29"/>
  </sheets>
  <definedNames>
    <definedName name="_xlnm.Print_Area" localSheetId="16">'Apr 01'!$A$1:$AX$49</definedName>
    <definedName name="_xlnm.Print_Area" localSheetId="28">'April 00'!$B$1:$T$48</definedName>
    <definedName name="_xlnm.Print_Area" localSheetId="24">'Aug 00'!$A$1:$AH$47</definedName>
    <definedName name="_xlnm.Print_Area" localSheetId="12">'Aug 01'!$A$1:$AX$49</definedName>
    <definedName name="_xlnm.Print_Area" localSheetId="20">'Dec 00 '!$A$1:$AZ$49</definedName>
    <definedName name="_xlnm.Print_Area" localSheetId="8">'Dec 01'!$A$1:$AX$49</definedName>
    <definedName name="_xlnm.Print_Area" localSheetId="18">'Feb 01'!$A$1:$AX$49</definedName>
    <definedName name="_xlnm.Print_Area" localSheetId="19">'Jan 01'!$A$1:$AX$49</definedName>
    <definedName name="_xlnm.Print_Area" localSheetId="7">'Jan 02'!$A$1:$AX$49</definedName>
    <definedName name="_xlnm.Print_Area" localSheetId="25">'July 00'!$A$1:$AH$47</definedName>
    <definedName name="_xlnm.Print_Area" localSheetId="13">'July 01'!$A$1:$AX$49</definedName>
    <definedName name="_xlnm.Print_Area" localSheetId="26">'June 00'!$A$1:$AH$47</definedName>
    <definedName name="_xlnm.Print_Area" localSheetId="14">'June 01'!$A$1:$AX$49</definedName>
    <definedName name="_xlnm.Print_Area" localSheetId="0">Main!$C$181:$E$229</definedName>
    <definedName name="_xlnm.Print_Area" localSheetId="17">'Mar 01'!$A$1:$AX$49</definedName>
    <definedName name="_xlnm.Print_Area" localSheetId="27">'May 00'!$A$1:$AH$47</definedName>
    <definedName name="_xlnm.Print_Area" localSheetId="15">'May 01'!$A$1:$AX$49</definedName>
    <definedName name="_xlnm.Print_Area" localSheetId="21">'Nov 00'!$A$1:$AZ$39</definedName>
    <definedName name="_xlnm.Print_Area" localSheetId="9">'Nov 01'!$A$1:$AX$49</definedName>
    <definedName name="_xlnm.Print_Area" localSheetId="22">'Oct 00 '!$A$1:$AH$47</definedName>
    <definedName name="_xlnm.Print_Area" localSheetId="10">'Oct 01 '!$A$1:$AX$49</definedName>
    <definedName name="_xlnm.Print_Area" localSheetId="23">'Sep 00'!$A$1:$AH$47</definedName>
    <definedName name="_xlnm.Print_Area" localSheetId="11">'Sep 01'!$A$1:$AX$49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M4" i="356"/>
  <c r="N4" i="356"/>
  <c r="O4" i="356"/>
  <c r="P4" i="356"/>
  <c r="Q4" i="356"/>
  <c r="R4" i="356"/>
  <c r="AR4" i="356"/>
  <c r="AS4" i="356"/>
  <c r="AT4" i="356"/>
  <c r="AU4" i="356"/>
  <c r="AV4" i="356"/>
  <c r="BG4" i="356"/>
  <c r="M5" i="356"/>
  <c r="N5" i="356"/>
  <c r="O5" i="356"/>
  <c r="P5" i="356"/>
  <c r="Q5" i="356"/>
  <c r="R5" i="356"/>
  <c r="BG5" i="356"/>
  <c r="M6" i="356"/>
  <c r="N6" i="356"/>
  <c r="O6" i="356"/>
  <c r="P6" i="356"/>
  <c r="Q6" i="356"/>
  <c r="R6" i="356"/>
  <c r="AR6" i="356"/>
  <c r="AS6" i="356"/>
  <c r="AT6" i="356"/>
  <c r="AU6" i="356"/>
  <c r="AV6" i="356"/>
  <c r="BG6" i="356"/>
  <c r="M7" i="356"/>
  <c r="N7" i="356"/>
  <c r="O7" i="356"/>
  <c r="P7" i="356"/>
  <c r="Q7" i="356"/>
  <c r="R7" i="356"/>
  <c r="BG7" i="356"/>
  <c r="R8" i="356"/>
  <c r="BG8" i="356"/>
  <c r="M9" i="356"/>
  <c r="N9" i="356"/>
  <c r="O9" i="356"/>
  <c r="P9" i="356"/>
  <c r="Q9" i="356"/>
  <c r="R9" i="356"/>
  <c r="AR9" i="356"/>
  <c r="AS9" i="356"/>
  <c r="AT9" i="356"/>
  <c r="AU9" i="356"/>
  <c r="AV9" i="356"/>
  <c r="BG9" i="356"/>
  <c r="M10" i="356"/>
  <c r="N10" i="356"/>
  <c r="O10" i="356"/>
  <c r="P10" i="356"/>
  <c r="Q10" i="356"/>
  <c r="R10" i="356"/>
  <c r="BG10" i="356"/>
  <c r="M11" i="356"/>
  <c r="N11" i="356"/>
  <c r="O11" i="356"/>
  <c r="P11" i="356"/>
  <c r="Q11" i="356"/>
  <c r="R11" i="356"/>
  <c r="AR11" i="356"/>
  <c r="AS11" i="356"/>
  <c r="AT11" i="356"/>
  <c r="AU11" i="356"/>
  <c r="AV11" i="356"/>
  <c r="BG11" i="356"/>
  <c r="M12" i="356"/>
  <c r="N12" i="356"/>
  <c r="O12" i="356"/>
  <c r="P12" i="356"/>
  <c r="Q12" i="356"/>
  <c r="R12" i="356"/>
  <c r="AR12" i="356"/>
  <c r="AS12" i="356"/>
  <c r="AT12" i="356"/>
  <c r="AU12" i="356"/>
  <c r="AV12" i="356"/>
  <c r="BG12" i="356"/>
  <c r="M13" i="356"/>
  <c r="N13" i="356"/>
  <c r="O13" i="356"/>
  <c r="P13" i="356"/>
  <c r="Q13" i="356"/>
  <c r="R13" i="356"/>
  <c r="AR13" i="356"/>
  <c r="AS13" i="356"/>
  <c r="AT13" i="356"/>
  <c r="AU13" i="356"/>
  <c r="AV13" i="356"/>
  <c r="BG13" i="356"/>
  <c r="M14" i="356"/>
  <c r="N14" i="356"/>
  <c r="O14" i="356"/>
  <c r="P14" i="356"/>
  <c r="Q14" i="356"/>
  <c r="R14" i="356"/>
  <c r="BG14" i="356"/>
  <c r="R15" i="356"/>
  <c r="BG15" i="356"/>
  <c r="M16" i="356"/>
  <c r="N16" i="356"/>
  <c r="O16" i="356"/>
  <c r="P16" i="356"/>
  <c r="Q16" i="356"/>
  <c r="R16" i="356"/>
  <c r="AR16" i="356"/>
  <c r="AS16" i="356"/>
  <c r="AT16" i="356"/>
  <c r="AU16" i="356"/>
  <c r="AV16" i="356"/>
  <c r="BG16" i="356"/>
  <c r="M17" i="356"/>
  <c r="N17" i="356"/>
  <c r="O17" i="356"/>
  <c r="P17" i="356"/>
  <c r="Q17" i="356"/>
  <c r="R17" i="356"/>
  <c r="BG17" i="356"/>
  <c r="M18" i="356"/>
  <c r="N18" i="356"/>
  <c r="O18" i="356"/>
  <c r="P18" i="356"/>
  <c r="Q18" i="356"/>
  <c r="R18" i="356"/>
  <c r="AR18" i="356"/>
  <c r="AS18" i="356"/>
  <c r="AT18" i="356"/>
  <c r="AU18" i="356"/>
  <c r="AV18" i="356"/>
  <c r="BG18" i="356"/>
  <c r="M19" i="356"/>
  <c r="N19" i="356"/>
  <c r="O19" i="356"/>
  <c r="P19" i="356"/>
  <c r="Q19" i="356"/>
  <c r="R19" i="356"/>
  <c r="AR19" i="356"/>
  <c r="AS19" i="356"/>
  <c r="AT19" i="356"/>
  <c r="AU19" i="356"/>
  <c r="AV19" i="356"/>
  <c r="BG19" i="356"/>
  <c r="M20" i="356"/>
  <c r="N20" i="356"/>
  <c r="O20" i="356"/>
  <c r="P20" i="356"/>
  <c r="Q20" i="356"/>
  <c r="R20" i="356"/>
  <c r="BG20" i="356"/>
  <c r="M21" i="356"/>
  <c r="N21" i="356"/>
  <c r="O21" i="356"/>
  <c r="P21" i="356"/>
  <c r="Q21" i="356"/>
  <c r="R21" i="356"/>
  <c r="BG21" i="356"/>
  <c r="R22" i="356"/>
  <c r="BG22" i="356"/>
  <c r="M23" i="356"/>
  <c r="N23" i="356"/>
  <c r="O23" i="356"/>
  <c r="P23" i="356"/>
  <c r="Q23" i="356"/>
  <c r="R23" i="356"/>
  <c r="BG23" i="356"/>
  <c r="M24" i="356"/>
  <c r="N24" i="356"/>
  <c r="O24" i="356"/>
  <c r="P24" i="356"/>
  <c r="Q24" i="356"/>
  <c r="R24" i="356"/>
  <c r="BG24" i="356"/>
  <c r="M25" i="356"/>
  <c r="N25" i="356"/>
  <c r="O25" i="356"/>
  <c r="P25" i="356"/>
  <c r="Q25" i="356"/>
  <c r="R25" i="356"/>
  <c r="BG25" i="356"/>
  <c r="M26" i="356"/>
  <c r="N26" i="356"/>
  <c r="O26" i="356"/>
  <c r="P26" i="356"/>
  <c r="Q26" i="356"/>
  <c r="R26" i="356"/>
  <c r="AR26" i="356"/>
  <c r="AS26" i="356"/>
  <c r="AT26" i="356"/>
  <c r="AU26" i="356"/>
  <c r="AV26" i="356"/>
  <c r="BG26" i="356"/>
  <c r="M27" i="356"/>
  <c r="N27" i="356"/>
  <c r="O27" i="356"/>
  <c r="P27" i="356"/>
  <c r="Q27" i="356"/>
  <c r="R27" i="356"/>
  <c r="BG27" i="356"/>
  <c r="M28" i="356"/>
  <c r="N28" i="356"/>
  <c r="O28" i="356"/>
  <c r="P28" i="356"/>
  <c r="Q28" i="356"/>
  <c r="R28" i="356"/>
  <c r="BG28" i="356"/>
  <c r="R29" i="356"/>
  <c r="BG29" i="356"/>
  <c r="M30" i="356"/>
  <c r="N30" i="356"/>
  <c r="O30" i="356"/>
  <c r="P30" i="356"/>
  <c r="Q30" i="356"/>
  <c r="R30" i="356"/>
  <c r="AR30" i="356"/>
  <c r="AS30" i="356"/>
  <c r="AT30" i="356"/>
  <c r="AU30" i="356"/>
  <c r="AV30" i="356"/>
  <c r="BG30" i="356"/>
  <c r="M31" i="356"/>
  <c r="N31" i="356"/>
  <c r="O31" i="356"/>
  <c r="P31" i="356"/>
  <c r="Q31" i="356"/>
  <c r="R31" i="356"/>
  <c r="AR31" i="356"/>
  <c r="AT31" i="356"/>
  <c r="AU31" i="356"/>
  <c r="AV31" i="356"/>
  <c r="BG31" i="356"/>
  <c r="M32" i="356"/>
  <c r="N32" i="356"/>
  <c r="O32" i="356"/>
  <c r="P32" i="356"/>
  <c r="Q32" i="356"/>
  <c r="R32" i="356"/>
  <c r="AR32" i="356"/>
  <c r="AT32" i="356"/>
  <c r="AU32" i="356"/>
  <c r="AV32" i="356"/>
  <c r="BG32" i="356"/>
  <c r="M33" i="356"/>
  <c r="N33" i="356"/>
  <c r="O33" i="356"/>
  <c r="P33" i="356"/>
  <c r="Q33" i="356"/>
  <c r="R33" i="356"/>
  <c r="BG33" i="356"/>
  <c r="R34" i="356"/>
  <c r="BG34" i="356"/>
  <c r="B36" i="356"/>
  <c r="C36" i="356"/>
  <c r="D36" i="356"/>
  <c r="E36" i="356"/>
  <c r="G36" i="356"/>
  <c r="H36" i="356"/>
  <c r="I36" i="356"/>
  <c r="J36" i="356"/>
  <c r="K36" i="356"/>
  <c r="L36" i="356"/>
  <c r="M36" i="356"/>
  <c r="N36" i="356"/>
  <c r="O36" i="356"/>
  <c r="P36" i="356"/>
  <c r="Q36" i="356"/>
  <c r="S36" i="356"/>
  <c r="T36" i="356"/>
  <c r="U36" i="356"/>
  <c r="V36" i="356"/>
  <c r="W36" i="356"/>
  <c r="X36" i="356"/>
  <c r="Y36" i="356"/>
  <c r="Z36" i="356"/>
  <c r="AA36" i="356"/>
  <c r="AB36" i="356"/>
  <c r="AC36" i="356"/>
  <c r="AD36" i="356"/>
  <c r="AE36" i="356"/>
  <c r="AF36" i="356"/>
  <c r="AG36" i="356"/>
  <c r="AH36" i="356"/>
  <c r="AI36" i="356"/>
  <c r="AJ36" i="356"/>
  <c r="AK36" i="356"/>
  <c r="AL36" i="356"/>
  <c r="AM36" i="356"/>
  <c r="AN36" i="356"/>
  <c r="AO36" i="356"/>
  <c r="AP36" i="356"/>
  <c r="AQ36" i="356"/>
  <c r="AR36" i="356"/>
  <c r="AS36" i="356"/>
  <c r="AT36" i="356"/>
  <c r="AU36" i="356"/>
  <c r="AV36" i="356"/>
  <c r="AW36" i="356"/>
  <c r="AX36" i="356"/>
  <c r="AY36" i="356"/>
  <c r="AZ36" i="356"/>
  <c r="BA36" i="356"/>
  <c r="BB36" i="356"/>
  <c r="BC36" i="356"/>
  <c r="BD36" i="356"/>
  <c r="BE36" i="356"/>
  <c r="BF36" i="356"/>
  <c r="B37" i="356"/>
  <c r="C37" i="356"/>
  <c r="D37" i="356"/>
  <c r="E37" i="356"/>
  <c r="G37" i="356"/>
  <c r="H37" i="356"/>
  <c r="I37" i="356"/>
  <c r="J37" i="356"/>
  <c r="K37" i="356"/>
  <c r="L37" i="356"/>
  <c r="M37" i="356"/>
  <c r="N37" i="356"/>
  <c r="O37" i="356"/>
  <c r="P37" i="356"/>
  <c r="Q37" i="356"/>
  <c r="S37" i="356"/>
  <c r="T37" i="356"/>
  <c r="U37" i="356"/>
  <c r="V37" i="356"/>
  <c r="W37" i="356"/>
  <c r="X37" i="356"/>
  <c r="Y37" i="356"/>
  <c r="Z37" i="356"/>
  <c r="AA37" i="356"/>
  <c r="AB37" i="356"/>
  <c r="AC37" i="356"/>
  <c r="AD37" i="356"/>
  <c r="AE37" i="356"/>
  <c r="AF37" i="356"/>
  <c r="AG37" i="356"/>
  <c r="AH37" i="356"/>
  <c r="AI37" i="356"/>
  <c r="AJ37" i="356"/>
  <c r="AK37" i="356"/>
  <c r="AL37" i="356"/>
  <c r="AM37" i="356"/>
  <c r="AN37" i="356"/>
  <c r="AO37" i="356"/>
  <c r="AP37" i="356"/>
  <c r="AQ37" i="356"/>
  <c r="AR37" i="356"/>
  <c r="AS37" i="356"/>
  <c r="AT37" i="356"/>
  <c r="AU37" i="356"/>
  <c r="AV37" i="356"/>
  <c r="AW37" i="356"/>
  <c r="AX37" i="356"/>
  <c r="AY37" i="356"/>
  <c r="AZ37" i="356"/>
  <c r="BA37" i="356"/>
  <c r="BB37" i="356"/>
  <c r="BC37" i="356"/>
  <c r="BD37" i="356"/>
  <c r="BE37" i="356"/>
  <c r="BF37" i="356"/>
  <c r="B38" i="356"/>
  <c r="C38" i="356"/>
  <c r="D38" i="356"/>
  <c r="E38" i="356"/>
  <c r="G38" i="356"/>
  <c r="H38" i="356"/>
  <c r="I38" i="356"/>
  <c r="J38" i="356"/>
  <c r="K38" i="356"/>
  <c r="L38" i="356"/>
  <c r="M38" i="356"/>
  <c r="N38" i="356"/>
  <c r="O38" i="356"/>
  <c r="P38" i="356"/>
  <c r="Q38" i="356"/>
  <c r="S38" i="356"/>
  <c r="T38" i="356"/>
  <c r="U38" i="356"/>
  <c r="V38" i="356"/>
  <c r="W38" i="356"/>
  <c r="X38" i="356"/>
  <c r="Y38" i="356"/>
  <c r="Z38" i="356"/>
  <c r="AA38" i="356"/>
  <c r="AB38" i="356"/>
  <c r="AC38" i="356"/>
  <c r="AD38" i="356"/>
  <c r="AE38" i="356"/>
  <c r="AF38" i="356"/>
  <c r="AG38" i="356"/>
  <c r="AH38" i="356"/>
  <c r="AI38" i="356"/>
  <c r="AJ38" i="356"/>
  <c r="AK38" i="356"/>
  <c r="AL38" i="356"/>
  <c r="AM38" i="356"/>
  <c r="AN38" i="356"/>
  <c r="AO38" i="356"/>
  <c r="AP38" i="356"/>
  <c r="AQ38" i="356"/>
  <c r="AR38" i="356"/>
  <c r="AS38" i="356"/>
  <c r="AT38" i="356"/>
  <c r="AU38" i="356"/>
  <c r="AV38" i="356"/>
  <c r="AW38" i="356"/>
  <c r="AX38" i="356"/>
  <c r="AY38" i="356"/>
  <c r="AZ38" i="356"/>
  <c r="BA38" i="356"/>
  <c r="BB38" i="356"/>
  <c r="BC38" i="356"/>
  <c r="BD38" i="356"/>
  <c r="BE38" i="356"/>
  <c r="BF38" i="356"/>
  <c r="BI40" i="356"/>
  <c r="BJ40" i="356"/>
  <c r="BK40" i="356"/>
  <c r="BQ40" i="356"/>
  <c r="BV40" i="356"/>
  <c r="BQ41" i="356"/>
  <c r="BI42" i="356"/>
  <c r="BJ42" i="356"/>
  <c r="BK42" i="356"/>
  <c r="BV43" i="356"/>
  <c r="BV46" i="356"/>
  <c r="BK47" i="356"/>
  <c r="BI49" i="356"/>
  <c r="BJ49" i="356"/>
  <c r="BK49" i="356"/>
  <c r="BO50" i="356"/>
  <c r="BI51" i="356"/>
  <c r="BJ51" i="356"/>
  <c r="BK51" i="356"/>
  <c r="AA65" i="356"/>
  <c r="AB65" i="356"/>
  <c r="AC65" i="356"/>
  <c r="AD65" i="356"/>
  <c r="AE65" i="356"/>
  <c r="AA71" i="356"/>
  <c r="AB71" i="356"/>
  <c r="AC71" i="356"/>
  <c r="AD71" i="356"/>
  <c r="AE71" i="356"/>
  <c r="AA76" i="356"/>
  <c r="AB76" i="356"/>
  <c r="AC76" i="356"/>
  <c r="AD76" i="356"/>
  <c r="AE76" i="356"/>
  <c r="AA79" i="356"/>
  <c r="AB79" i="356"/>
  <c r="AC79" i="356"/>
  <c r="AD79" i="356"/>
  <c r="AE79" i="356"/>
  <c r="B96" i="356"/>
  <c r="C96" i="356"/>
  <c r="D96" i="356"/>
  <c r="E96" i="356"/>
  <c r="F96" i="356"/>
  <c r="G96" i="356"/>
  <c r="H96" i="356"/>
  <c r="I96" i="356"/>
  <c r="J96" i="356"/>
  <c r="K96" i="356"/>
  <c r="L96" i="356"/>
  <c r="M96" i="356"/>
  <c r="N96" i="356"/>
  <c r="O96" i="356"/>
  <c r="P96" i="356"/>
  <c r="Q96" i="356"/>
  <c r="R96" i="356"/>
  <c r="S96" i="356"/>
  <c r="T96" i="356"/>
  <c r="U96" i="356"/>
  <c r="V96" i="356"/>
  <c r="W96" i="356"/>
  <c r="X96" i="356"/>
  <c r="Y96" i="356"/>
  <c r="Z96" i="356"/>
  <c r="AA96" i="356"/>
  <c r="AB96" i="356"/>
  <c r="AC96" i="356"/>
  <c r="AD96" i="356"/>
  <c r="AE96" i="356"/>
  <c r="AF96" i="356"/>
  <c r="AG96" i="356"/>
  <c r="AH96" i="356"/>
  <c r="AI96" i="356"/>
  <c r="AJ96" i="356"/>
  <c r="AK96" i="356"/>
  <c r="AL96" i="356"/>
  <c r="AM96" i="356"/>
  <c r="AN96" i="356"/>
  <c r="AO96" i="356"/>
  <c r="B97" i="356"/>
  <c r="C97" i="356"/>
  <c r="D97" i="356"/>
  <c r="E97" i="356"/>
  <c r="F97" i="356"/>
  <c r="G97" i="356"/>
  <c r="H97" i="356"/>
  <c r="I97" i="356"/>
  <c r="J97" i="356"/>
  <c r="K97" i="356"/>
  <c r="L97" i="356"/>
  <c r="M97" i="356"/>
  <c r="N97" i="356"/>
  <c r="O97" i="356"/>
  <c r="P97" i="356"/>
  <c r="Q97" i="356"/>
  <c r="R97" i="356"/>
  <c r="S97" i="356"/>
  <c r="T97" i="356"/>
  <c r="U97" i="356"/>
  <c r="V97" i="356"/>
  <c r="W97" i="356"/>
  <c r="X97" i="356"/>
  <c r="Y97" i="356"/>
  <c r="Z97" i="356"/>
  <c r="AA97" i="356"/>
  <c r="AB97" i="356"/>
  <c r="AC97" i="356"/>
  <c r="AD97" i="356"/>
  <c r="AE97" i="356"/>
  <c r="AF97" i="356"/>
  <c r="AG97" i="356"/>
  <c r="AH97" i="356"/>
  <c r="AI97" i="356"/>
  <c r="AJ97" i="356"/>
  <c r="AK97" i="356"/>
  <c r="AL97" i="356"/>
  <c r="AM97" i="356"/>
  <c r="AN97" i="356"/>
  <c r="AO97" i="356"/>
  <c r="B98" i="356"/>
  <c r="C98" i="356"/>
  <c r="D98" i="356"/>
  <c r="E98" i="356"/>
  <c r="F98" i="356"/>
  <c r="G98" i="356"/>
  <c r="H98" i="356"/>
  <c r="I98" i="356"/>
  <c r="J98" i="356"/>
  <c r="K98" i="356"/>
  <c r="L98" i="356"/>
  <c r="M98" i="356"/>
  <c r="N98" i="356"/>
  <c r="O98" i="356"/>
  <c r="P98" i="356"/>
  <c r="Q98" i="356"/>
  <c r="R98" i="356"/>
  <c r="S98" i="356"/>
  <c r="T98" i="356"/>
  <c r="U98" i="356"/>
  <c r="V98" i="356"/>
  <c r="W98" i="356"/>
  <c r="X98" i="356"/>
  <c r="Y98" i="356"/>
  <c r="Z98" i="356"/>
  <c r="AA98" i="356"/>
  <c r="AB98" i="356"/>
  <c r="AC98" i="356"/>
  <c r="AD98" i="356"/>
  <c r="AE98" i="356"/>
  <c r="AF98" i="356"/>
  <c r="AG98" i="356"/>
  <c r="AH98" i="356"/>
  <c r="AI98" i="356"/>
  <c r="AJ98" i="356"/>
  <c r="AK98" i="356"/>
  <c r="AL98" i="356"/>
  <c r="AM98" i="356"/>
  <c r="AN98" i="356"/>
  <c r="AO98" i="356"/>
  <c r="Q103" i="356"/>
  <c r="R103" i="356"/>
  <c r="S104" i="356"/>
  <c r="T104" i="356"/>
  <c r="Q109" i="356"/>
  <c r="R109" i="356"/>
  <c r="S110" i="356"/>
  <c r="T110" i="356"/>
  <c r="R115" i="356"/>
  <c r="Q121" i="356"/>
  <c r="R121" i="356"/>
  <c r="S122" i="356"/>
  <c r="T122" i="356"/>
  <c r="Q127" i="356"/>
  <c r="R127" i="356"/>
  <c r="S128" i="356"/>
  <c r="T128" i="356"/>
  <c r="Q135" i="356"/>
  <c r="Q136" i="356"/>
  <c r="R136" i="356"/>
  <c r="S136" i="356"/>
  <c r="T136" i="356"/>
  <c r="Q137" i="356"/>
  <c r="R137" i="356"/>
  <c r="S137" i="356"/>
  <c r="T137" i="356"/>
  <c r="Q142" i="356"/>
  <c r="Q143" i="356"/>
  <c r="R143" i="356"/>
  <c r="S143" i="356"/>
  <c r="T143" i="356"/>
  <c r="Q144" i="356"/>
  <c r="R144" i="356"/>
  <c r="S144" i="356"/>
  <c r="T144" i="356"/>
  <c r="Q149" i="356"/>
  <c r="Q150" i="356"/>
  <c r="R150" i="356"/>
  <c r="S150" i="356"/>
  <c r="T150" i="356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60"/>
  <c r="N4" i="360"/>
  <c r="O4" i="360"/>
  <c r="P4" i="360"/>
  <c r="Q4" i="360"/>
  <c r="R4" i="360"/>
  <c r="BG4" i="360"/>
  <c r="R5" i="360"/>
  <c r="BG5" i="360"/>
  <c r="M6" i="360"/>
  <c r="N6" i="360"/>
  <c r="O6" i="360"/>
  <c r="P6" i="360"/>
  <c r="Q6" i="360"/>
  <c r="R6" i="360"/>
  <c r="BG6" i="360"/>
  <c r="M7" i="360"/>
  <c r="N7" i="360"/>
  <c r="O7" i="360"/>
  <c r="P7" i="360"/>
  <c r="Q7" i="360"/>
  <c r="R7" i="360"/>
  <c r="BG7" i="360"/>
  <c r="M8" i="360"/>
  <c r="N8" i="360"/>
  <c r="O8" i="360"/>
  <c r="P8" i="360"/>
  <c r="Q8" i="360"/>
  <c r="R8" i="360"/>
  <c r="BG8" i="360"/>
  <c r="M9" i="360"/>
  <c r="N9" i="360"/>
  <c r="O9" i="360"/>
  <c r="P9" i="360"/>
  <c r="Q9" i="360"/>
  <c r="R9" i="360"/>
  <c r="BG9" i="360"/>
  <c r="M10" i="360"/>
  <c r="N10" i="360"/>
  <c r="O10" i="360"/>
  <c r="P10" i="360"/>
  <c r="Q10" i="360"/>
  <c r="R10" i="360"/>
  <c r="BG10" i="360"/>
  <c r="M11" i="360"/>
  <c r="N11" i="360"/>
  <c r="O11" i="360"/>
  <c r="P11" i="360"/>
  <c r="Q11" i="360"/>
  <c r="R11" i="360"/>
  <c r="BG11" i="360"/>
  <c r="R12" i="360"/>
  <c r="BG12" i="360"/>
  <c r="M13" i="360"/>
  <c r="N13" i="360"/>
  <c r="O13" i="360"/>
  <c r="P13" i="360"/>
  <c r="Q13" i="360"/>
  <c r="R13" i="360"/>
  <c r="BG13" i="360"/>
  <c r="M14" i="360"/>
  <c r="N14" i="360"/>
  <c r="O14" i="360"/>
  <c r="P14" i="360"/>
  <c r="Q14" i="360"/>
  <c r="R14" i="360"/>
  <c r="BG14" i="360"/>
  <c r="M15" i="360"/>
  <c r="N15" i="360"/>
  <c r="O15" i="360"/>
  <c r="P15" i="360"/>
  <c r="Q15" i="360"/>
  <c r="R15" i="360"/>
  <c r="BG15" i="360"/>
  <c r="M16" i="360"/>
  <c r="N16" i="360"/>
  <c r="O16" i="360"/>
  <c r="P16" i="360"/>
  <c r="Q16" i="360"/>
  <c r="R16" i="360"/>
  <c r="BG16" i="360"/>
  <c r="M17" i="360"/>
  <c r="N17" i="360"/>
  <c r="O17" i="360"/>
  <c r="P17" i="360"/>
  <c r="Q17" i="360"/>
  <c r="R17" i="360"/>
  <c r="BG17" i="360"/>
  <c r="M18" i="360"/>
  <c r="N18" i="360"/>
  <c r="O18" i="360"/>
  <c r="P18" i="360"/>
  <c r="Q18" i="360"/>
  <c r="R18" i="360"/>
  <c r="BG18" i="360"/>
  <c r="R19" i="360"/>
  <c r="BG19" i="360"/>
  <c r="M20" i="360"/>
  <c r="N20" i="360"/>
  <c r="O20" i="360"/>
  <c r="P20" i="360"/>
  <c r="Q20" i="360"/>
  <c r="R20" i="360"/>
  <c r="BG20" i="360"/>
  <c r="M21" i="360"/>
  <c r="N21" i="360"/>
  <c r="O21" i="360"/>
  <c r="P21" i="360"/>
  <c r="Q21" i="360"/>
  <c r="R21" i="360"/>
  <c r="BG21" i="360"/>
  <c r="M22" i="360"/>
  <c r="N22" i="360"/>
  <c r="O22" i="360"/>
  <c r="P22" i="360"/>
  <c r="Q22" i="360"/>
  <c r="R22" i="360"/>
  <c r="BG22" i="360"/>
  <c r="M23" i="360"/>
  <c r="N23" i="360"/>
  <c r="O23" i="360"/>
  <c r="P23" i="360"/>
  <c r="Q23" i="360"/>
  <c r="R23" i="360"/>
  <c r="BG23" i="360"/>
  <c r="M24" i="360"/>
  <c r="N24" i="360"/>
  <c r="O24" i="360"/>
  <c r="P24" i="360"/>
  <c r="Q24" i="360"/>
  <c r="R24" i="360"/>
  <c r="BG24" i="360"/>
  <c r="M25" i="360"/>
  <c r="N25" i="360"/>
  <c r="O25" i="360"/>
  <c r="P25" i="360"/>
  <c r="Q25" i="360"/>
  <c r="R25" i="360"/>
  <c r="BG25" i="360"/>
  <c r="R26" i="360"/>
  <c r="BG26" i="360"/>
  <c r="M27" i="360"/>
  <c r="N27" i="360"/>
  <c r="O27" i="360"/>
  <c r="P27" i="360"/>
  <c r="Q27" i="360"/>
  <c r="R27" i="360"/>
  <c r="BG27" i="360"/>
  <c r="R28" i="360"/>
  <c r="BG28" i="360"/>
  <c r="M29" i="360"/>
  <c r="N29" i="360"/>
  <c r="O29" i="360"/>
  <c r="P29" i="360"/>
  <c r="Q29" i="360"/>
  <c r="R29" i="360"/>
  <c r="BG29" i="360"/>
  <c r="M30" i="360"/>
  <c r="N30" i="360"/>
  <c r="O30" i="360"/>
  <c r="P30" i="360"/>
  <c r="Q30" i="360"/>
  <c r="R30" i="360"/>
  <c r="BG30" i="360"/>
  <c r="M31" i="360"/>
  <c r="N31" i="360"/>
  <c r="O31" i="360"/>
  <c r="P31" i="360"/>
  <c r="Q31" i="360"/>
  <c r="R31" i="360"/>
  <c r="BG31" i="360"/>
  <c r="M32" i="360"/>
  <c r="N32" i="360"/>
  <c r="O32" i="360"/>
  <c r="P32" i="360"/>
  <c r="Q32" i="360"/>
  <c r="R32" i="360"/>
  <c r="BG32" i="360"/>
  <c r="R33" i="360"/>
  <c r="BG33" i="360"/>
  <c r="M34" i="360"/>
  <c r="N34" i="360"/>
  <c r="O34" i="360"/>
  <c r="P34" i="360"/>
  <c r="Q34" i="360"/>
  <c r="R34" i="360"/>
  <c r="BG34" i="360"/>
  <c r="B36" i="360"/>
  <c r="C36" i="360"/>
  <c r="D36" i="360"/>
  <c r="E36" i="360"/>
  <c r="G36" i="360"/>
  <c r="H36" i="360"/>
  <c r="I36" i="360"/>
  <c r="J36" i="360"/>
  <c r="K36" i="360"/>
  <c r="L36" i="360"/>
  <c r="M36" i="360"/>
  <c r="N36" i="360"/>
  <c r="O36" i="360"/>
  <c r="P36" i="360"/>
  <c r="Q36" i="360"/>
  <c r="S36" i="360"/>
  <c r="T36" i="360"/>
  <c r="U36" i="360"/>
  <c r="V36" i="360"/>
  <c r="W36" i="360"/>
  <c r="X36" i="360"/>
  <c r="Y36" i="360"/>
  <c r="Z36" i="360"/>
  <c r="AA36" i="360"/>
  <c r="AB36" i="360"/>
  <c r="AC36" i="360"/>
  <c r="AD36" i="360"/>
  <c r="AE36" i="360"/>
  <c r="AF36" i="360"/>
  <c r="AG36" i="360"/>
  <c r="AH36" i="360"/>
  <c r="AI36" i="360"/>
  <c r="AJ36" i="360"/>
  <c r="AK36" i="360"/>
  <c r="AL36" i="360"/>
  <c r="AM36" i="360"/>
  <c r="AN36" i="360"/>
  <c r="AO36" i="360"/>
  <c r="AP36" i="360"/>
  <c r="AQ36" i="360"/>
  <c r="AR36" i="360"/>
  <c r="AS36" i="360"/>
  <c r="AT36" i="360"/>
  <c r="AU36" i="360"/>
  <c r="AV36" i="360"/>
  <c r="AW36" i="360"/>
  <c r="AX36" i="360"/>
  <c r="AY36" i="360"/>
  <c r="AZ36" i="360"/>
  <c r="BA36" i="360"/>
  <c r="BB36" i="360"/>
  <c r="BC36" i="360"/>
  <c r="BD36" i="360"/>
  <c r="BE36" i="360"/>
  <c r="BF36" i="360"/>
  <c r="B37" i="360"/>
  <c r="C37" i="360"/>
  <c r="D37" i="360"/>
  <c r="E37" i="360"/>
  <c r="G37" i="360"/>
  <c r="H37" i="360"/>
  <c r="I37" i="360"/>
  <c r="J37" i="360"/>
  <c r="K37" i="360"/>
  <c r="L37" i="360"/>
  <c r="M37" i="360"/>
  <c r="N37" i="360"/>
  <c r="O37" i="360"/>
  <c r="P37" i="360"/>
  <c r="Q37" i="360"/>
  <c r="S37" i="360"/>
  <c r="T37" i="360"/>
  <c r="U37" i="360"/>
  <c r="V37" i="360"/>
  <c r="W37" i="360"/>
  <c r="X37" i="360"/>
  <c r="Y37" i="360"/>
  <c r="Z37" i="360"/>
  <c r="AA37" i="360"/>
  <c r="AB37" i="360"/>
  <c r="AC37" i="360"/>
  <c r="AD37" i="360"/>
  <c r="AE37" i="360"/>
  <c r="AF37" i="360"/>
  <c r="AG37" i="360"/>
  <c r="AH37" i="360"/>
  <c r="AI37" i="360"/>
  <c r="AJ37" i="360"/>
  <c r="AK37" i="360"/>
  <c r="AL37" i="360"/>
  <c r="AM37" i="360"/>
  <c r="AN37" i="360"/>
  <c r="AO37" i="360"/>
  <c r="AP37" i="360"/>
  <c r="AQ37" i="360"/>
  <c r="AR37" i="360"/>
  <c r="AS37" i="360"/>
  <c r="AT37" i="360"/>
  <c r="AU37" i="360"/>
  <c r="AV37" i="360"/>
  <c r="AW37" i="360"/>
  <c r="AX37" i="360"/>
  <c r="AY37" i="360"/>
  <c r="AZ37" i="360"/>
  <c r="BA37" i="360"/>
  <c r="BB37" i="360"/>
  <c r="BC37" i="360"/>
  <c r="BD37" i="360"/>
  <c r="BE37" i="360"/>
  <c r="BF37" i="360"/>
  <c r="B38" i="360"/>
  <c r="C38" i="360"/>
  <c r="D38" i="360"/>
  <c r="E38" i="360"/>
  <c r="G38" i="360"/>
  <c r="H38" i="360"/>
  <c r="I38" i="360"/>
  <c r="J38" i="360"/>
  <c r="K38" i="360"/>
  <c r="L38" i="360"/>
  <c r="M38" i="360"/>
  <c r="N38" i="360"/>
  <c r="O38" i="360"/>
  <c r="P38" i="360"/>
  <c r="Q38" i="360"/>
  <c r="S38" i="360"/>
  <c r="T38" i="360"/>
  <c r="U38" i="360"/>
  <c r="V38" i="360"/>
  <c r="W38" i="360"/>
  <c r="X38" i="360"/>
  <c r="Y38" i="360"/>
  <c r="Z38" i="360"/>
  <c r="AA38" i="360"/>
  <c r="AB38" i="360"/>
  <c r="AC38" i="360"/>
  <c r="AD38" i="360"/>
  <c r="AE38" i="360"/>
  <c r="AF38" i="360"/>
  <c r="AG38" i="360"/>
  <c r="AH38" i="360"/>
  <c r="AI38" i="360"/>
  <c r="AJ38" i="360"/>
  <c r="AK38" i="360"/>
  <c r="AL38" i="360"/>
  <c r="AM38" i="360"/>
  <c r="AN38" i="360"/>
  <c r="AO38" i="360"/>
  <c r="AP38" i="360"/>
  <c r="AQ38" i="360"/>
  <c r="AR38" i="360"/>
  <c r="AS38" i="360"/>
  <c r="AT38" i="360"/>
  <c r="AU38" i="360"/>
  <c r="AV38" i="360"/>
  <c r="AW38" i="360"/>
  <c r="AX38" i="360"/>
  <c r="AY38" i="360"/>
  <c r="AZ38" i="360"/>
  <c r="BA38" i="360"/>
  <c r="BB38" i="360"/>
  <c r="BC38" i="360"/>
  <c r="BD38" i="360"/>
  <c r="BE38" i="360"/>
  <c r="BF38" i="360"/>
  <c r="T39" i="360"/>
  <c r="BI40" i="360"/>
  <c r="BJ40" i="360"/>
  <c r="BK40" i="360"/>
  <c r="BQ40" i="360"/>
  <c r="BV40" i="360"/>
  <c r="BQ41" i="360"/>
  <c r="BI42" i="360"/>
  <c r="BJ42" i="360"/>
  <c r="BK42" i="360"/>
  <c r="BV43" i="360"/>
  <c r="BV46" i="360"/>
  <c r="BK47" i="360"/>
  <c r="BI49" i="360"/>
  <c r="BJ49" i="360"/>
  <c r="BK49" i="360"/>
  <c r="BO50" i="360"/>
  <c r="BI51" i="360"/>
  <c r="BJ51" i="360"/>
  <c r="BK51" i="360"/>
  <c r="AA65" i="360"/>
  <c r="AB65" i="360"/>
  <c r="AC65" i="360"/>
  <c r="AD65" i="360"/>
  <c r="AE65" i="360"/>
  <c r="AA71" i="360"/>
  <c r="AB71" i="360"/>
  <c r="AC71" i="360"/>
  <c r="AD71" i="360"/>
  <c r="AE71" i="360"/>
  <c r="AA76" i="360"/>
  <c r="AB76" i="360"/>
  <c r="AC76" i="360"/>
  <c r="AD76" i="360"/>
  <c r="AE76" i="360"/>
  <c r="AA79" i="360"/>
  <c r="AB79" i="360"/>
  <c r="AC79" i="360"/>
  <c r="AD79" i="360"/>
  <c r="AE79" i="360"/>
  <c r="B96" i="360"/>
  <c r="C96" i="360"/>
  <c r="D96" i="360"/>
  <c r="E96" i="360"/>
  <c r="F96" i="360"/>
  <c r="G96" i="360"/>
  <c r="H96" i="360"/>
  <c r="I96" i="360"/>
  <c r="J96" i="360"/>
  <c r="K96" i="360"/>
  <c r="L96" i="360"/>
  <c r="M96" i="360"/>
  <c r="N96" i="360"/>
  <c r="O96" i="360"/>
  <c r="P96" i="360"/>
  <c r="Q96" i="360"/>
  <c r="R96" i="360"/>
  <c r="S96" i="360"/>
  <c r="T96" i="360"/>
  <c r="U96" i="360"/>
  <c r="V96" i="360"/>
  <c r="W96" i="360"/>
  <c r="X96" i="360"/>
  <c r="Y96" i="360"/>
  <c r="Z96" i="360"/>
  <c r="AA96" i="360"/>
  <c r="AB96" i="360"/>
  <c r="AC96" i="360"/>
  <c r="AD96" i="360"/>
  <c r="AE96" i="360"/>
  <c r="AF96" i="360"/>
  <c r="AG96" i="360"/>
  <c r="AH96" i="360"/>
  <c r="AI96" i="360"/>
  <c r="AJ96" i="360"/>
  <c r="AK96" i="360"/>
  <c r="AL96" i="360"/>
  <c r="AM96" i="360"/>
  <c r="AN96" i="360"/>
  <c r="AO96" i="360"/>
  <c r="B97" i="360"/>
  <c r="C97" i="360"/>
  <c r="D97" i="360"/>
  <c r="E97" i="360"/>
  <c r="F97" i="360"/>
  <c r="G97" i="360"/>
  <c r="H97" i="360"/>
  <c r="I97" i="360"/>
  <c r="J97" i="360"/>
  <c r="K97" i="360"/>
  <c r="L97" i="360"/>
  <c r="M97" i="360"/>
  <c r="N97" i="360"/>
  <c r="O97" i="360"/>
  <c r="P97" i="360"/>
  <c r="Q97" i="360"/>
  <c r="R97" i="360"/>
  <c r="S97" i="360"/>
  <c r="T97" i="360"/>
  <c r="U97" i="360"/>
  <c r="V97" i="360"/>
  <c r="W97" i="360"/>
  <c r="X97" i="360"/>
  <c r="Y97" i="360"/>
  <c r="Z97" i="360"/>
  <c r="AA97" i="360"/>
  <c r="AB97" i="360"/>
  <c r="AC97" i="360"/>
  <c r="AD97" i="360"/>
  <c r="AE97" i="360"/>
  <c r="AF97" i="360"/>
  <c r="AG97" i="360"/>
  <c r="AH97" i="360"/>
  <c r="AI97" i="360"/>
  <c r="AJ97" i="360"/>
  <c r="AK97" i="360"/>
  <c r="AL97" i="360"/>
  <c r="AM97" i="360"/>
  <c r="AN97" i="360"/>
  <c r="AO97" i="360"/>
  <c r="B98" i="360"/>
  <c r="C98" i="360"/>
  <c r="D98" i="360"/>
  <c r="E98" i="360"/>
  <c r="F98" i="360"/>
  <c r="G98" i="360"/>
  <c r="H98" i="360"/>
  <c r="I98" i="360"/>
  <c r="J98" i="360"/>
  <c r="K98" i="360"/>
  <c r="L98" i="360"/>
  <c r="M98" i="360"/>
  <c r="N98" i="360"/>
  <c r="O98" i="360"/>
  <c r="P98" i="360"/>
  <c r="Q98" i="360"/>
  <c r="R98" i="360"/>
  <c r="S98" i="360"/>
  <c r="T98" i="360"/>
  <c r="U98" i="360"/>
  <c r="V98" i="360"/>
  <c r="W98" i="360"/>
  <c r="X98" i="360"/>
  <c r="Y98" i="360"/>
  <c r="Z98" i="360"/>
  <c r="AA98" i="360"/>
  <c r="AB98" i="360"/>
  <c r="AC98" i="360"/>
  <c r="AD98" i="360"/>
  <c r="AE98" i="360"/>
  <c r="AF98" i="360"/>
  <c r="AG98" i="360"/>
  <c r="AH98" i="360"/>
  <c r="AI98" i="360"/>
  <c r="AJ98" i="360"/>
  <c r="AK98" i="360"/>
  <c r="AL98" i="360"/>
  <c r="AM98" i="360"/>
  <c r="AN98" i="360"/>
  <c r="AO98" i="360"/>
  <c r="Q103" i="360"/>
  <c r="R103" i="360"/>
  <c r="S104" i="360"/>
  <c r="T104" i="360"/>
  <c r="Q109" i="360"/>
  <c r="R109" i="360"/>
  <c r="S110" i="360"/>
  <c r="T110" i="360"/>
  <c r="R115" i="360"/>
  <c r="Q121" i="360"/>
  <c r="R121" i="360"/>
  <c r="S122" i="360"/>
  <c r="T122" i="360"/>
  <c r="Q127" i="360"/>
  <c r="R127" i="360"/>
  <c r="S128" i="360"/>
  <c r="T128" i="360"/>
  <c r="Q135" i="360"/>
  <c r="Q136" i="360"/>
  <c r="R136" i="360"/>
  <c r="S136" i="360"/>
  <c r="T136" i="360"/>
  <c r="Q137" i="360"/>
  <c r="R137" i="360"/>
  <c r="S137" i="360"/>
  <c r="T137" i="360"/>
  <c r="Q142" i="360"/>
  <c r="Q143" i="360"/>
  <c r="R143" i="360"/>
  <c r="S143" i="360"/>
  <c r="T143" i="360"/>
  <c r="Q144" i="360"/>
  <c r="R144" i="360"/>
  <c r="S144" i="360"/>
  <c r="T144" i="360"/>
  <c r="Q149" i="360"/>
  <c r="Q150" i="360"/>
  <c r="R150" i="360"/>
  <c r="S150" i="360"/>
  <c r="T150" i="360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F3" i="352"/>
  <c r="F4" i="352"/>
  <c r="F5" i="352"/>
  <c r="F6" i="352"/>
  <c r="F7" i="352"/>
  <c r="F8" i="352"/>
  <c r="F9" i="352"/>
  <c r="F10" i="352"/>
  <c r="F11" i="352"/>
  <c r="F12" i="352"/>
  <c r="F13" i="352"/>
  <c r="F14" i="352"/>
  <c r="F15" i="352"/>
  <c r="F16" i="352"/>
  <c r="F17" i="352"/>
  <c r="F18" i="352"/>
  <c r="F19" i="352"/>
  <c r="F20" i="352"/>
  <c r="F21" i="352"/>
  <c r="F22" i="352"/>
  <c r="F23" i="352"/>
  <c r="F24" i="352"/>
  <c r="F25" i="352"/>
  <c r="F26" i="352"/>
  <c r="F27" i="352"/>
  <c r="F28" i="352"/>
  <c r="F29" i="352"/>
  <c r="F30" i="352"/>
  <c r="F31" i="352"/>
  <c r="F32" i="352"/>
  <c r="F33" i="352"/>
  <c r="F34" i="352"/>
  <c r="F35" i="352"/>
  <c r="F36" i="352"/>
  <c r="F37" i="352"/>
  <c r="F38" i="352"/>
  <c r="F39" i="352"/>
  <c r="F40" i="352"/>
  <c r="F41" i="352"/>
  <c r="F42" i="352"/>
  <c r="F43" i="352"/>
  <c r="F44" i="352"/>
  <c r="H44" i="352"/>
  <c r="I44" i="352"/>
  <c r="J44" i="352"/>
  <c r="K44" i="352"/>
  <c r="L44" i="352"/>
  <c r="F6" i="355"/>
  <c r="G6" i="355"/>
  <c r="H6" i="355"/>
  <c r="I6" i="355"/>
  <c r="F7" i="355"/>
  <c r="G7" i="355"/>
  <c r="H7" i="355"/>
  <c r="I7" i="355"/>
  <c r="O7" i="355"/>
  <c r="P7" i="355"/>
  <c r="Q7" i="355"/>
  <c r="R7" i="355"/>
  <c r="S7" i="355"/>
  <c r="F8" i="355"/>
  <c r="G8" i="355"/>
  <c r="H8" i="355"/>
  <c r="I8" i="355"/>
  <c r="O8" i="355"/>
  <c r="P8" i="355"/>
  <c r="Q8" i="355"/>
  <c r="R8" i="355"/>
  <c r="S8" i="355"/>
  <c r="F9" i="355"/>
  <c r="G9" i="355"/>
  <c r="H9" i="355"/>
  <c r="I9" i="355"/>
  <c r="F11" i="355"/>
  <c r="G11" i="355"/>
  <c r="H11" i="355"/>
  <c r="I11" i="355"/>
  <c r="O11" i="355"/>
  <c r="P11" i="355"/>
  <c r="Q11" i="355"/>
  <c r="R11" i="355"/>
  <c r="S11" i="355"/>
  <c r="O12" i="355"/>
  <c r="P12" i="355"/>
  <c r="Q12" i="355"/>
  <c r="R12" i="355"/>
  <c r="S12" i="355"/>
  <c r="O13" i="355"/>
  <c r="P13" i="355"/>
  <c r="Q13" i="355"/>
  <c r="R13" i="355"/>
  <c r="S13" i="355"/>
  <c r="F14" i="355"/>
  <c r="G14" i="355"/>
  <c r="H14" i="355"/>
  <c r="I14" i="355"/>
  <c r="F15" i="355"/>
  <c r="G15" i="355"/>
  <c r="H15" i="355"/>
  <c r="I15" i="355"/>
  <c r="O15" i="355"/>
  <c r="P15" i="355"/>
  <c r="Q15" i="355"/>
  <c r="R15" i="355"/>
  <c r="S15" i="355"/>
  <c r="F17" i="355"/>
  <c r="G17" i="355"/>
  <c r="H17" i="355"/>
  <c r="I17" i="355"/>
  <c r="F18" i="355"/>
  <c r="G18" i="355"/>
  <c r="H18" i="355"/>
  <c r="I18" i="355"/>
  <c r="O18" i="355"/>
  <c r="P18" i="355"/>
  <c r="Q18" i="355"/>
  <c r="R18" i="355"/>
  <c r="S18" i="355"/>
  <c r="O19" i="355"/>
  <c r="P19" i="355"/>
  <c r="Q19" i="355"/>
  <c r="R19" i="355"/>
  <c r="S19" i="355"/>
  <c r="F21" i="355"/>
  <c r="G21" i="355"/>
  <c r="H21" i="355"/>
  <c r="I21" i="355"/>
  <c r="F22" i="355"/>
  <c r="G22" i="355"/>
  <c r="H22" i="355"/>
  <c r="I22" i="355"/>
  <c r="O22" i="355"/>
  <c r="P22" i="355"/>
  <c r="Q22" i="355"/>
  <c r="R22" i="355"/>
  <c r="S22" i="355"/>
  <c r="F23" i="355"/>
  <c r="G23" i="355"/>
  <c r="H23" i="355"/>
  <c r="I23" i="355"/>
  <c r="F24" i="355"/>
  <c r="G24" i="355"/>
  <c r="H24" i="355"/>
  <c r="I24" i="355"/>
  <c r="F25" i="355"/>
  <c r="G25" i="355"/>
  <c r="H25" i="355"/>
  <c r="I25" i="355"/>
  <c r="O25" i="355"/>
  <c r="P25" i="355"/>
  <c r="Q25" i="355"/>
  <c r="R25" i="355"/>
  <c r="S25" i="355"/>
  <c r="O27" i="355"/>
  <c r="P27" i="355"/>
  <c r="Q27" i="355"/>
  <c r="R27" i="355"/>
  <c r="S27" i="355"/>
  <c r="F28" i="355"/>
  <c r="G28" i="355"/>
  <c r="H28" i="355"/>
  <c r="I28" i="355"/>
  <c r="O28" i="355"/>
  <c r="P28" i="355"/>
  <c r="Q28" i="355"/>
  <c r="R28" i="355"/>
  <c r="S28" i="355"/>
  <c r="F29" i="355"/>
  <c r="G29" i="355"/>
  <c r="H29" i="355"/>
  <c r="I29" i="355"/>
  <c r="F30" i="355"/>
  <c r="G30" i="355"/>
  <c r="H30" i="355"/>
  <c r="I30" i="355"/>
  <c r="F31" i="355"/>
  <c r="G31" i="355"/>
  <c r="H31" i="355"/>
  <c r="I31" i="355"/>
  <c r="F32" i="355"/>
  <c r="G32" i="355"/>
  <c r="H32" i="355"/>
  <c r="I32" i="355"/>
  <c r="F34" i="355"/>
  <c r="G34" i="355"/>
  <c r="H34" i="355"/>
  <c r="I34" i="355"/>
  <c r="F35" i="355"/>
  <c r="G35" i="355"/>
  <c r="H35" i="355"/>
  <c r="I35" i="355"/>
  <c r="F36" i="355"/>
  <c r="G36" i="355"/>
  <c r="H36" i="355"/>
  <c r="I36" i="355"/>
  <c r="F37" i="355"/>
  <c r="G37" i="355"/>
  <c r="H37" i="355"/>
  <c r="I37" i="355"/>
  <c r="F38" i="355"/>
  <c r="G38" i="355"/>
  <c r="H38" i="355"/>
  <c r="I38" i="355"/>
  <c r="P38" i="355"/>
  <c r="Q38" i="355"/>
  <c r="R38" i="355"/>
  <c r="S38" i="355"/>
  <c r="F39" i="355"/>
  <c r="G39" i="355"/>
  <c r="H39" i="355"/>
  <c r="I39" i="355"/>
  <c r="F42" i="355"/>
  <c r="G42" i="355"/>
  <c r="H42" i="355"/>
  <c r="I42" i="355"/>
  <c r="F43" i="355"/>
  <c r="G43" i="355"/>
  <c r="H43" i="355"/>
  <c r="I43" i="355"/>
  <c r="F44" i="355"/>
  <c r="G44" i="355"/>
  <c r="H44" i="355"/>
  <c r="I44" i="355"/>
  <c r="F45" i="355"/>
  <c r="G45" i="355"/>
  <c r="H45" i="355"/>
  <c r="I45" i="355"/>
  <c r="F46" i="355"/>
  <c r="G46" i="355"/>
  <c r="H46" i="355"/>
  <c r="I46" i="355"/>
  <c r="F47" i="355"/>
  <c r="G47" i="355"/>
  <c r="H47" i="355"/>
  <c r="I47" i="355"/>
  <c r="F50" i="355"/>
  <c r="G50" i="355"/>
  <c r="H50" i="355"/>
  <c r="I50" i="355"/>
  <c r="F51" i="355"/>
  <c r="G51" i="355"/>
  <c r="H51" i="355"/>
  <c r="I51" i="355"/>
  <c r="F52" i="355"/>
  <c r="G52" i="355"/>
  <c r="H52" i="355"/>
  <c r="I52" i="355"/>
  <c r="F53" i="355"/>
  <c r="G53" i="355"/>
  <c r="H53" i="355"/>
  <c r="I53" i="355"/>
  <c r="F56" i="355"/>
  <c r="G56" i="355"/>
  <c r="H56" i="355"/>
  <c r="I56" i="355"/>
  <c r="F57" i="355"/>
  <c r="G57" i="355"/>
  <c r="H57" i="355"/>
  <c r="I57" i="355"/>
  <c r="F58" i="355"/>
  <c r="G58" i="355"/>
  <c r="H58" i="355"/>
  <c r="I58" i="355"/>
  <c r="F59" i="355"/>
  <c r="G59" i="355"/>
  <c r="H59" i="355"/>
  <c r="I59" i="355"/>
  <c r="F60" i="355"/>
  <c r="G60" i="355"/>
  <c r="H60" i="355"/>
  <c r="I60" i="355"/>
  <c r="F61" i="355"/>
  <c r="G61" i="355"/>
  <c r="H61" i="355"/>
  <c r="I61" i="355"/>
  <c r="F62" i="355"/>
  <c r="G62" i="355"/>
  <c r="H62" i="355"/>
  <c r="I62" i="355"/>
  <c r="F63" i="355"/>
  <c r="G63" i="355"/>
  <c r="H63" i="355"/>
  <c r="I63" i="355"/>
  <c r="F64" i="355"/>
  <c r="G64" i="355"/>
  <c r="H64" i="355"/>
  <c r="I64" i="355"/>
  <c r="F65" i="355"/>
  <c r="G65" i="355"/>
  <c r="H65" i="355"/>
  <c r="I65" i="355"/>
  <c r="F66" i="355"/>
  <c r="G66" i="355"/>
  <c r="H66" i="355"/>
  <c r="I66" i="355"/>
  <c r="F67" i="355"/>
  <c r="G67" i="355"/>
  <c r="H67" i="355"/>
  <c r="I67" i="355"/>
  <c r="F68" i="355"/>
  <c r="G68" i="355"/>
  <c r="H68" i="355"/>
  <c r="I68" i="355"/>
  <c r="F69" i="355"/>
  <c r="G69" i="355"/>
  <c r="H69" i="355"/>
  <c r="I69" i="355"/>
  <c r="F70" i="355"/>
  <c r="G70" i="355"/>
  <c r="H70" i="355"/>
  <c r="I70" i="355"/>
  <c r="F71" i="355"/>
  <c r="G71" i="355"/>
  <c r="H71" i="355"/>
  <c r="I71" i="355"/>
  <c r="F72" i="355"/>
  <c r="G72" i="355"/>
  <c r="H72" i="355"/>
  <c r="I72" i="355"/>
  <c r="F73" i="355"/>
  <c r="G73" i="355"/>
  <c r="H73" i="355"/>
  <c r="I73" i="355"/>
  <c r="F74" i="355"/>
  <c r="G74" i="355"/>
  <c r="H74" i="355"/>
  <c r="I74" i="355"/>
  <c r="F75" i="355"/>
  <c r="G75" i="355"/>
  <c r="H75" i="355"/>
  <c r="I75" i="355"/>
  <c r="F76" i="355"/>
  <c r="G76" i="355"/>
  <c r="H76" i="355"/>
  <c r="I76" i="355"/>
  <c r="F77" i="355"/>
  <c r="G77" i="355"/>
  <c r="H77" i="355"/>
  <c r="I77" i="355"/>
  <c r="F78" i="355"/>
  <c r="G78" i="355"/>
  <c r="H78" i="355"/>
  <c r="I78" i="355"/>
  <c r="F79" i="355"/>
  <c r="G79" i="355"/>
  <c r="H79" i="355"/>
  <c r="I79" i="355"/>
  <c r="F80" i="355"/>
  <c r="G80" i="355"/>
  <c r="H80" i="355"/>
  <c r="I80" i="355"/>
  <c r="F81" i="355"/>
  <c r="G81" i="355"/>
  <c r="H81" i="355"/>
  <c r="I81" i="355"/>
  <c r="F82" i="355"/>
  <c r="G82" i="355"/>
  <c r="H82" i="355"/>
  <c r="I82" i="355"/>
  <c r="F83" i="355"/>
  <c r="G83" i="355"/>
  <c r="H83" i="355"/>
  <c r="I83" i="355"/>
  <c r="F84" i="355"/>
  <c r="G84" i="355"/>
  <c r="H84" i="355"/>
  <c r="I84" i="355"/>
  <c r="F85" i="355"/>
  <c r="G85" i="355"/>
  <c r="H85" i="355"/>
  <c r="I85" i="355"/>
  <c r="F86" i="355"/>
  <c r="G86" i="355"/>
  <c r="H86" i="355"/>
  <c r="I86" i="355"/>
  <c r="F87" i="355"/>
  <c r="G87" i="355"/>
  <c r="H87" i="355"/>
  <c r="I87" i="355"/>
  <c r="F88" i="355"/>
  <c r="G88" i="355"/>
  <c r="H88" i="355"/>
  <c r="I88" i="355"/>
  <c r="F89" i="355"/>
  <c r="G89" i="355"/>
  <c r="H89" i="355"/>
  <c r="I89" i="355"/>
  <c r="F90" i="355"/>
  <c r="G90" i="355"/>
  <c r="H90" i="355"/>
  <c r="I90" i="355"/>
  <c r="F91" i="355"/>
  <c r="G91" i="355"/>
  <c r="H91" i="355"/>
  <c r="I91" i="355"/>
  <c r="F92" i="355"/>
  <c r="G92" i="355"/>
  <c r="H92" i="355"/>
  <c r="I92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R4" i="366"/>
  <c r="BG4" i="366"/>
  <c r="M5" i="366"/>
  <c r="N5" i="366"/>
  <c r="O5" i="366"/>
  <c r="P5" i="366"/>
  <c r="Q5" i="366"/>
  <c r="R5" i="366"/>
  <c r="BG5" i="366"/>
  <c r="M6" i="366"/>
  <c r="N6" i="366"/>
  <c r="O6" i="366"/>
  <c r="P6" i="366"/>
  <c r="Q6" i="366"/>
  <c r="R6" i="366"/>
  <c r="BG6" i="366"/>
  <c r="M7" i="366"/>
  <c r="N7" i="366"/>
  <c r="O7" i="366"/>
  <c r="P7" i="366"/>
  <c r="Q7" i="366"/>
  <c r="R7" i="366"/>
  <c r="BG7" i="366"/>
  <c r="M8" i="366"/>
  <c r="N8" i="366"/>
  <c r="O8" i="366"/>
  <c r="P8" i="366"/>
  <c r="Q8" i="366"/>
  <c r="R8" i="366"/>
  <c r="BG8" i="366"/>
  <c r="R9" i="366"/>
  <c r="BG9" i="366"/>
  <c r="M10" i="366"/>
  <c r="N10" i="366"/>
  <c r="O10" i="366"/>
  <c r="P10" i="366"/>
  <c r="Q10" i="366"/>
  <c r="R10" i="366"/>
  <c r="BG10" i="366"/>
  <c r="M11" i="366"/>
  <c r="N11" i="366"/>
  <c r="O11" i="366"/>
  <c r="P11" i="366"/>
  <c r="Q11" i="366"/>
  <c r="R11" i="366"/>
  <c r="BG11" i="366"/>
  <c r="M12" i="366"/>
  <c r="N12" i="366"/>
  <c r="O12" i="366"/>
  <c r="P12" i="366"/>
  <c r="Q12" i="366"/>
  <c r="R12" i="366"/>
  <c r="BG12" i="366"/>
  <c r="M13" i="366"/>
  <c r="N13" i="366"/>
  <c r="O13" i="366"/>
  <c r="P13" i="366"/>
  <c r="Q13" i="366"/>
  <c r="R13" i="366"/>
  <c r="BG13" i="366"/>
  <c r="M14" i="366"/>
  <c r="N14" i="366"/>
  <c r="O14" i="366"/>
  <c r="P14" i="366"/>
  <c r="Q14" i="366"/>
  <c r="R14" i="366"/>
  <c r="BG14" i="366"/>
  <c r="M15" i="366"/>
  <c r="N15" i="366"/>
  <c r="O15" i="366"/>
  <c r="P15" i="366"/>
  <c r="Q15" i="366"/>
  <c r="R15" i="366"/>
  <c r="BG15" i="366"/>
  <c r="R16" i="366"/>
  <c r="BG16" i="366"/>
  <c r="M17" i="366"/>
  <c r="N17" i="366"/>
  <c r="O17" i="366"/>
  <c r="P17" i="366"/>
  <c r="Q17" i="366"/>
  <c r="R17" i="366"/>
  <c r="BG17" i="366"/>
  <c r="M18" i="366"/>
  <c r="N18" i="366"/>
  <c r="O18" i="366"/>
  <c r="P18" i="366"/>
  <c r="Q18" i="366"/>
  <c r="R18" i="366"/>
  <c r="BG18" i="366"/>
  <c r="M19" i="366"/>
  <c r="N19" i="366"/>
  <c r="O19" i="366"/>
  <c r="P19" i="366"/>
  <c r="Q19" i="366"/>
  <c r="R19" i="366"/>
  <c r="BG19" i="366"/>
  <c r="M20" i="366"/>
  <c r="N20" i="366"/>
  <c r="O20" i="366"/>
  <c r="P20" i="366"/>
  <c r="Q20" i="366"/>
  <c r="R20" i="366"/>
  <c r="BG20" i="366"/>
  <c r="M21" i="366"/>
  <c r="N21" i="366"/>
  <c r="O21" i="366"/>
  <c r="P21" i="366"/>
  <c r="Q21" i="366"/>
  <c r="R21" i="366"/>
  <c r="BG21" i="366"/>
  <c r="M22" i="366"/>
  <c r="N22" i="366"/>
  <c r="O22" i="366"/>
  <c r="P22" i="366"/>
  <c r="Q22" i="366"/>
  <c r="R22" i="366"/>
  <c r="BG22" i="366"/>
  <c r="R23" i="366"/>
  <c r="BG23" i="366"/>
  <c r="M24" i="366"/>
  <c r="N24" i="366"/>
  <c r="O24" i="366"/>
  <c r="P24" i="366"/>
  <c r="Q24" i="366"/>
  <c r="R24" i="366"/>
  <c r="BG24" i="366"/>
  <c r="M25" i="366"/>
  <c r="N25" i="366"/>
  <c r="O25" i="366"/>
  <c r="P25" i="366"/>
  <c r="Q25" i="366"/>
  <c r="R25" i="366"/>
  <c r="BG25" i="366"/>
  <c r="R26" i="366"/>
  <c r="BG26" i="366"/>
  <c r="R27" i="366"/>
  <c r="BG27" i="366"/>
  <c r="R28" i="366"/>
  <c r="BG28" i="366"/>
  <c r="R29" i="366"/>
  <c r="BG29" i="366"/>
  <c r="R30" i="366"/>
  <c r="BG30" i="366"/>
  <c r="R31" i="366"/>
  <c r="BG31" i="366"/>
  <c r="R32" i="366"/>
  <c r="BG32" i="366"/>
  <c r="R33" i="366"/>
  <c r="BG33" i="366"/>
  <c r="R34" i="366"/>
  <c r="BG34" i="366"/>
  <c r="B36" i="366"/>
  <c r="C36" i="366"/>
  <c r="D36" i="366"/>
  <c r="E36" i="366"/>
  <c r="G36" i="366"/>
  <c r="H36" i="366"/>
  <c r="I36" i="366"/>
  <c r="J36" i="366"/>
  <c r="K36" i="366"/>
  <c r="L36" i="366"/>
  <c r="M36" i="366"/>
  <c r="N36" i="366"/>
  <c r="O36" i="366"/>
  <c r="P36" i="366"/>
  <c r="Q36" i="366"/>
  <c r="S36" i="366"/>
  <c r="T36" i="366"/>
  <c r="U36" i="366"/>
  <c r="V36" i="366"/>
  <c r="W36" i="366"/>
  <c r="X36" i="366"/>
  <c r="Y36" i="366"/>
  <c r="Z36" i="366"/>
  <c r="AA36" i="366"/>
  <c r="AB36" i="366"/>
  <c r="AC36" i="366"/>
  <c r="AD36" i="366"/>
  <c r="AE36" i="366"/>
  <c r="AF36" i="366"/>
  <c r="AG36" i="366"/>
  <c r="AH36" i="366"/>
  <c r="AI36" i="366"/>
  <c r="AJ36" i="366"/>
  <c r="AK36" i="366"/>
  <c r="AL36" i="366"/>
  <c r="AM36" i="366"/>
  <c r="AN36" i="366"/>
  <c r="AO36" i="366"/>
  <c r="AP36" i="366"/>
  <c r="AQ36" i="366"/>
  <c r="AR36" i="366"/>
  <c r="AS36" i="366"/>
  <c r="AT36" i="366"/>
  <c r="AU36" i="366"/>
  <c r="AV36" i="366"/>
  <c r="AW36" i="366"/>
  <c r="AX36" i="366"/>
  <c r="AY36" i="366"/>
  <c r="AZ36" i="366"/>
  <c r="BA36" i="366"/>
  <c r="BB36" i="366"/>
  <c r="BC36" i="366"/>
  <c r="BD36" i="366"/>
  <c r="BE36" i="366"/>
  <c r="BF36" i="366"/>
  <c r="B37" i="366"/>
  <c r="C37" i="366"/>
  <c r="D37" i="366"/>
  <c r="E37" i="366"/>
  <c r="G37" i="366"/>
  <c r="H37" i="366"/>
  <c r="I37" i="366"/>
  <c r="J37" i="366"/>
  <c r="K37" i="366"/>
  <c r="L37" i="366"/>
  <c r="M37" i="366"/>
  <c r="N37" i="366"/>
  <c r="O37" i="366"/>
  <c r="P37" i="366"/>
  <c r="Q37" i="366"/>
  <c r="S37" i="366"/>
  <c r="T37" i="366"/>
  <c r="U37" i="366"/>
  <c r="V37" i="366"/>
  <c r="W37" i="366"/>
  <c r="X37" i="366"/>
  <c r="Y37" i="366"/>
  <c r="Z37" i="366"/>
  <c r="AA37" i="366"/>
  <c r="AB37" i="366"/>
  <c r="AC37" i="366"/>
  <c r="AD37" i="366"/>
  <c r="AE37" i="366"/>
  <c r="AF37" i="366"/>
  <c r="AG37" i="366"/>
  <c r="AH37" i="366"/>
  <c r="AI37" i="366"/>
  <c r="AJ37" i="366"/>
  <c r="AK37" i="366"/>
  <c r="AL37" i="366"/>
  <c r="AM37" i="366"/>
  <c r="AN37" i="366"/>
  <c r="AO37" i="366"/>
  <c r="AP37" i="366"/>
  <c r="AQ37" i="366"/>
  <c r="AR37" i="366"/>
  <c r="AS37" i="366"/>
  <c r="AT37" i="366"/>
  <c r="AU37" i="366"/>
  <c r="AV37" i="366"/>
  <c r="AW37" i="366"/>
  <c r="AX37" i="366"/>
  <c r="AY37" i="366"/>
  <c r="AZ37" i="366"/>
  <c r="BA37" i="366"/>
  <c r="BB37" i="366"/>
  <c r="BC37" i="366"/>
  <c r="BD37" i="366"/>
  <c r="BE37" i="366"/>
  <c r="BF37" i="366"/>
  <c r="B38" i="366"/>
  <c r="C38" i="366"/>
  <c r="D38" i="366"/>
  <c r="E38" i="366"/>
  <c r="G38" i="366"/>
  <c r="H38" i="366"/>
  <c r="I38" i="366"/>
  <c r="J38" i="366"/>
  <c r="K38" i="366"/>
  <c r="L38" i="366"/>
  <c r="M38" i="366"/>
  <c r="N38" i="366"/>
  <c r="O38" i="366"/>
  <c r="P38" i="366"/>
  <c r="Q38" i="366"/>
  <c r="S38" i="366"/>
  <c r="T38" i="366"/>
  <c r="U38" i="366"/>
  <c r="V38" i="366"/>
  <c r="W38" i="366"/>
  <c r="X38" i="366"/>
  <c r="Y38" i="366"/>
  <c r="Z38" i="366"/>
  <c r="AA38" i="366"/>
  <c r="AB38" i="366"/>
  <c r="AC38" i="366"/>
  <c r="AD38" i="366"/>
  <c r="AE38" i="366"/>
  <c r="AF38" i="366"/>
  <c r="AG38" i="366"/>
  <c r="AH38" i="366"/>
  <c r="AI38" i="366"/>
  <c r="AJ38" i="366"/>
  <c r="AK38" i="366"/>
  <c r="AL38" i="366"/>
  <c r="AM38" i="366"/>
  <c r="AN38" i="366"/>
  <c r="AO38" i="366"/>
  <c r="AP38" i="366"/>
  <c r="AQ38" i="366"/>
  <c r="AR38" i="366"/>
  <c r="AS38" i="366"/>
  <c r="AT38" i="366"/>
  <c r="AU38" i="366"/>
  <c r="AV38" i="366"/>
  <c r="AW38" i="366"/>
  <c r="AX38" i="366"/>
  <c r="AY38" i="366"/>
  <c r="AZ38" i="366"/>
  <c r="BA38" i="366"/>
  <c r="BB38" i="366"/>
  <c r="BC38" i="366"/>
  <c r="BD38" i="366"/>
  <c r="BE38" i="366"/>
  <c r="BF38" i="366"/>
  <c r="T39" i="366"/>
  <c r="BI40" i="366"/>
  <c r="BJ40" i="366"/>
  <c r="BK40" i="366"/>
  <c r="BQ40" i="366"/>
  <c r="BV40" i="366"/>
  <c r="BQ41" i="366"/>
  <c r="BI42" i="366"/>
  <c r="BJ42" i="366"/>
  <c r="BK42" i="366"/>
  <c r="BV43" i="366"/>
  <c r="BV46" i="366"/>
  <c r="BK47" i="366"/>
  <c r="BI49" i="366"/>
  <c r="BJ49" i="366"/>
  <c r="BK49" i="366"/>
  <c r="BO50" i="366"/>
  <c r="BI51" i="366"/>
  <c r="BJ51" i="366"/>
  <c r="BK51" i="366"/>
  <c r="AA65" i="366"/>
  <c r="AB65" i="366"/>
  <c r="AC65" i="366"/>
  <c r="AD65" i="366"/>
  <c r="AE65" i="366"/>
  <c r="AA71" i="366"/>
  <c r="AB71" i="366"/>
  <c r="AC71" i="366"/>
  <c r="AD71" i="366"/>
  <c r="AE71" i="366"/>
  <c r="AA76" i="366"/>
  <c r="AB76" i="366"/>
  <c r="AC76" i="366"/>
  <c r="AD76" i="366"/>
  <c r="AE76" i="366"/>
  <c r="AA79" i="366"/>
  <c r="AB79" i="366"/>
  <c r="AC79" i="366"/>
  <c r="AD79" i="366"/>
  <c r="AE79" i="366"/>
  <c r="B96" i="366"/>
  <c r="C96" i="366"/>
  <c r="D96" i="366"/>
  <c r="E96" i="366"/>
  <c r="F96" i="366"/>
  <c r="G96" i="366"/>
  <c r="H96" i="366"/>
  <c r="I96" i="366"/>
  <c r="J96" i="366"/>
  <c r="K96" i="366"/>
  <c r="L96" i="366"/>
  <c r="M96" i="366"/>
  <c r="N96" i="366"/>
  <c r="O96" i="366"/>
  <c r="P96" i="366"/>
  <c r="Q96" i="366"/>
  <c r="R96" i="366"/>
  <c r="S96" i="366"/>
  <c r="T96" i="366"/>
  <c r="U96" i="366"/>
  <c r="V96" i="366"/>
  <c r="W96" i="366"/>
  <c r="X96" i="366"/>
  <c r="Y96" i="366"/>
  <c r="Z96" i="366"/>
  <c r="AA96" i="366"/>
  <c r="AB96" i="366"/>
  <c r="AC96" i="366"/>
  <c r="AD96" i="366"/>
  <c r="AE96" i="366"/>
  <c r="AF96" i="366"/>
  <c r="AG96" i="366"/>
  <c r="AH96" i="366"/>
  <c r="AI96" i="366"/>
  <c r="AJ96" i="366"/>
  <c r="AK96" i="366"/>
  <c r="AL96" i="366"/>
  <c r="AM96" i="366"/>
  <c r="AN96" i="366"/>
  <c r="AO96" i="366"/>
  <c r="B97" i="366"/>
  <c r="C97" i="366"/>
  <c r="D97" i="366"/>
  <c r="E97" i="366"/>
  <c r="F97" i="366"/>
  <c r="G97" i="366"/>
  <c r="H97" i="366"/>
  <c r="I97" i="366"/>
  <c r="J97" i="366"/>
  <c r="K97" i="366"/>
  <c r="L97" i="366"/>
  <c r="M97" i="366"/>
  <c r="N97" i="366"/>
  <c r="O97" i="366"/>
  <c r="P97" i="366"/>
  <c r="Q97" i="366"/>
  <c r="R97" i="366"/>
  <c r="S97" i="366"/>
  <c r="T97" i="366"/>
  <c r="U97" i="366"/>
  <c r="V97" i="366"/>
  <c r="W97" i="366"/>
  <c r="X97" i="366"/>
  <c r="Y97" i="366"/>
  <c r="Z97" i="366"/>
  <c r="AA97" i="366"/>
  <c r="AB97" i="366"/>
  <c r="AC97" i="366"/>
  <c r="AD97" i="366"/>
  <c r="AE97" i="366"/>
  <c r="AF97" i="366"/>
  <c r="AG97" i="366"/>
  <c r="AH97" i="366"/>
  <c r="AI97" i="366"/>
  <c r="AJ97" i="366"/>
  <c r="AK97" i="366"/>
  <c r="AL97" i="366"/>
  <c r="AM97" i="366"/>
  <c r="AN97" i="366"/>
  <c r="AO97" i="366"/>
  <c r="B98" i="366"/>
  <c r="C98" i="366"/>
  <c r="D98" i="366"/>
  <c r="E98" i="366"/>
  <c r="F98" i="366"/>
  <c r="G98" i="366"/>
  <c r="H98" i="366"/>
  <c r="I98" i="366"/>
  <c r="J98" i="366"/>
  <c r="K98" i="366"/>
  <c r="L98" i="366"/>
  <c r="M98" i="366"/>
  <c r="N98" i="366"/>
  <c r="O98" i="366"/>
  <c r="P98" i="366"/>
  <c r="Q98" i="366"/>
  <c r="R98" i="366"/>
  <c r="S98" i="366"/>
  <c r="T98" i="366"/>
  <c r="U98" i="366"/>
  <c r="V98" i="366"/>
  <c r="W98" i="366"/>
  <c r="X98" i="366"/>
  <c r="Y98" i="366"/>
  <c r="Z98" i="366"/>
  <c r="AA98" i="366"/>
  <c r="AB98" i="366"/>
  <c r="AC98" i="366"/>
  <c r="AD98" i="366"/>
  <c r="AE98" i="366"/>
  <c r="AF98" i="366"/>
  <c r="AG98" i="366"/>
  <c r="AH98" i="366"/>
  <c r="AI98" i="366"/>
  <c r="AJ98" i="366"/>
  <c r="AK98" i="366"/>
  <c r="AL98" i="366"/>
  <c r="AM98" i="366"/>
  <c r="AN98" i="366"/>
  <c r="AO98" i="366"/>
  <c r="Q103" i="366"/>
  <c r="R103" i="366"/>
  <c r="S104" i="366"/>
  <c r="T104" i="366"/>
  <c r="Q109" i="366"/>
  <c r="R109" i="366"/>
  <c r="S110" i="366"/>
  <c r="T110" i="366"/>
  <c r="R115" i="366"/>
  <c r="Q121" i="366"/>
  <c r="R121" i="366"/>
  <c r="S122" i="366"/>
  <c r="T122" i="366"/>
  <c r="Q127" i="366"/>
  <c r="R127" i="366"/>
  <c r="S128" i="366"/>
  <c r="T128" i="366"/>
  <c r="Q135" i="366"/>
  <c r="Q136" i="366"/>
  <c r="R136" i="366"/>
  <c r="S136" i="366"/>
  <c r="T136" i="366"/>
  <c r="Q137" i="366"/>
  <c r="R137" i="366"/>
  <c r="S137" i="366"/>
  <c r="T137" i="366"/>
  <c r="Q142" i="366"/>
  <c r="Q143" i="366"/>
  <c r="R143" i="366"/>
  <c r="S143" i="366"/>
  <c r="T143" i="366"/>
  <c r="Q144" i="366"/>
  <c r="R144" i="366"/>
  <c r="S144" i="366"/>
  <c r="T144" i="366"/>
  <c r="Q149" i="366"/>
  <c r="Q150" i="366"/>
  <c r="R150" i="366"/>
  <c r="S150" i="366"/>
  <c r="T150" i="366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AW33" i="354"/>
  <c r="AX33" i="354"/>
  <c r="AY33" i="354"/>
  <c r="AZ33" i="354"/>
  <c r="BA33" i="354"/>
  <c r="BG33" i="354"/>
  <c r="M34" i="354"/>
  <c r="N34" i="354"/>
  <c r="O34" i="354"/>
  <c r="P34" i="354"/>
  <c r="Q34" i="354"/>
  <c r="R34" i="354"/>
  <c r="AW34" i="354"/>
  <c r="AX34" i="354"/>
  <c r="AY34" i="354"/>
  <c r="AZ34" i="354"/>
  <c r="BA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AF93" i="354"/>
  <c r="AG93" i="354"/>
  <c r="AH93" i="354"/>
  <c r="AI93" i="354"/>
  <c r="AJ93" i="354"/>
  <c r="AF94" i="354"/>
  <c r="AG94" i="354"/>
  <c r="AH94" i="354"/>
  <c r="AI94" i="354"/>
  <c r="AJ94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T28" i="281"/>
  <c r="U28" i="281"/>
  <c r="V28" i="281"/>
  <c r="W28" i="281"/>
  <c r="X28" i="281"/>
  <c r="Y28" i="281"/>
  <c r="Z28" i="281"/>
  <c r="AA28" i="281"/>
  <c r="AB28" i="281"/>
  <c r="AC28" i="281"/>
  <c r="AD28" i="281"/>
  <c r="AE28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3" i="281"/>
  <c r="P33" i="281"/>
  <c r="Q33" i="281"/>
  <c r="R33" i="281"/>
  <c r="O34" i="281"/>
  <c r="P34" i="281"/>
  <c r="Q34" i="281"/>
  <c r="R34" i="281"/>
  <c r="O35" i="281"/>
  <c r="P35" i="281"/>
  <c r="Q35" i="281"/>
  <c r="R35" i="281"/>
  <c r="O36" i="281"/>
  <c r="P36" i="281"/>
  <c r="Q36" i="281"/>
  <c r="R36" i="281"/>
  <c r="O37" i="281"/>
  <c r="P37" i="281"/>
  <c r="Q37" i="281"/>
  <c r="R37" i="281"/>
  <c r="O40" i="281"/>
  <c r="P40" i="281"/>
  <c r="Q40" i="281"/>
  <c r="R40" i="281"/>
  <c r="O41" i="281"/>
  <c r="P41" i="281"/>
  <c r="Q41" i="281"/>
  <c r="R41" i="281"/>
  <c r="O42" i="281"/>
  <c r="P42" i="281"/>
  <c r="Q42" i="281"/>
  <c r="R42" i="281"/>
  <c r="O43" i="281"/>
  <c r="P43" i="281"/>
  <c r="Q43" i="281"/>
  <c r="R43" i="281"/>
  <c r="O44" i="281"/>
  <c r="P44" i="281"/>
  <c r="Q44" i="281"/>
  <c r="R44" i="281"/>
  <c r="C77" i="281"/>
  <c r="D77" i="281"/>
  <c r="E77" i="281"/>
  <c r="F77" i="281"/>
  <c r="G77" i="281"/>
  <c r="H77" i="281"/>
  <c r="I77" i="281"/>
  <c r="J77" i="281"/>
  <c r="K77" i="281"/>
  <c r="L77" i="281"/>
  <c r="M77" i="281"/>
  <c r="N77" i="281"/>
  <c r="O80" i="281"/>
  <c r="P80" i="281"/>
  <c r="Q80" i="281"/>
  <c r="R80" i="281"/>
  <c r="O81" i="281"/>
  <c r="P81" i="281"/>
  <c r="Q81" i="281"/>
  <c r="R81" i="281"/>
  <c r="O82" i="281"/>
  <c r="P82" i="281"/>
  <c r="Q82" i="281"/>
  <c r="R82" i="281"/>
  <c r="O83" i="281"/>
  <c r="P83" i="281"/>
  <c r="Q83" i="281"/>
  <c r="O84" i="281"/>
  <c r="P84" i="281"/>
  <c r="Q84" i="281"/>
  <c r="R84" i="281"/>
  <c r="O85" i="281"/>
  <c r="P85" i="281"/>
  <c r="Q85" i="281"/>
  <c r="O86" i="281"/>
  <c r="P86" i="281"/>
  <c r="Q86" i="281"/>
  <c r="R86" i="281"/>
  <c r="C120" i="281"/>
  <c r="D120" i="281"/>
  <c r="E120" i="281"/>
  <c r="F120" i="281"/>
  <c r="G120" i="281"/>
  <c r="H120" i="281"/>
  <c r="I120" i="281"/>
  <c r="J120" i="281"/>
  <c r="K120" i="281"/>
  <c r="L120" i="281"/>
  <c r="M120" i="281"/>
  <c r="N120" i="281"/>
  <c r="O123" i="281"/>
  <c r="P123" i="281"/>
  <c r="Q123" i="281"/>
  <c r="R123" i="281"/>
  <c r="O124" i="281"/>
  <c r="P124" i="281"/>
  <c r="Q124" i="281"/>
  <c r="R124" i="281"/>
  <c r="O125" i="281"/>
  <c r="P125" i="281"/>
  <c r="Q125" i="281"/>
  <c r="R125" i="281"/>
  <c r="O126" i="281"/>
  <c r="P126" i="281"/>
  <c r="Q126" i="281"/>
  <c r="R126" i="281"/>
  <c r="O127" i="281"/>
  <c r="P127" i="281"/>
  <c r="Q127" i="281"/>
  <c r="R127" i="281"/>
  <c r="O128" i="281"/>
  <c r="P128" i="281"/>
  <c r="Q128" i="281"/>
  <c r="R128" i="281"/>
  <c r="W138" i="281"/>
  <c r="X138" i="281"/>
  <c r="Y138" i="281"/>
  <c r="Z138" i="281"/>
  <c r="AA138" i="281"/>
  <c r="AB138" i="281"/>
  <c r="AC138" i="281"/>
  <c r="AD138" i="281"/>
  <c r="AE138" i="281"/>
  <c r="F139" i="281"/>
  <c r="G139" i="281"/>
  <c r="H139" i="281"/>
  <c r="I139" i="281"/>
  <c r="J139" i="281"/>
  <c r="K139" i="281"/>
  <c r="L139" i="281"/>
  <c r="M139" i="281"/>
  <c r="N139" i="281"/>
  <c r="C155" i="281"/>
  <c r="D155" i="281"/>
  <c r="E155" i="281"/>
  <c r="F155" i="281"/>
  <c r="G155" i="281"/>
  <c r="H155" i="281"/>
  <c r="I155" i="281"/>
  <c r="J155" i="281"/>
  <c r="K155" i="281"/>
  <c r="L155" i="281"/>
  <c r="M155" i="281"/>
  <c r="N155" i="281"/>
  <c r="O158" i="281"/>
  <c r="P158" i="281"/>
  <c r="Q158" i="281"/>
  <c r="R158" i="281"/>
  <c r="O159" i="281"/>
  <c r="P159" i="281"/>
  <c r="Q159" i="281"/>
  <c r="R159" i="281"/>
  <c r="O160" i="281"/>
  <c r="P160" i="281"/>
  <c r="Q160" i="281"/>
  <c r="R160" i="281"/>
  <c r="O161" i="281"/>
  <c r="P161" i="281"/>
  <c r="Q161" i="281"/>
  <c r="R161" i="281"/>
  <c r="O162" i="281"/>
  <c r="P162" i="281"/>
  <c r="Q162" i="281"/>
  <c r="R162" i="281"/>
  <c r="O163" i="281"/>
  <c r="P163" i="281"/>
  <c r="Q163" i="281"/>
  <c r="R163" i="281"/>
  <c r="E178" i="281"/>
  <c r="F178" i="281"/>
  <c r="G178" i="281"/>
  <c r="H178" i="281"/>
  <c r="I178" i="281"/>
  <c r="J178" i="281"/>
  <c r="K178" i="281"/>
  <c r="L178" i="281"/>
  <c r="M178" i="281"/>
  <c r="N178" i="281"/>
  <c r="O178" i="281"/>
  <c r="P178" i="281"/>
  <c r="Q178" i="281"/>
  <c r="S178" i="281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M4" i="359"/>
  <c r="N4" i="359"/>
  <c r="O4" i="359"/>
  <c r="P4" i="359"/>
  <c r="Q4" i="359"/>
  <c r="R4" i="359"/>
  <c r="BG4" i="359"/>
  <c r="M5" i="359"/>
  <c r="N5" i="359"/>
  <c r="O5" i="359"/>
  <c r="P5" i="359"/>
  <c r="Q5" i="359"/>
  <c r="R5" i="359"/>
  <c r="BG5" i="359"/>
  <c r="M6" i="359"/>
  <c r="N6" i="359"/>
  <c r="O6" i="359"/>
  <c r="P6" i="359"/>
  <c r="Q6" i="359"/>
  <c r="R6" i="359"/>
  <c r="BG6" i="359"/>
  <c r="R7" i="359"/>
  <c r="BG7" i="359"/>
  <c r="M8" i="359"/>
  <c r="N8" i="359"/>
  <c r="O8" i="359"/>
  <c r="P8" i="359"/>
  <c r="Q8" i="359"/>
  <c r="R8" i="359"/>
  <c r="BG8" i="359"/>
  <c r="M9" i="359"/>
  <c r="N9" i="359"/>
  <c r="O9" i="359"/>
  <c r="P9" i="359"/>
  <c r="Q9" i="359"/>
  <c r="R9" i="359"/>
  <c r="BG9" i="359"/>
  <c r="M10" i="359"/>
  <c r="N10" i="359"/>
  <c r="O10" i="359"/>
  <c r="P10" i="359"/>
  <c r="Q10" i="359"/>
  <c r="R10" i="359"/>
  <c r="BG10" i="359"/>
  <c r="M11" i="359"/>
  <c r="N11" i="359"/>
  <c r="O11" i="359"/>
  <c r="P11" i="359"/>
  <c r="Q11" i="359"/>
  <c r="R11" i="359"/>
  <c r="BG11" i="359"/>
  <c r="M12" i="359"/>
  <c r="N12" i="359"/>
  <c r="O12" i="359"/>
  <c r="P12" i="359"/>
  <c r="Q12" i="359"/>
  <c r="R12" i="359"/>
  <c r="BG12" i="359"/>
  <c r="M13" i="359"/>
  <c r="N13" i="359"/>
  <c r="O13" i="359"/>
  <c r="P13" i="359"/>
  <c r="Q13" i="359"/>
  <c r="R13" i="359"/>
  <c r="BG13" i="359"/>
  <c r="R14" i="359"/>
  <c r="BG14" i="359"/>
  <c r="M15" i="359"/>
  <c r="N15" i="359"/>
  <c r="O15" i="359"/>
  <c r="P15" i="359"/>
  <c r="Q15" i="359"/>
  <c r="R15" i="359"/>
  <c r="BG15" i="359"/>
  <c r="M16" i="359"/>
  <c r="N16" i="359"/>
  <c r="O16" i="359"/>
  <c r="P16" i="359"/>
  <c r="Q16" i="359"/>
  <c r="R16" i="359"/>
  <c r="BG16" i="359"/>
  <c r="M17" i="359"/>
  <c r="N17" i="359"/>
  <c r="O17" i="359"/>
  <c r="P17" i="359"/>
  <c r="Q17" i="359"/>
  <c r="R17" i="359"/>
  <c r="BG17" i="359"/>
  <c r="M18" i="359"/>
  <c r="N18" i="359"/>
  <c r="O18" i="359"/>
  <c r="P18" i="359"/>
  <c r="Q18" i="359"/>
  <c r="R18" i="359"/>
  <c r="BG18" i="359"/>
  <c r="M19" i="359"/>
  <c r="N19" i="359"/>
  <c r="O19" i="359"/>
  <c r="P19" i="359"/>
  <c r="Q19" i="359"/>
  <c r="R19" i="359"/>
  <c r="BG19" i="359"/>
  <c r="M20" i="359"/>
  <c r="N20" i="359"/>
  <c r="O20" i="359"/>
  <c r="P20" i="359"/>
  <c r="Q20" i="359"/>
  <c r="R20" i="359"/>
  <c r="BG20" i="359"/>
  <c r="R21" i="359"/>
  <c r="BG21" i="359"/>
  <c r="M22" i="359"/>
  <c r="N22" i="359"/>
  <c r="O22" i="359"/>
  <c r="P22" i="359"/>
  <c r="Q22" i="359"/>
  <c r="R22" i="359"/>
  <c r="BG22" i="359"/>
  <c r="M23" i="359"/>
  <c r="N23" i="359"/>
  <c r="O23" i="359"/>
  <c r="P23" i="359"/>
  <c r="Q23" i="359"/>
  <c r="R23" i="359"/>
  <c r="BG23" i="359"/>
  <c r="M24" i="359"/>
  <c r="N24" i="359"/>
  <c r="O24" i="359"/>
  <c r="P24" i="359"/>
  <c r="Q24" i="359"/>
  <c r="R24" i="359"/>
  <c r="BG24" i="359"/>
  <c r="R25" i="359"/>
  <c r="BG25" i="359"/>
  <c r="M26" i="359"/>
  <c r="N26" i="359"/>
  <c r="O26" i="359"/>
  <c r="P26" i="359"/>
  <c r="Q26" i="359"/>
  <c r="R26" i="359"/>
  <c r="BG26" i="359"/>
  <c r="M27" i="359"/>
  <c r="N27" i="359"/>
  <c r="O27" i="359"/>
  <c r="P27" i="359"/>
  <c r="Q27" i="359"/>
  <c r="R27" i="359"/>
  <c r="BG27" i="359"/>
  <c r="R28" i="359"/>
  <c r="BG28" i="359"/>
  <c r="M29" i="359"/>
  <c r="N29" i="359"/>
  <c r="O29" i="359"/>
  <c r="P29" i="359"/>
  <c r="Q29" i="359"/>
  <c r="R29" i="359"/>
  <c r="BG29" i="359"/>
  <c r="M30" i="359"/>
  <c r="N30" i="359"/>
  <c r="O30" i="359"/>
  <c r="P30" i="359"/>
  <c r="Q30" i="359"/>
  <c r="R30" i="359"/>
  <c r="BG30" i="359"/>
  <c r="M31" i="359"/>
  <c r="N31" i="359"/>
  <c r="O31" i="359"/>
  <c r="P31" i="359"/>
  <c r="Q31" i="359"/>
  <c r="R31" i="359"/>
  <c r="BG31" i="359"/>
  <c r="M32" i="359"/>
  <c r="N32" i="359"/>
  <c r="O32" i="359"/>
  <c r="P32" i="359"/>
  <c r="Q32" i="359"/>
  <c r="R32" i="359"/>
  <c r="BG32" i="359"/>
  <c r="M33" i="359"/>
  <c r="N33" i="359"/>
  <c r="O33" i="359"/>
  <c r="P33" i="359"/>
  <c r="Q33" i="359"/>
  <c r="R33" i="359"/>
  <c r="BG33" i="359"/>
  <c r="R34" i="359"/>
  <c r="BG34" i="359"/>
  <c r="B36" i="359"/>
  <c r="C36" i="359"/>
  <c r="D36" i="359"/>
  <c r="E36" i="359"/>
  <c r="G36" i="359"/>
  <c r="H36" i="359"/>
  <c r="I36" i="359"/>
  <c r="J36" i="359"/>
  <c r="K36" i="359"/>
  <c r="L36" i="359"/>
  <c r="M36" i="359"/>
  <c r="N36" i="359"/>
  <c r="O36" i="359"/>
  <c r="P36" i="359"/>
  <c r="Q36" i="359"/>
  <c r="S36" i="359"/>
  <c r="T36" i="359"/>
  <c r="U36" i="359"/>
  <c r="V36" i="359"/>
  <c r="W36" i="359"/>
  <c r="X36" i="359"/>
  <c r="Y36" i="359"/>
  <c r="Z36" i="359"/>
  <c r="AA36" i="359"/>
  <c r="AB36" i="359"/>
  <c r="AC36" i="359"/>
  <c r="AD36" i="359"/>
  <c r="AE36" i="359"/>
  <c r="AF36" i="359"/>
  <c r="AG36" i="359"/>
  <c r="AH36" i="359"/>
  <c r="AI36" i="359"/>
  <c r="AJ36" i="359"/>
  <c r="AK36" i="359"/>
  <c r="AL36" i="359"/>
  <c r="AM36" i="359"/>
  <c r="AN36" i="359"/>
  <c r="AO36" i="359"/>
  <c r="AP36" i="359"/>
  <c r="AQ36" i="359"/>
  <c r="AR36" i="359"/>
  <c r="AS36" i="359"/>
  <c r="AT36" i="359"/>
  <c r="AU36" i="359"/>
  <c r="AV36" i="359"/>
  <c r="AW36" i="359"/>
  <c r="AX36" i="359"/>
  <c r="AY36" i="359"/>
  <c r="AZ36" i="359"/>
  <c r="BA36" i="359"/>
  <c r="BB36" i="359"/>
  <c r="BC36" i="359"/>
  <c r="BD36" i="359"/>
  <c r="BE36" i="359"/>
  <c r="BF36" i="359"/>
  <c r="B37" i="359"/>
  <c r="C37" i="359"/>
  <c r="D37" i="359"/>
  <c r="E37" i="359"/>
  <c r="G37" i="359"/>
  <c r="H37" i="359"/>
  <c r="I37" i="359"/>
  <c r="J37" i="359"/>
  <c r="K37" i="359"/>
  <c r="L37" i="359"/>
  <c r="M37" i="359"/>
  <c r="N37" i="359"/>
  <c r="O37" i="359"/>
  <c r="P37" i="359"/>
  <c r="Q37" i="359"/>
  <c r="S37" i="359"/>
  <c r="T37" i="359"/>
  <c r="U37" i="359"/>
  <c r="V37" i="359"/>
  <c r="W37" i="359"/>
  <c r="X37" i="359"/>
  <c r="Y37" i="359"/>
  <c r="Z37" i="359"/>
  <c r="AA37" i="359"/>
  <c r="AB37" i="359"/>
  <c r="AC37" i="359"/>
  <c r="AD37" i="359"/>
  <c r="AE37" i="359"/>
  <c r="AF37" i="359"/>
  <c r="AG37" i="359"/>
  <c r="AH37" i="359"/>
  <c r="AI37" i="359"/>
  <c r="AJ37" i="359"/>
  <c r="AK37" i="359"/>
  <c r="AL37" i="359"/>
  <c r="AM37" i="359"/>
  <c r="AN37" i="359"/>
  <c r="AO37" i="359"/>
  <c r="AP37" i="359"/>
  <c r="AQ37" i="359"/>
  <c r="AR37" i="359"/>
  <c r="AS37" i="359"/>
  <c r="AT37" i="359"/>
  <c r="AU37" i="359"/>
  <c r="AV37" i="359"/>
  <c r="AW37" i="359"/>
  <c r="AX37" i="359"/>
  <c r="AY37" i="359"/>
  <c r="AZ37" i="359"/>
  <c r="BA37" i="359"/>
  <c r="BB37" i="359"/>
  <c r="BC37" i="359"/>
  <c r="BD37" i="359"/>
  <c r="BE37" i="359"/>
  <c r="BF37" i="359"/>
  <c r="B38" i="359"/>
  <c r="C38" i="359"/>
  <c r="D38" i="359"/>
  <c r="E38" i="359"/>
  <c r="G38" i="359"/>
  <c r="H38" i="359"/>
  <c r="I38" i="359"/>
  <c r="J38" i="359"/>
  <c r="K38" i="359"/>
  <c r="L38" i="359"/>
  <c r="M38" i="359"/>
  <c r="N38" i="359"/>
  <c r="O38" i="359"/>
  <c r="P38" i="359"/>
  <c r="Q38" i="359"/>
  <c r="S38" i="359"/>
  <c r="T38" i="359"/>
  <c r="U38" i="359"/>
  <c r="V38" i="359"/>
  <c r="W38" i="359"/>
  <c r="X38" i="359"/>
  <c r="Y38" i="359"/>
  <c r="Z38" i="359"/>
  <c r="AA38" i="359"/>
  <c r="AB38" i="359"/>
  <c r="AC38" i="359"/>
  <c r="AD38" i="359"/>
  <c r="AE38" i="359"/>
  <c r="AF38" i="359"/>
  <c r="AG38" i="359"/>
  <c r="AH38" i="359"/>
  <c r="AI38" i="359"/>
  <c r="AJ38" i="359"/>
  <c r="AK38" i="359"/>
  <c r="AL38" i="359"/>
  <c r="AM38" i="359"/>
  <c r="AN38" i="359"/>
  <c r="AO38" i="359"/>
  <c r="AP38" i="359"/>
  <c r="AQ38" i="359"/>
  <c r="AR38" i="359"/>
  <c r="AS38" i="359"/>
  <c r="AT38" i="359"/>
  <c r="AU38" i="359"/>
  <c r="AV38" i="359"/>
  <c r="AW38" i="359"/>
  <c r="AX38" i="359"/>
  <c r="AY38" i="359"/>
  <c r="AZ38" i="359"/>
  <c r="BA38" i="359"/>
  <c r="BB38" i="359"/>
  <c r="BC38" i="359"/>
  <c r="BD38" i="359"/>
  <c r="BE38" i="359"/>
  <c r="BF38" i="359"/>
  <c r="T39" i="359"/>
  <c r="BI40" i="359"/>
  <c r="BJ40" i="359"/>
  <c r="BK40" i="359"/>
  <c r="BQ40" i="359"/>
  <c r="BV40" i="359"/>
  <c r="BQ41" i="359"/>
  <c r="BI42" i="359"/>
  <c r="BJ42" i="359"/>
  <c r="BK42" i="359"/>
  <c r="BV43" i="359"/>
  <c r="BV46" i="359"/>
  <c r="BK47" i="359"/>
  <c r="BI49" i="359"/>
  <c r="BJ49" i="359"/>
  <c r="BK49" i="359"/>
  <c r="BO50" i="359"/>
  <c r="BI51" i="359"/>
  <c r="BJ51" i="359"/>
  <c r="BK51" i="359"/>
  <c r="AA65" i="359"/>
  <c r="AB65" i="359"/>
  <c r="AC65" i="359"/>
  <c r="AD65" i="359"/>
  <c r="AE65" i="359"/>
  <c r="AA71" i="359"/>
  <c r="AB71" i="359"/>
  <c r="AC71" i="359"/>
  <c r="AD71" i="359"/>
  <c r="AE71" i="359"/>
  <c r="AA76" i="359"/>
  <c r="AB76" i="359"/>
  <c r="AC76" i="359"/>
  <c r="AD76" i="359"/>
  <c r="AE76" i="359"/>
  <c r="AA79" i="359"/>
  <c r="AB79" i="359"/>
  <c r="AC79" i="359"/>
  <c r="AD79" i="359"/>
  <c r="AE79" i="359"/>
  <c r="B96" i="359"/>
  <c r="C96" i="359"/>
  <c r="D96" i="359"/>
  <c r="E96" i="359"/>
  <c r="F96" i="359"/>
  <c r="G96" i="359"/>
  <c r="H96" i="359"/>
  <c r="I96" i="359"/>
  <c r="J96" i="359"/>
  <c r="K96" i="359"/>
  <c r="L96" i="359"/>
  <c r="M96" i="359"/>
  <c r="N96" i="359"/>
  <c r="O96" i="359"/>
  <c r="P96" i="359"/>
  <c r="Q96" i="359"/>
  <c r="R96" i="359"/>
  <c r="S96" i="359"/>
  <c r="T96" i="359"/>
  <c r="U96" i="359"/>
  <c r="V96" i="359"/>
  <c r="W96" i="359"/>
  <c r="X96" i="359"/>
  <c r="Y96" i="359"/>
  <c r="Z96" i="359"/>
  <c r="AA96" i="359"/>
  <c r="AB96" i="359"/>
  <c r="AC96" i="359"/>
  <c r="AD96" i="359"/>
  <c r="AE96" i="359"/>
  <c r="AF96" i="359"/>
  <c r="AG96" i="359"/>
  <c r="AH96" i="359"/>
  <c r="AI96" i="359"/>
  <c r="AJ96" i="359"/>
  <c r="AK96" i="359"/>
  <c r="AL96" i="359"/>
  <c r="AM96" i="359"/>
  <c r="AN96" i="359"/>
  <c r="AO96" i="359"/>
  <c r="B97" i="359"/>
  <c r="C97" i="359"/>
  <c r="D97" i="359"/>
  <c r="E97" i="359"/>
  <c r="F97" i="359"/>
  <c r="G97" i="359"/>
  <c r="H97" i="359"/>
  <c r="I97" i="359"/>
  <c r="J97" i="359"/>
  <c r="K97" i="359"/>
  <c r="L97" i="359"/>
  <c r="M97" i="359"/>
  <c r="N97" i="359"/>
  <c r="O97" i="359"/>
  <c r="P97" i="359"/>
  <c r="Q97" i="359"/>
  <c r="R97" i="359"/>
  <c r="S97" i="359"/>
  <c r="T97" i="359"/>
  <c r="U97" i="359"/>
  <c r="V97" i="359"/>
  <c r="W97" i="359"/>
  <c r="X97" i="359"/>
  <c r="Y97" i="359"/>
  <c r="Z97" i="359"/>
  <c r="AA97" i="359"/>
  <c r="AB97" i="359"/>
  <c r="AC97" i="359"/>
  <c r="AD97" i="359"/>
  <c r="AE97" i="359"/>
  <c r="AF97" i="359"/>
  <c r="AG97" i="359"/>
  <c r="AH97" i="359"/>
  <c r="AI97" i="359"/>
  <c r="AJ97" i="359"/>
  <c r="AK97" i="359"/>
  <c r="AL97" i="359"/>
  <c r="AM97" i="359"/>
  <c r="AN97" i="359"/>
  <c r="AO97" i="359"/>
  <c r="B98" i="359"/>
  <c r="C98" i="359"/>
  <c r="D98" i="359"/>
  <c r="E98" i="359"/>
  <c r="F98" i="359"/>
  <c r="G98" i="359"/>
  <c r="H98" i="359"/>
  <c r="I98" i="359"/>
  <c r="J98" i="359"/>
  <c r="K98" i="359"/>
  <c r="L98" i="359"/>
  <c r="M98" i="359"/>
  <c r="N98" i="359"/>
  <c r="O98" i="359"/>
  <c r="P98" i="359"/>
  <c r="Q98" i="359"/>
  <c r="R98" i="359"/>
  <c r="S98" i="359"/>
  <c r="T98" i="359"/>
  <c r="U98" i="359"/>
  <c r="V98" i="359"/>
  <c r="W98" i="359"/>
  <c r="X98" i="359"/>
  <c r="Y98" i="359"/>
  <c r="Z98" i="359"/>
  <c r="AA98" i="359"/>
  <c r="AB98" i="359"/>
  <c r="AC98" i="359"/>
  <c r="AD98" i="359"/>
  <c r="AE98" i="359"/>
  <c r="AF98" i="359"/>
  <c r="AG98" i="359"/>
  <c r="AH98" i="359"/>
  <c r="AI98" i="359"/>
  <c r="AJ98" i="359"/>
  <c r="AK98" i="359"/>
  <c r="AL98" i="359"/>
  <c r="AM98" i="359"/>
  <c r="AN98" i="359"/>
  <c r="AO98" i="359"/>
  <c r="Q103" i="359"/>
  <c r="R103" i="359"/>
  <c r="S104" i="359"/>
  <c r="T104" i="359"/>
  <c r="Q109" i="359"/>
  <c r="R109" i="359"/>
  <c r="S110" i="359"/>
  <c r="T110" i="359"/>
  <c r="R115" i="359"/>
  <c r="Q121" i="359"/>
  <c r="R121" i="359"/>
  <c r="S122" i="359"/>
  <c r="T122" i="359"/>
  <c r="Q127" i="359"/>
  <c r="R127" i="359"/>
  <c r="S128" i="359"/>
  <c r="T128" i="359"/>
  <c r="Q135" i="359"/>
  <c r="Q136" i="359"/>
  <c r="R136" i="359"/>
  <c r="S136" i="359"/>
  <c r="T136" i="359"/>
  <c r="Q137" i="359"/>
  <c r="R137" i="359"/>
  <c r="S137" i="359"/>
  <c r="T137" i="359"/>
  <c r="Q142" i="359"/>
  <c r="Q143" i="359"/>
  <c r="R143" i="359"/>
  <c r="S143" i="359"/>
  <c r="T143" i="359"/>
  <c r="Q144" i="359"/>
  <c r="R144" i="359"/>
  <c r="S144" i="359"/>
  <c r="T144" i="359"/>
  <c r="Q149" i="359"/>
  <c r="Q150" i="359"/>
  <c r="R150" i="359"/>
  <c r="S150" i="359"/>
  <c r="T150" i="359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M4" i="358"/>
  <c r="N4" i="358"/>
  <c r="O4" i="358"/>
  <c r="P4" i="358"/>
  <c r="Q4" i="358"/>
  <c r="R4" i="358"/>
  <c r="BG4" i="358"/>
  <c r="M5" i="358"/>
  <c r="N5" i="358"/>
  <c r="O5" i="358"/>
  <c r="P5" i="358"/>
  <c r="Q5" i="358"/>
  <c r="R5" i="358"/>
  <c r="BG5" i="358"/>
  <c r="M6" i="358"/>
  <c r="N6" i="358"/>
  <c r="O6" i="358"/>
  <c r="P6" i="358"/>
  <c r="Q6" i="358"/>
  <c r="R6" i="358"/>
  <c r="BG6" i="358"/>
  <c r="M7" i="358"/>
  <c r="N7" i="358"/>
  <c r="O7" i="358"/>
  <c r="P7" i="358"/>
  <c r="Q7" i="358"/>
  <c r="R7" i="358"/>
  <c r="BG7" i="358"/>
  <c r="M8" i="358"/>
  <c r="N8" i="358"/>
  <c r="O8" i="358"/>
  <c r="P8" i="358"/>
  <c r="Q8" i="358"/>
  <c r="R8" i="358"/>
  <c r="BG8" i="358"/>
  <c r="M9" i="358"/>
  <c r="N9" i="358"/>
  <c r="O9" i="358"/>
  <c r="P9" i="358"/>
  <c r="Q9" i="358"/>
  <c r="R9" i="358"/>
  <c r="BG9" i="358"/>
  <c r="R10" i="358"/>
  <c r="BG10" i="358"/>
  <c r="M11" i="358"/>
  <c r="N11" i="358"/>
  <c r="O11" i="358"/>
  <c r="P11" i="358"/>
  <c r="Q11" i="358"/>
  <c r="R11" i="358"/>
  <c r="BG11" i="358"/>
  <c r="M12" i="358"/>
  <c r="N12" i="358"/>
  <c r="O12" i="358"/>
  <c r="P12" i="358"/>
  <c r="Q12" i="358"/>
  <c r="R12" i="358"/>
  <c r="BG12" i="358"/>
  <c r="M13" i="358"/>
  <c r="N13" i="358"/>
  <c r="O13" i="358"/>
  <c r="P13" i="358"/>
  <c r="Q13" i="358"/>
  <c r="R13" i="358"/>
  <c r="BG13" i="358"/>
  <c r="M14" i="358"/>
  <c r="N14" i="358"/>
  <c r="O14" i="358"/>
  <c r="P14" i="358"/>
  <c r="Q14" i="358"/>
  <c r="R14" i="358"/>
  <c r="BG14" i="358"/>
  <c r="M15" i="358"/>
  <c r="N15" i="358"/>
  <c r="O15" i="358"/>
  <c r="P15" i="358"/>
  <c r="Q15" i="358"/>
  <c r="R15" i="358"/>
  <c r="BG15" i="358"/>
  <c r="M16" i="358"/>
  <c r="N16" i="358"/>
  <c r="O16" i="358"/>
  <c r="P16" i="358"/>
  <c r="Q16" i="358"/>
  <c r="R16" i="358"/>
  <c r="BG16" i="358"/>
  <c r="R17" i="358"/>
  <c r="BG17" i="358"/>
  <c r="M18" i="358"/>
  <c r="N18" i="358"/>
  <c r="O18" i="358"/>
  <c r="P18" i="358"/>
  <c r="Q18" i="358"/>
  <c r="R18" i="358"/>
  <c r="BG18" i="358"/>
  <c r="M19" i="358"/>
  <c r="N19" i="358"/>
  <c r="O19" i="358"/>
  <c r="P19" i="358"/>
  <c r="Q19" i="358"/>
  <c r="R19" i="358"/>
  <c r="BG19" i="358"/>
  <c r="M20" i="358"/>
  <c r="N20" i="358"/>
  <c r="O20" i="358"/>
  <c r="P20" i="358"/>
  <c r="Q20" i="358"/>
  <c r="R20" i="358"/>
  <c r="BG20" i="358"/>
  <c r="M21" i="358"/>
  <c r="N21" i="358"/>
  <c r="O21" i="358"/>
  <c r="P21" i="358"/>
  <c r="Q21" i="358"/>
  <c r="R21" i="358"/>
  <c r="BG21" i="358"/>
  <c r="M22" i="358"/>
  <c r="N22" i="358"/>
  <c r="O22" i="358"/>
  <c r="P22" i="358"/>
  <c r="Q22" i="358"/>
  <c r="R22" i="358"/>
  <c r="BG22" i="358"/>
  <c r="M23" i="358"/>
  <c r="N23" i="358"/>
  <c r="O23" i="358"/>
  <c r="P23" i="358"/>
  <c r="Q23" i="358"/>
  <c r="R23" i="358"/>
  <c r="BG23" i="358"/>
  <c r="R24" i="358"/>
  <c r="BG24" i="358"/>
  <c r="M25" i="358"/>
  <c r="N25" i="358"/>
  <c r="O25" i="358"/>
  <c r="P25" i="358"/>
  <c r="Q25" i="358"/>
  <c r="R25" i="358"/>
  <c r="BG25" i="358"/>
  <c r="M26" i="358"/>
  <c r="N26" i="358"/>
  <c r="O26" i="358"/>
  <c r="P26" i="358"/>
  <c r="Q26" i="358"/>
  <c r="R26" i="358"/>
  <c r="BG26" i="358"/>
  <c r="M27" i="358"/>
  <c r="N27" i="358"/>
  <c r="O27" i="358"/>
  <c r="P27" i="358"/>
  <c r="Q27" i="358"/>
  <c r="R27" i="358"/>
  <c r="BG27" i="358"/>
  <c r="M28" i="358"/>
  <c r="N28" i="358"/>
  <c r="O28" i="358"/>
  <c r="P28" i="358"/>
  <c r="Q28" i="358"/>
  <c r="R28" i="358"/>
  <c r="BG28" i="358"/>
  <c r="M29" i="358"/>
  <c r="N29" i="358"/>
  <c r="O29" i="358"/>
  <c r="P29" i="358"/>
  <c r="Q29" i="358"/>
  <c r="R29" i="358"/>
  <c r="BG29" i="358"/>
  <c r="M30" i="358"/>
  <c r="N30" i="358"/>
  <c r="O30" i="358"/>
  <c r="P30" i="358"/>
  <c r="Q30" i="358"/>
  <c r="R30" i="358"/>
  <c r="BG30" i="358"/>
  <c r="R31" i="358"/>
  <c r="BG31" i="358"/>
  <c r="M32" i="358"/>
  <c r="N32" i="358"/>
  <c r="O32" i="358"/>
  <c r="P32" i="358"/>
  <c r="Q32" i="358"/>
  <c r="R32" i="358"/>
  <c r="BG32" i="358"/>
  <c r="M33" i="358"/>
  <c r="N33" i="358"/>
  <c r="O33" i="358"/>
  <c r="P33" i="358"/>
  <c r="Q33" i="358"/>
  <c r="R33" i="358"/>
  <c r="BG33" i="358"/>
  <c r="M34" i="358"/>
  <c r="N34" i="358"/>
  <c r="O34" i="358"/>
  <c r="P34" i="358"/>
  <c r="Q34" i="358"/>
  <c r="R34" i="358"/>
  <c r="BG34" i="358"/>
  <c r="B36" i="358"/>
  <c r="C36" i="358"/>
  <c r="D36" i="358"/>
  <c r="E36" i="358"/>
  <c r="G36" i="358"/>
  <c r="H36" i="358"/>
  <c r="I36" i="358"/>
  <c r="J36" i="358"/>
  <c r="K36" i="358"/>
  <c r="L36" i="358"/>
  <c r="M36" i="358"/>
  <c r="N36" i="358"/>
  <c r="O36" i="358"/>
  <c r="P36" i="358"/>
  <c r="Q36" i="358"/>
  <c r="S36" i="358"/>
  <c r="T36" i="358"/>
  <c r="U36" i="358"/>
  <c r="V36" i="358"/>
  <c r="W36" i="358"/>
  <c r="X36" i="358"/>
  <c r="Y36" i="358"/>
  <c r="Z36" i="358"/>
  <c r="AA36" i="358"/>
  <c r="AB36" i="358"/>
  <c r="AC36" i="358"/>
  <c r="AD36" i="358"/>
  <c r="AE36" i="358"/>
  <c r="AF36" i="358"/>
  <c r="AG36" i="358"/>
  <c r="AH36" i="358"/>
  <c r="AI36" i="358"/>
  <c r="AJ36" i="358"/>
  <c r="AK36" i="358"/>
  <c r="AL36" i="358"/>
  <c r="AM36" i="358"/>
  <c r="AN36" i="358"/>
  <c r="AO36" i="358"/>
  <c r="AP36" i="358"/>
  <c r="AQ36" i="358"/>
  <c r="AR36" i="358"/>
  <c r="AS36" i="358"/>
  <c r="AT36" i="358"/>
  <c r="AU36" i="358"/>
  <c r="AV36" i="358"/>
  <c r="AW36" i="358"/>
  <c r="AX36" i="358"/>
  <c r="AY36" i="358"/>
  <c r="AZ36" i="358"/>
  <c r="BA36" i="358"/>
  <c r="BB36" i="358"/>
  <c r="BC36" i="358"/>
  <c r="BD36" i="358"/>
  <c r="BE36" i="358"/>
  <c r="BF36" i="358"/>
  <c r="B37" i="358"/>
  <c r="C37" i="358"/>
  <c r="D37" i="358"/>
  <c r="E37" i="358"/>
  <c r="G37" i="358"/>
  <c r="H37" i="358"/>
  <c r="I37" i="358"/>
  <c r="J37" i="358"/>
  <c r="K37" i="358"/>
  <c r="L37" i="358"/>
  <c r="M37" i="358"/>
  <c r="N37" i="358"/>
  <c r="O37" i="358"/>
  <c r="P37" i="358"/>
  <c r="Q37" i="358"/>
  <c r="S37" i="358"/>
  <c r="T37" i="358"/>
  <c r="U37" i="358"/>
  <c r="V37" i="358"/>
  <c r="W37" i="358"/>
  <c r="X37" i="358"/>
  <c r="Y37" i="358"/>
  <c r="Z37" i="358"/>
  <c r="AA37" i="358"/>
  <c r="AB37" i="358"/>
  <c r="AC37" i="358"/>
  <c r="AD37" i="358"/>
  <c r="AE37" i="358"/>
  <c r="AF37" i="358"/>
  <c r="AG37" i="358"/>
  <c r="AH37" i="358"/>
  <c r="AI37" i="358"/>
  <c r="AJ37" i="358"/>
  <c r="AK37" i="358"/>
  <c r="AL37" i="358"/>
  <c r="AM37" i="358"/>
  <c r="AN37" i="358"/>
  <c r="AO37" i="358"/>
  <c r="AP37" i="358"/>
  <c r="AQ37" i="358"/>
  <c r="AR37" i="358"/>
  <c r="AS37" i="358"/>
  <c r="AT37" i="358"/>
  <c r="AU37" i="358"/>
  <c r="AV37" i="358"/>
  <c r="AW37" i="358"/>
  <c r="AX37" i="358"/>
  <c r="AY37" i="358"/>
  <c r="AZ37" i="358"/>
  <c r="BA37" i="358"/>
  <c r="BB37" i="358"/>
  <c r="BC37" i="358"/>
  <c r="BD37" i="358"/>
  <c r="BE37" i="358"/>
  <c r="BF37" i="358"/>
  <c r="B38" i="358"/>
  <c r="C38" i="358"/>
  <c r="D38" i="358"/>
  <c r="E38" i="358"/>
  <c r="G38" i="358"/>
  <c r="H38" i="358"/>
  <c r="I38" i="358"/>
  <c r="J38" i="358"/>
  <c r="K38" i="358"/>
  <c r="L38" i="358"/>
  <c r="M38" i="358"/>
  <c r="N38" i="358"/>
  <c r="O38" i="358"/>
  <c r="P38" i="358"/>
  <c r="Q38" i="358"/>
  <c r="S38" i="358"/>
  <c r="T38" i="358"/>
  <c r="U38" i="358"/>
  <c r="V38" i="358"/>
  <c r="W38" i="358"/>
  <c r="X38" i="358"/>
  <c r="Y38" i="358"/>
  <c r="Z38" i="358"/>
  <c r="AA38" i="358"/>
  <c r="AB38" i="358"/>
  <c r="AC38" i="358"/>
  <c r="AD38" i="358"/>
  <c r="AE38" i="358"/>
  <c r="AF38" i="358"/>
  <c r="AG38" i="358"/>
  <c r="AH38" i="358"/>
  <c r="AI38" i="358"/>
  <c r="AJ38" i="358"/>
  <c r="AK38" i="358"/>
  <c r="AL38" i="358"/>
  <c r="AM38" i="358"/>
  <c r="AN38" i="358"/>
  <c r="AO38" i="358"/>
  <c r="AP38" i="358"/>
  <c r="AQ38" i="358"/>
  <c r="AR38" i="358"/>
  <c r="AS38" i="358"/>
  <c r="AT38" i="358"/>
  <c r="AU38" i="358"/>
  <c r="AV38" i="358"/>
  <c r="AW38" i="358"/>
  <c r="AX38" i="358"/>
  <c r="AY38" i="358"/>
  <c r="AZ38" i="358"/>
  <c r="BA38" i="358"/>
  <c r="BB38" i="358"/>
  <c r="BC38" i="358"/>
  <c r="BD38" i="358"/>
  <c r="BE38" i="358"/>
  <c r="BF38" i="358"/>
  <c r="T39" i="358"/>
  <c r="BI40" i="358"/>
  <c r="BJ40" i="358"/>
  <c r="BK40" i="358"/>
  <c r="BQ40" i="358"/>
  <c r="BV40" i="358"/>
  <c r="BQ41" i="358"/>
  <c r="BI42" i="358"/>
  <c r="BJ42" i="358"/>
  <c r="BK42" i="358"/>
  <c r="BV43" i="358"/>
  <c r="BV46" i="358"/>
  <c r="BK47" i="358"/>
  <c r="BI49" i="358"/>
  <c r="BJ49" i="358"/>
  <c r="BK49" i="358"/>
  <c r="BO50" i="358"/>
  <c r="BI51" i="358"/>
  <c r="BJ51" i="358"/>
  <c r="BK51" i="358"/>
  <c r="AA65" i="358"/>
  <c r="AB65" i="358"/>
  <c r="AC65" i="358"/>
  <c r="AD65" i="358"/>
  <c r="AE65" i="358"/>
  <c r="AA71" i="358"/>
  <c r="AB71" i="358"/>
  <c r="AC71" i="358"/>
  <c r="AD71" i="358"/>
  <c r="AE71" i="358"/>
  <c r="AA76" i="358"/>
  <c r="AB76" i="358"/>
  <c r="AC76" i="358"/>
  <c r="AD76" i="358"/>
  <c r="AE76" i="358"/>
  <c r="AA79" i="358"/>
  <c r="AB79" i="358"/>
  <c r="AC79" i="358"/>
  <c r="AD79" i="358"/>
  <c r="AE79" i="358"/>
  <c r="B96" i="358"/>
  <c r="C96" i="358"/>
  <c r="D96" i="358"/>
  <c r="E96" i="358"/>
  <c r="F96" i="358"/>
  <c r="G96" i="358"/>
  <c r="H96" i="358"/>
  <c r="I96" i="358"/>
  <c r="J96" i="358"/>
  <c r="K96" i="358"/>
  <c r="L96" i="358"/>
  <c r="M96" i="358"/>
  <c r="N96" i="358"/>
  <c r="O96" i="358"/>
  <c r="P96" i="358"/>
  <c r="Q96" i="358"/>
  <c r="R96" i="358"/>
  <c r="S96" i="358"/>
  <c r="T96" i="358"/>
  <c r="U96" i="358"/>
  <c r="V96" i="358"/>
  <c r="W96" i="358"/>
  <c r="X96" i="358"/>
  <c r="Y96" i="358"/>
  <c r="Z96" i="358"/>
  <c r="AA96" i="358"/>
  <c r="AB96" i="358"/>
  <c r="AC96" i="358"/>
  <c r="AD96" i="358"/>
  <c r="AE96" i="358"/>
  <c r="AF96" i="358"/>
  <c r="AG96" i="358"/>
  <c r="AH96" i="358"/>
  <c r="AI96" i="358"/>
  <c r="AJ96" i="358"/>
  <c r="AK96" i="358"/>
  <c r="AL96" i="358"/>
  <c r="AM96" i="358"/>
  <c r="AN96" i="358"/>
  <c r="AO96" i="358"/>
  <c r="B97" i="358"/>
  <c r="C97" i="358"/>
  <c r="D97" i="358"/>
  <c r="E97" i="358"/>
  <c r="F97" i="358"/>
  <c r="G97" i="358"/>
  <c r="H97" i="358"/>
  <c r="I97" i="358"/>
  <c r="J97" i="358"/>
  <c r="K97" i="358"/>
  <c r="L97" i="358"/>
  <c r="M97" i="358"/>
  <c r="N97" i="358"/>
  <c r="O97" i="358"/>
  <c r="P97" i="358"/>
  <c r="Q97" i="358"/>
  <c r="R97" i="358"/>
  <c r="S97" i="358"/>
  <c r="T97" i="358"/>
  <c r="U97" i="358"/>
  <c r="V97" i="358"/>
  <c r="W97" i="358"/>
  <c r="X97" i="358"/>
  <c r="Y97" i="358"/>
  <c r="Z97" i="358"/>
  <c r="AA97" i="358"/>
  <c r="AB97" i="358"/>
  <c r="AC97" i="358"/>
  <c r="AD97" i="358"/>
  <c r="AE97" i="358"/>
  <c r="AF97" i="358"/>
  <c r="AG97" i="358"/>
  <c r="AH97" i="358"/>
  <c r="AI97" i="358"/>
  <c r="AJ97" i="358"/>
  <c r="AK97" i="358"/>
  <c r="AL97" i="358"/>
  <c r="AM97" i="358"/>
  <c r="AN97" i="358"/>
  <c r="AO97" i="358"/>
  <c r="B98" i="358"/>
  <c r="C98" i="358"/>
  <c r="D98" i="358"/>
  <c r="E98" i="358"/>
  <c r="F98" i="358"/>
  <c r="G98" i="358"/>
  <c r="H98" i="358"/>
  <c r="I98" i="358"/>
  <c r="J98" i="358"/>
  <c r="K98" i="358"/>
  <c r="L98" i="358"/>
  <c r="M98" i="358"/>
  <c r="N98" i="358"/>
  <c r="O98" i="358"/>
  <c r="P98" i="358"/>
  <c r="Q98" i="358"/>
  <c r="R98" i="358"/>
  <c r="S98" i="358"/>
  <c r="T98" i="358"/>
  <c r="U98" i="358"/>
  <c r="V98" i="358"/>
  <c r="W98" i="358"/>
  <c r="X98" i="358"/>
  <c r="Y98" i="358"/>
  <c r="Z98" i="358"/>
  <c r="AA98" i="358"/>
  <c r="AB98" i="358"/>
  <c r="AC98" i="358"/>
  <c r="AD98" i="358"/>
  <c r="AE98" i="358"/>
  <c r="AF98" i="358"/>
  <c r="AG98" i="358"/>
  <c r="AH98" i="358"/>
  <c r="AI98" i="358"/>
  <c r="AJ98" i="358"/>
  <c r="AK98" i="358"/>
  <c r="AL98" i="358"/>
  <c r="AM98" i="358"/>
  <c r="AN98" i="358"/>
  <c r="AO98" i="358"/>
  <c r="Q103" i="358"/>
  <c r="R103" i="358"/>
  <c r="S104" i="358"/>
  <c r="T104" i="358"/>
  <c r="Q109" i="358"/>
  <c r="R109" i="358"/>
  <c r="S110" i="358"/>
  <c r="T110" i="358"/>
  <c r="R115" i="358"/>
  <c r="Q121" i="358"/>
  <c r="R121" i="358"/>
  <c r="S122" i="358"/>
  <c r="T122" i="358"/>
  <c r="Q127" i="358"/>
  <c r="R127" i="358"/>
  <c r="S128" i="358"/>
  <c r="T128" i="358"/>
  <c r="Q135" i="358"/>
  <c r="Q136" i="358"/>
  <c r="R136" i="358"/>
  <c r="S136" i="358"/>
  <c r="T136" i="358"/>
  <c r="Q137" i="358"/>
  <c r="R137" i="358"/>
  <c r="S137" i="358"/>
  <c r="T137" i="358"/>
  <c r="Q142" i="358"/>
  <c r="Q143" i="358"/>
  <c r="R143" i="358"/>
  <c r="S143" i="358"/>
  <c r="T143" i="358"/>
  <c r="Q144" i="358"/>
  <c r="R144" i="358"/>
  <c r="S144" i="358"/>
  <c r="T144" i="358"/>
  <c r="Q149" i="358"/>
  <c r="Q150" i="358"/>
  <c r="R150" i="358"/>
  <c r="S150" i="358"/>
  <c r="T150" i="358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M4" i="357"/>
  <c r="N4" i="357"/>
  <c r="O4" i="357"/>
  <c r="P4" i="357"/>
  <c r="Q4" i="357"/>
  <c r="R4" i="357"/>
  <c r="BG4" i="357"/>
  <c r="R5" i="357"/>
  <c r="BG5" i="357"/>
  <c r="R6" i="357"/>
  <c r="BG6" i="357"/>
  <c r="M7" i="357"/>
  <c r="N7" i="357"/>
  <c r="O7" i="357"/>
  <c r="P7" i="357"/>
  <c r="Q7" i="357"/>
  <c r="R7" i="357"/>
  <c r="BG7" i="357"/>
  <c r="M8" i="357"/>
  <c r="N8" i="357"/>
  <c r="O8" i="357"/>
  <c r="P8" i="357"/>
  <c r="Q8" i="357"/>
  <c r="R8" i="357"/>
  <c r="BG8" i="357"/>
  <c r="M9" i="357"/>
  <c r="N9" i="357"/>
  <c r="O9" i="357"/>
  <c r="P9" i="357"/>
  <c r="Q9" i="357"/>
  <c r="R9" i="357"/>
  <c r="BG9" i="357"/>
  <c r="M10" i="357"/>
  <c r="N10" i="357"/>
  <c r="O10" i="357"/>
  <c r="P10" i="357"/>
  <c r="Q10" i="357"/>
  <c r="R10" i="357"/>
  <c r="BG10" i="357"/>
  <c r="M11" i="357"/>
  <c r="N11" i="357"/>
  <c r="O11" i="357"/>
  <c r="P11" i="357"/>
  <c r="Q11" i="357"/>
  <c r="R11" i="357"/>
  <c r="BG11" i="357"/>
  <c r="R12" i="357"/>
  <c r="BG12" i="357"/>
  <c r="M13" i="357"/>
  <c r="N13" i="357"/>
  <c r="O13" i="357"/>
  <c r="P13" i="357"/>
  <c r="Q13" i="357"/>
  <c r="R13" i="357"/>
  <c r="BG13" i="357"/>
  <c r="M14" i="357"/>
  <c r="N14" i="357"/>
  <c r="O14" i="357"/>
  <c r="P14" i="357"/>
  <c r="Q14" i="357"/>
  <c r="R14" i="357"/>
  <c r="BG14" i="357"/>
  <c r="M15" i="357"/>
  <c r="N15" i="357"/>
  <c r="O15" i="357"/>
  <c r="P15" i="357"/>
  <c r="Q15" i="357"/>
  <c r="R15" i="357"/>
  <c r="BG15" i="357"/>
  <c r="M16" i="357"/>
  <c r="N16" i="357"/>
  <c r="O16" i="357"/>
  <c r="P16" i="357"/>
  <c r="Q16" i="357"/>
  <c r="R16" i="357"/>
  <c r="BG16" i="357"/>
  <c r="M17" i="357"/>
  <c r="N17" i="357"/>
  <c r="O17" i="357"/>
  <c r="P17" i="357"/>
  <c r="Q17" i="357"/>
  <c r="R17" i="357"/>
  <c r="BG17" i="357"/>
  <c r="M18" i="357"/>
  <c r="N18" i="357"/>
  <c r="O18" i="357"/>
  <c r="P18" i="357"/>
  <c r="Q18" i="357"/>
  <c r="R18" i="357"/>
  <c r="BG18" i="357"/>
  <c r="R19" i="357"/>
  <c r="BG19" i="357"/>
  <c r="M20" i="357"/>
  <c r="N20" i="357"/>
  <c r="O20" i="357"/>
  <c r="P20" i="357"/>
  <c r="Q20" i="357"/>
  <c r="R20" i="357"/>
  <c r="BG20" i="357"/>
  <c r="M21" i="357"/>
  <c r="N21" i="357"/>
  <c r="O21" i="357"/>
  <c r="P21" i="357"/>
  <c r="Q21" i="357"/>
  <c r="R21" i="357"/>
  <c r="BG21" i="357"/>
  <c r="M22" i="357"/>
  <c r="N22" i="357"/>
  <c r="O22" i="357"/>
  <c r="P22" i="357"/>
  <c r="Q22" i="357"/>
  <c r="R22" i="357"/>
  <c r="BG22" i="357"/>
  <c r="M23" i="357"/>
  <c r="N23" i="357"/>
  <c r="O23" i="357"/>
  <c r="P23" i="357"/>
  <c r="Q23" i="357"/>
  <c r="R23" i="357"/>
  <c r="BG23" i="357"/>
  <c r="M24" i="357"/>
  <c r="N24" i="357"/>
  <c r="O24" i="357"/>
  <c r="P24" i="357"/>
  <c r="Q24" i="357"/>
  <c r="R24" i="357"/>
  <c r="BG24" i="357"/>
  <c r="M25" i="357"/>
  <c r="N25" i="357"/>
  <c r="O25" i="357"/>
  <c r="P25" i="357"/>
  <c r="Q25" i="357"/>
  <c r="R25" i="357"/>
  <c r="BG25" i="357"/>
  <c r="R26" i="357"/>
  <c r="BG26" i="357"/>
  <c r="M27" i="357"/>
  <c r="N27" i="357"/>
  <c r="O27" i="357"/>
  <c r="P27" i="357"/>
  <c r="Q27" i="357"/>
  <c r="R27" i="357"/>
  <c r="BG27" i="357"/>
  <c r="M28" i="357"/>
  <c r="N28" i="357"/>
  <c r="O28" i="357"/>
  <c r="P28" i="357"/>
  <c r="Q28" i="357"/>
  <c r="R28" i="357"/>
  <c r="BG28" i="357"/>
  <c r="M29" i="357"/>
  <c r="N29" i="357"/>
  <c r="O29" i="357"/>
  <c r="P29" i="357"/>
  <c r="Q29" i="357"/>
  <c r="R29" i="357"/>
  <c r="BG29" i="357"/>
  <c r="M30" i="357"/>
  <c r="N30" i="357"/>
  <c r="O30" i="357"/>
  <c r="P30" i="357"/>
  <c r="Q30" i="357"/>
  <c r="R30" i="357"/>
  <c r="BG30" i="357"/>
  <c r="M31" i="357"/>
  <c r="N31" i="357"/>
  <c r="O31" i="357"/>
  <c r="P31" i="357"/>
  <c r="Q31" i="357"/>
  <c r="R31" i="357"/>
  <c r="BG31" i="357"/>
  <c r="M32" i="357"/>
  <c r="N32" i="357"/>
  <c r="O32" i="357"/>
  <c r="P32" i="357"/>
  <c r="Q32" i="357"/>
  <c r="R32" i="357"/>
  <c r="BG32" i="357"/>
  <c r="R33" i="357"/>
  <c r="BG33" i="357"/>
  <c r="R34" i="357"/>
  <c r="BG34" i="357"/>
  <c r="B36" i="357"/>
  <c r="C36" i="357"/>
  <c r="D36" i="357"/>
  <c r="E36" i="357"/>
  <c r="G36" i="357"/>
  <c r="H36" i="357"/>
  <c r="I36" i="357"/>
  <c r="J36" i="357"/>
  <c r="K36" i="357"/>
  <c r="L36" i="357"/>
  <c r="M36" i="357"/>
  <c r="N36" i="357"/>
  <c r="O36" i="357"/>
  <c r="P36" i="357"/>
  <c r="Q36" i="357"/>
  <c r="S36" i="357"/>
  <c r="T36" i="357"/>
  <c r="U36" i="357"/>
  <c r="V36" i="357"/>
  <c r="W36" i="357"/>
  <c r="X36" i="357"/>
  <c r="Y36" i="357"/>
  <c r="Z36" i="357"/>
  <c r="AA36" i="357"/>
  <c r="AB36" i="357"/>
  <c r="AC36" i="357"/>
  <c r="AD36" i="357"/>
  <c r="AE36" i="357"/>
  <c r="AF36" i="357"/>
  <c r="AG36" i="357"/>
  <c r="AH36" i="357"/>
  <c r="AI36" i="357"/>
  <c r="AJ36" i="357"/>
  <c r="AK36" i="357"/>
  <c r="AL36" i="357"/>
  <c r="AM36" i="357"/>
  <c r="AN36" i="357"/>
  <c r="AO36" i="357"/>
  <c r="AP36" i="357"/>
  <c r="AQ36" i="357"/>
  <c r="AR36" i="357"/>
  <c r="AS36" i="357"/>
  <c r="AT36" i="357"/>
  <c r="AU36" i="357"/>
  <c r="AV36" i="357"/>
  <c r="AW36" i="357"/>
  <c r="AX36" i="357"/>
  <c r="AY36" i="357"/>
  <c r="AZ36" i="357"/>
  <c r="BA36" i="357"/>
  <c r="BB36" i="357"/>
  <c r="BC36" i="357"/>
  <c r="BD36" i="357"/>
  <c r="BE36" i="357"/>
  <c r="BF36" i="357"/>
  <c r="B37" i="357"/>
  <c r="C37" i="357"/>
  <c r="D37" i="357"/>
  <c r="E37" i="357"/>
  <c r="G37" i="357"/>
  <c r="H37" i="357"/>
  <c r="I37" i="357"/>
  <c r="J37" i="357"/>
  <c r="K37" i="357"/>
  <c r="L37" i="357"/>
  <c r="M37" i="357"/>
  <c r="N37" i="357"/>
  <c r="O37" i="357"/>
  <c r="P37" i="357"/>
  <c r="Q37" i="357"/>
  <c r="S37" i="357"/>
  <c r="T37" i="357"/>
  <c r="U37" i="357"/>
  <c r="V37" i="357"/>
  <c r="W37" i="357"/>
  <c r="X37" i="357"/>
  <c r="Y37" i="357"/>
  <c r="Z37" i="357"/>
  <c r="AA37" i="357"/>
  <c r="AB37" i="357"/>
  <c r="AC37" i="357"/>
  <c r="AD37" i="357"/>
  <c r="AE37" i="357"/>
  <c r="AF37" i="357"/>
  <c r="AG37" i="357"/>
  <c r="AH37" i="357"/>
  <c r="AI37" i="357"/>
  <c r="AJ37" i="357"/>
  <c r="AK37" i="357"/>
  <c r="AL37" i="357"/>
  <c r="AM37" i="357"/>
  <c r="AN37" i="357"/>
  <c r="AO37" i="357"/>
  <c r="AP37" i="357"/>
  <c r="AQ37" i="357"/>
  <c r="AR37" i="357"/>
  <c r="AS37" i="357"/>
  <c r="AT37" i="357"/>
  <c r="AU37" i="357"/>
  <c r="AV37" i="357"/>
  <c r="AW37" i="357"/>
  <c r="AX37" i="357"/>
  <c r="AY37" i="357"/>
  <c r="AZ37" i="357"/>
  <c r="BA37" i="357"/>
  <c r="BB37" i="357"/>
  <c r="BC37" i="357"/>
  <c r="BD37" i="357"/>
  <c r="BE37" i="357"/>
  <c r="BF37" i="357"/>
  <c r="B38" i="357"/>
  <c r="C38" i="357"/>
  <c r="D38" i="357"/>
  <c r="E38" i="357"/>
  <c r="G38" i="357"/>
  <c r="H38" i="357"/>
  <c r="I38" i="357"/>
  <c r="J38" i="357"/>
  <c r="K38" i="357"/>
  <c r="L38" i="357"/>
  <c r="M38" i="357"/>
  <c r="N38" i="357"/>
  <c r="O38" i="357"/>
  <c r="P38" i="357"/>
  <c r="Q38" i="357"/>
  <c r="S38" i="357"/>
  <c r="T38" i="357"/>
  <c r="U38" i="357"/>
  <c r="V38" i="357"/>
  <c r="W38" i="357"/>
  <c r="X38" i="357"/>
  <c r="Y38" i="357"/>
  <c r="Z38" i="357"/>
  <c r="AA38" i="357"/>
  <c r="AB38" i="357"/>
  <c r="AC38" i="357"/>
  <c r="AD38" i="357"/>
  <c r="AE38" i="357"/>
  <c r="AF38" i="357"/>
  <c r="AG38" i="357"/>
  <c r="AH38" i="357"/>
  <c r="AI38" i="357"/>
  <c r="AJ38" i="357"/>
  <c r="AK38" i="357"/>
  <c r="AL38" i="357"/>
  <c r="AM38" i="357"/>
  <c r="AN38" i="357"/>
  <c r="AO38" i="357"/>
  <c r="AP38" i="357"/>
  <c r="AQ38" i="357"/>
  <c r="AR38" i="357"/>
  <c r="AS38" i="357"/>
  <c r="AT38" i="357"/>
  <c r="AU38" i="357"/>
  <c r="AV38" i="357"/>
  <c r="AW38" i="357"/>
  <c r="AX38" i="357"/>
  <c r="AY38" i="357"/>
  <c r="AZ38" i="357"/>
  <c r="BA38" i="357"/>
  <c r="BB38" i="357"/>
  <c r="BC38" i="357"/>
  <c r="BD38" i="357"/>
  <c r="BE38" i="357"/>
  <c r="BF38" i="357"/>
  <c r="BI40" i="357"/>
  <c r="BJ40" i="357"/>
  <c r="BK40" i="357"/>
  <c r="BQ40" i="357"/>
  <c r="BV40" i="357"/>
  <c r="BQ41" i="357"/>
  <c r="BI42" i="357"/>
  <c r="BJ42" i="357"/>
  <c r="BK42" i="357"/>
  <c r="BV43" i="357"/>
  <c r="BV46" i="357"/>
  <c r="BK47" i="357"/>
  <c r="BI49" i="357"/>
  <c r="BJ49" i="357"/>
  <c r="BK49" i="357"/>
  <c r="BO50" i="357"/>
  <c r="BI51" i="357"/>
  <c r="BJ51" i="357"/>
  <c r="BK51" i="357"/>
  <c r="AA65" i="357"/>
  <c r="AB65" i="357"/>
  <c r="AC65" i="357"/>
  <c r="AD65" i="357"/>
  <c r="AE65" i="357"/>
  <c r="AA71" i="357"/>
  <c r="AB71" i="357"/>
  <c r="AC71" i="357"/>
  <c r="AD71" i="357"/>
  <c r="AE71" i="357"/>
  <c r="AA76" i="357"/>
  <c r="AB76" i="357"/>
  <c r="AC76" i="357"/>
  <c r="AD76" i="357"/>
  <c r="AE76" i="357"/>
  <c r="AA79" i="357"/>
  <c r="AB79" i="357"/>
  <c r="AC79" i="357"/>
  <c r="AD79" i="357"/>
  <c r="AE79" i="357"/>
  <c r="B96" i="357"/>
  <c r="C96" i="357"/>
  <c r="D96" i="357"/>
  <c r="E96" i="357"/>
  <c r="F96" i="357"/>
  <c r="G96" i="357"/>
  <c r="H96" i="357"/>
  <c r="I96" i="357"/>
  <c r="J96" i="357"/>
  <c r="K96" i="357"/>
  <c r="L96" i="357"/>
  <c r="M96" i="357"/>
  <c r="N96" i="357"/>
  <c r="O96" i="357"/>
  <c r="P96" i="357"/>
  <c r="Q96" i="357"/>
  <c r="R96" i="357"/>
  <c r="S96" i="357"/>
  <c r="T96" i="357"/>
  <c r="U96" i="357"/>
  <c r="V96" i="357"/>
  <c r="W96" i="357"/>
  <c r="X96" i="357"/>
  <c r="Y96" i="357"/>
  <c r="Z96" i="357"/>
  <c r="AA96" i="357"/>
  <c r="AB96" i="357"/>
  <c r="AC96" i="357"/>
  <c r="AD96" i="357"/>
  <c r="AE96" i="357"/>
  <c r="AF96" i="357"/>
  <c r="AG96" i="357"/>
  <c r="AH96" i="357"/>
  <c r="AI96" i="357"/>
  <c r="AJ96" i="357"/>
  <c r="AK96" i="357"/>
  <c r="AL96" i="357"/>
  <c r="AM96" i="357"/>
  <c r="AN96" i="357"/>
  <c r="AO96" i="357"/>
  <c r="B97" i="357"/>
  <c r="C97" i="357"/>
  <c r="D97" i="357"/>
  <c r="E97" i="357"/>
  <c r="F97" i="357"/>
  <c r="G97" i="357"/>
  <c r="H97" i="357"/>
  <c r="I97" i="357"/>
  <c r="J97" i="357"/>
  <c r="K97" i="357"/>
  <c r="L97" i="357"/>
  <c r="M97" i="357"/>
  <c r="N97" i="357"/>
  <c r="O97" i="357"/>
  <c r="P97" i="357"/>
  <c r="Q97" i="357"/>
  <c r="R97" i="357"/>
  <c r="S97" i="357"/>
  <c r="T97" i="357"/>
  <c r="U97" i="357"/>
  <c r="V97" i="357"/>
  <c r="W97" i="357"/>
  <c r="X97" i="357"/>
  <c r="Y97" i="357"/>
  <c r="Z97" i="357"/>
  <c r="AA97" i="357"/>
  <c r="AB97" i="357"/>
  <c r="AC97" i="357"/>
  <c r="AD97" i="357"/>
  <c r="AE97" i="357"/>
  <c r="AF97" i="357"/>
  <c r="AG97" i="357"/>
  <c r="AH97" i="357"/>
  <c r="AI97" i="357"/>
  <c r="AJ97" i="357"/>
  <c r="AK97" i="357"/>
  <c r="AL97" i="357"/>
  <c r="AM97" i="357"/>
  <c r="AN97" i="357"/>
  <c r="AO97" i="357"/>
  <c r="B98" i="357"/>
  <c r="C98" i="357"/>
  <c r="D98" i="357"/>
  <c r="E98" i="357"/>
  <c r="F98" i="357"/>
  <c r="G98" i="357"/>
  <c r="H98" i="357"/>
  <c r="I98" i="357"/>
  <c r="J98" i="357"/>
  <c r="K98" i="357"/>
  <c r="L98" i="357"/>
  <c r="M98" i="357"/>
  <c r="N98" i="357"/>
  <c r="O98" i="357"/>
  <c r="P98" i="357"/>
  <c r="Q98" i="357"/>
  <c r="R98" i="357"/>
  <c r="S98" i="357"/>
  <c r="T98" i="357"/>
  <c r="U98" i="357"/>
  <c r="V98" i="357"/>
  <c r="W98" i="357"/>
  <c r="X98" i="357"/>
  <c r="Y98" i="357"/>
  <c r="Z98" i="357"/>
  <c r="AA98" i="357"/>
  <c r="AB98" i="357"/>
  <c r="AC98" i="357"/>
  <c r="AD98" i="357"/>
  <c r="AE98" i="357"/>
  <c r="AF98" i="357"/>
  <c r="AG98" i="357"/>
  <c r="AH98" i="357"/>
  <c r="AI98" i="357"/>
  <c r="AJ98" i="357"/>
  <c r="AK98" i="357"/>
  <c r="AL98" i="357"/>
  <c r="AM98" i="357"/>
  <c r="AN98" i="357"/>
  <c r="AO98" i="357"/>
  <c r="Q103" i="357"/>
  <c r="R103" i="357"/>
  <c r="S104" i="357"/>
  <c r="T104" i="357"/>
  <c r="Q109" i="357"/>
  <c r="R109" i="357"/>
  <c r="S110" i="357"/>
  <c r="T110" i="357"/>
  <c r="R115" i="357"/>
  <c r="Q121" i="357"/>
  <c r="R121" i="357"/>
  <c r="S122" i="357"/>
  <c r="T122" i="357"/>
  <c r="Q127" i="357"/>
  <c r="R127" i="357"/>
  <c r="S128" i="357"/>
  <c r="T128" i="357"/>
  <c r="Q135" i="357"/>
  <c r="Q136" i="357"/>
  <c r="R136" i="357"/>
  <c r="S136" i="357"/>
  <c r="T136" i="357"/>
  <c r="Q137" i="357"/>
  <c r="R137" i="357"/>
  <c r="S137" i="357"/>
  <c r="T137" i="357"/>
  <c r="Q142" i="357"/>
  <c r="Q143" i="357"/>
  <c r="R143" i="357"/>
  <c r="S143" i="357"/>
  <c r="T143" i="357"/>
  <c r="Q144" i="357"/>
  <c r="R144" i="357"/>
  <c r="S144" i="357"/>
  <c r="T144" i="357"/>
  <c r="Q149" i="357"/>
  <c r="Q150" i="357"/>
  <c r="R150" i="357"/>
  <c r="S150" i="357"/>
  <c r="T150" i="357"/>
</calcChain>
</file>

<file path=xl/sharedStrings.xml><?xml version="1.0" encoding="utf-8"?>
<sst xmlns="http://schemas.openxmlformats.org/spreadsheetml/2006/main" count="11408" uniqueCount="546">
  <si>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</si>
  <si>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</si>
  <si>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</si>
  <si>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</si>
  <si>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</si>
  <si>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</si>
  <si>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</si>
  <si>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</si>
  <si>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</si>
  <si>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</si>
  <si>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</si>
  <si>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</si>
  <si>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</si>
  <si>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</si>
  <si>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</si>
  <si>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</si>
  <si>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</si>
  <si>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</si>
  <si>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</si>
  <si>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</si>
  <si>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</si>
  <si>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</si>
  <si>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</si>
  <si>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</si>
  <si>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</si>
  <si>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</si>
  <si>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</si>
  <si>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</si>
  <si>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</si>
  <si>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</si>
  <si>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</si>
  <si>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</si>
  <si>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</si>
  <si>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</si>
  <si>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</si>
  <si>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</si>
  <si>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</si>
  <si>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</si>
  <si>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</si>
  <si>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</si>
  <si>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</si>
  <si>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</si>
  <si>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</si>
  <si>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</si>
  <si>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</si>
  <si>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</si>
  <si>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</si>
  <si>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</si>
  <si>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</si>
  <si>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</si>
  <si>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</si>
  <si>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</si>
  <si>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</si>
  <si>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</si>
  <si>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</si>
  <si>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</si>
  <si>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</si>
  <si>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</si>
  <si>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</si>
  <si>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</si>
  <si>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</si>
  <si>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</si>
  <si>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</si>
  <si>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</si>
  <si>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</si>
  <si>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</si>
  <si>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</si>
  <si>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</si>
  <si>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</si>
  <si>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</si>
  <si>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</si>
  <si>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</si>
  <si>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</si>
  <si>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</si>
  <si>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</si>
  <si>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</si>
  <si>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</si>
  <si>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</si>
  <si>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</si>
  <si>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</si>
  <si>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</si>
  <si>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</si>
  <si>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</si>
  <si>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</si>
  <si>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</si>
  <si>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</si>
  <si>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</si>
  <si>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</si>
  <si>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</si>
  <si>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</si>
  <si>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</si>
  <si>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</si>
  <si>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</si>
  <si>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</si>
  <si>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</si>
  <si>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</si>
  <si>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</si>
  <si>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</si>
  <si>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</si>
  <si>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</si>
  <si>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</si>
  <si>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</si>
  <si>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</si>
  <si>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</si>
  <si>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</si>
  <si>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</si>
  <si>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</si>
  <si>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</si>
  <si>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</si>
  <si>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</si>
  <si>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</si>
  <si>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</si>
  <si>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</si>
  <si>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</si>
  <si>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</si>
  <si>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</si>
  <si>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</si>
  <si>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</si>
  <si>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</si>
  <si>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</si>
  <si>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</si>
  <si>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</si>
  <si>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</si>
  <si>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</si>
  <si>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</si>
  <si>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</si>
  <si>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</si>
  <si>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</si>
  <si>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</si>
  <si>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</si>
  <si>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</si>
  <si>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</si>
  <si>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</si>
  <si>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</si>
  <si>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</si>
  <si>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</si>
  <si>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</si>
  <si>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</si>
  <si>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</si>
  <si>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</si>
  <si>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</si>
  <si>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</si>
  <si>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</si>
  <si>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</si>
  <si>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</si>
  <si>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</si>
  <si>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</si>
  <si>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</si>
  <si>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</si>
  <si>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</si>
  <si>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</si>
  <si>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</si>
  <si>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</si>
  <si>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</si>
  <si>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</si>
  <si>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</si>
  <si>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</si>
  <si>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</si>
  <si>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</si>
  <si>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</si>
  <si>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</si>
  <si>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</si>
  <si>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</si>
  <si>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</si>
  <si>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</si>
  <si>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</si>
  <si>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</si>
  <si>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</si>
  <si>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</si>
  <si>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</si>
  <si>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</si>
  <si>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</si>
  <si>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</si>
  <si>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</si>
  <si>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</si>
  <si>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</si>
  <si>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</si>
  <si>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</si>
  <si>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</si>
  <si>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</si>
  <si>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</si>
  <si>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</si>
  <si>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</si>
  <si>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</si>
  <si>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</si>
  <si>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</si>
  <si>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</si>
  <si>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</si>
  <si>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</si>
  <si>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</si>
  <si>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</si>
  <si>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</si>
  <si>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</si>
  <si>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</si>
  <si>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</si>
  <si>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</si>
  <si>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</si>
  <si>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</si>
  <si>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</si>
  <si>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</si>
  <si>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</si>
  <si>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</si>
  <si>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</si>
  <si>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</si>
  <si>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</si>
  <si>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</si>
  <si>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</si>
  <si>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</si>
  <si>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</si>
  <si>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</si>
  <si>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</si>
  <si>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</si>
  <si>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</si>
  <si>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</si>
  <si>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</si>
  <si>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</si>
  <si>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</si>
  <si>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</si>
  <si>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</si>
  <si>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</si>
  <si>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</si>
  <si>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</si>
  <si>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</si>
  <si>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</si>
  <si>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</si>
  <si>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</si>
  <si>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</si>
  <si>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</si>
  <si>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</si>
  <si>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</si>
  <si>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</si>
  <si>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</si>
  <si>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</si>
  <si>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</si>
  <si>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</si>
  <si>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</si>
  <si>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</si>
  <si>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</si>
  <si>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</si>
  <si>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</si>
  <si>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</si>
  <si>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</si>
  <si>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</si>
  <si>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</si>
  <si>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</si>
  <si>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</si>
  <si>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</si>
  <si>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</si>
  <si>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</si>
  <si>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</si>
  <si>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</si>
  <si>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</si>
  <si>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</si>
  <si>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</si>
  <si>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</si>
  <si>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</si>
  <si>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</si>
  <si>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</si>
  <si>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</si>
  <si>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</si>
  <si>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</si>
  <si>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</si>
  <si>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</si>
  <si>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</si>
  <si>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</si>
  <si>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</si>
  <si>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</si>
  <si>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</si>
  <si>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</si>
  <si>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</si>
  <si>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</si>
  <si>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</si>
  <si>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</si>
  <si>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</si>
  <si>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</si>
  <si>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</si>
  <si>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</si>
  <si>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</si>
  <si>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</si>
  <si>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</si>
  <si>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</si>
  <si>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</si>
  <si>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</si>
  <si>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</si>
  <si>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</si>
  <si>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</si>
  <si>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</si>
  <si>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</si>
  <si>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</si>
  <si>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</si>
  <si>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</si>
  <si>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</si>
  <si>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</si>
  <si>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</si>
  <si>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</si>
  <si>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</si>
  <si>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</si>
  <si>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</si>
  <si>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</si>
  <si>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</si>
  <si>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</si>
  <si>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</si>
  <si>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</si>
  <si>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</si>
  <si>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</si>
  <si>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</si>
  <si>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</si>
  <si>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</si>
  <si>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</si>
  <si>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</si>
  <si>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</si>
  <si>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</si>
  <si>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</si>
  <si>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</si>
  <si>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</si>
  <si>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</si>
  <si>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</si>
  <si>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</si>
  <si>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</si>
  <si>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</si>
  <si>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</si>
  <si>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</si>
  <si>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</si>
  <si>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</si>
  <si>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</si>
  <si>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</si>
  <si>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</si>
  <si>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</si>
  <si>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</si>
  <si>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</si>
  <si>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</si>
  <si>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</si>
  <si>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</si>
  <si>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</si>
  <si>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</si>
  <si>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</si>
  <si>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</si>
  <si>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</si>
  <si>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</si>
  <si>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</si>
  <si>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</si>
  <si>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</si>
  <si>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</si>
  <si>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</si>
  <si>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</si>
  <si>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</si>
  <si>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</si>
  <si>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</si>
  <si>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</si>
  <si>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</si>
  <si>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</si>
  <si>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</si>
  <si>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</si>
  <si>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</si>
  <si>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</si>
  <si>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</si>
  <si>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</si>
  <si>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</si>
  <si>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</si>
  <si>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</si>
  <si>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</si>
  <si>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</si>
  <si>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</si>
  <si>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</si>
  <si>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</si>
  <si>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</si>
  <si>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</si>
  <si>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</si>
  <si>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</si>
  <si>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</si>
  <si>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</si>
  <si>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</si>
  <si>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</si>
  <si>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</si>
  <si>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</si>
  <si>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</si>
  <si>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</si>
  <si>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</si>
  <si>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</si>
  <si>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</si>
  <si>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</si>
  <si>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</si>
  <si>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</si>
  <si>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</si>
  <si>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</si>
  <si>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</si>
  <si>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</si>
  <si>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</si>
  <si>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</si>
  <si>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</si>
  <si>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</si>
  <si>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</si>
  <si>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</si>
  <si>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</si>
  <si>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</si>
  <si>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</si>
  <si>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</si>
  <si>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</si>
  <si>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</si>
  <si>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</si>
  <si>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</si>
  <si>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</si>
  <si>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</si>
  <si>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</si>
  <si>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</si>
  <si>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</si>
  <si>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</si>
  <si>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</si>
  <si>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</si>
  <si>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</si>
  <si>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</si>
  <si>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</si>
  <si>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</si>
  <si>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</si>
  <si>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</si>
  <si>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</si>
  <si>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</si>
  <si>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</si>
  <si>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</si>
  <si>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</si>
  <si>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</si>
  <si>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</si>
  <si>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</si>
  <si>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</si>
  <si>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</si>
  <si>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</si>
  <si>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</si>
  <si>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</si>
  <si>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</si>
  <si>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</si>
  <si>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</si>
  <si>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</si>
  <si>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</si>
  <si>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</si>
  <si>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</si>
  <si>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</si>
  <si>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</si>
  <si>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</si>
  <si>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</si>
  <si>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</si>
  <si>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</si>
  <si>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</si>
  <si>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</si>
  <si>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</si>
  <si>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</si>
  <si>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</si>
  <si>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</si>
  <si>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</si>
  <si>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</si>
  <si>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</si>
  <si>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</si>
  <si>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</si>
  <si>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</si>
  <si>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</si>
  <si>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</si>
  <si>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</si>
  <si>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</si>
  <si>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</si>
  <si>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</si>
  <si>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</si>
  <si>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</si>
  <si>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</si>
  <si>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</si>
  <si>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</si>
  <si>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</si>
  <si>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</si>
  <si>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</si>
  <si>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</si>
  <si>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</si>
  <si>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</si>
  <si>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</si>
  <si>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</si>
  <si>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</si>
  <si>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</si>
  <si>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</si>
  <si>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</si>
  <si>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</si>
  <si>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</si>
  <si>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</si>
  <si>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</si>
  <si>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</si>
  <si>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</si>
  <si>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</si>
  <si>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</si>
  <si>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</si>
  <si>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</si>
  <si>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</si>
  <si>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</si>
  <si>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</si>
  <si>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</si>
  <si>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August</t>
  </si>
  <si>
    <t>Cash Daily</t>
  </si>
  <si>
    <t>Malin</t>
  </si>
  <si>
    <t>SoCal</t>
  </si>
  <si>
    <t>PG&amp;E</t>
  </si>
  <si>
    <t>Proxy Avg.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</si>
  <si>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</si>
  <si>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</si>
  <si>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</si>
  <si>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</si>
  <si>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</si>
  <si>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</si>
  <si>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</si>
  <si>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</si>
  <si>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</si>
  <si>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Tacoma</t>
  </si>
  <si>
    <t>burbank hi</t>
  </si>
  <si>
    <t>burb dfn</t>
  </si>
  <si>
    <t>Sea</t>
  </si>
  <si>
    <t>Spok</t>
  </si>
  <si>
    <t>SLC</t>
  </si>
  <si>
    <t>Den</t>
  </si>
  <si>
    <t>Phoe</t>
  </si>
  <si>
    <t>Boise</t>
  </si>
  <si>
    <t>San Fran</t>
  </si>
  <si>
    <t>Earth</t>
  </si>
  <si>
    <t>WNI</t>
  </si>
  <si>
    <t>Sumas</t>
  </si>
  <si>
    <t>Gas</t>
  </si>
  <si>
    <t>Stanfield</t>
  </si>
  <si>
    <t>PG&amp;E Citygate</t>
  </si>
  <si>
    <t>SOCAL</t>
  </si>
  <si>
    <t>March</t>
  </si>
  <si>
    <t>60-yr mcnary reg flow</t>
  </si>
  <si>
    <t>JAN</t>
  </si>
  <si>
    <t>Northwest</t>
  </si>
  <si>
    <t>California</t>
  </si>
  <si>
    <t>Southwest</t>
  </si>
  <si>
    <t>OUT OF 107 YEARS.</t>
  </si>
  <si>
    <t>PNW - Max</t>
  </si>
  <si>
    <t>PNW - Avg.</t>
  </si>
  <si>
    <t>NP 15 Max</t>
  </si>
  <si>
    <t>NP 15 Avg.</t>
  </si>
  <si>
    <t>SP 15 Max</t>
  </si>
  <si>
    <t>SP 15 Avg.</t>
  </si>
  <si>
    <t>DSW Max</t>
  </si>
  <si>
    <t>DSW Avg.</t>
  </si>
  <si>
    <t>McNary 60-yr Reg</t>
  </si>
  <si>
    <t>NP 15 X</t>
  </si>
  <si>
    <t>PGEX10</t>
  </si>
  <si>
    <t>City Gate X 10</t>
  </si>
  <si>
    <t>Co</t>
  </si>
  <si>
    <t>Slope</t>
  </si>
  <si>
    <t>McNary Prior</t>
  </si>
  <si>
    <t>McNary Curr</t>
  </si>
  <si>
    <t>Peak CAL Load (100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</si>
</sst>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.5"/>
      <name val="Arial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7" fontId="3" fillId="0" borderId="0" xfId="0" applyNumberFormat="1" applyFont="1"/>
    <xf numFmtId="9" fontId="0" fillId="0" borderId="0" xfId="2" applyFont="1" applyBorder="1"/>
    <xf numFmtId="0" fontId="3" fillId="0" borderId="0" xfId="0" applyFont="1" applyBorder="1"/>
    <xf numFmtId="1" fontId="0" fillId="0" borderId="3" xfId="0" applyNumberFormat="1" applyBorder="1"/>
    <xf numFmtId="1" fontId="0" fillId="0" borderId="7" xfId="0" applyNumberFormat="1" applyBorder="1"/>
    <xf numFmtId="0" fontId="3" fillId="0" borderId="7" xfId="0" applyFont="1" applyBorder="1"/>
    <xf numFmtId="1" fontId="0" fillId="0" borderId="5" xfId="0" applyNumberForma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" fontId="0" fillId="0" borderId="0" xfId="0" applyNumberFormat="1" applyBorder="1" applyAlignment="1">
      <alignment horizontal="right"/>
    </xf>
    <xf numFmtId="17" fontId="0" fillId="0" borderId="0" xfId="0" applyNumberFormat="1" applyBorder="1"/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81316725978647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22064056939494E-2"/>
          <c:y val="9.0314136125654448E-2"/>
          <c:w val="0.93861209964412795"/>
          <c:h val="0.76701570680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Main!$B$10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Main!$C$10:$N$10</c:f>
              <c:numCache>
                <c:formatCode>General</c:formatCode>
                <c:ptCount val="12"/>
                <c:pt idx="0">
                  <c:v>54</c:v>
                </c:pt>
                <c:pt idx="1">
                  <c:v>33</c:v>
                </c:pt>
                <c:pt idx="2">
                  <c:v>88</c:v>
                </c:pt>
                <c:pt idx="3">
                  <c:v>36</c:v>
                </c:pt>
                <c:pt idx="4">
                  <c:v>90</c:v>
                </c:pt>
                <c:pt idx="5">
                  <c:v>50</c:v>
                </c:pt>
                <c:pt idx="6">
                  <c:v>53</c:v>
                </c:pt>
                <c:pt idx="7">
                  <c:v>102</c:v>
                </c:pt>
                <c:pt idx="8">
                  <c:v>99</c:v>
                </c:pt>
                <c:pt idx="9">
                  <c:v>61</c:v>
                </c:pt>
                <c:pt idx="10">
                  <c:v>89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6-4906-A8B6-CCBCE852B840}"/>
            </c:ext>
          </c:extLst>
        </c:ser>
        <c:ser>
          <c:idx val="1"/>
          <c:order val="1"/>
          <c:tx>
            <c:strRef>
              <c:f>Main!$B$11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Main!$C$11:$N$11</c:f>
              <c:numCache>
                <c:formatCode>General</c:formatCode>
                <c:ptCount val="12"/>
                <c:pt idx="0">
                  <c:v>44</c:v>
                </c:pt>
                <c:pt idx="1">
                  <c:v>25</c:v>
                </c:pt>
                <c:pt idx="2">
                  <c:v>96</c:v>
                </c:pt>
                <c:pt idx="3">
                  <c:v>33</c:v>
                </c:pt>
                <c:pt idx="4">
                  <c:v>107</c:v>
                </c:pt>
                <c:pt idx="5">
                  <c:v>95</c:v>
                </c:pt>
                <c:pt idx="6">
                  <c:v>39</c:v>
                </c:pt>
                <c:pt idx="7">
                  <c:v>104</c:v>
                </c:pt>
                <c:pt idx="8">
                  <c:v>100</c:v>
                </c:pt>
                <c:pt idx="9">
                  <c:v>103</c:v>
                </c:pt>
                <c:pt idx="10">
                  <c:v>93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6-4906-A8B6-CCBCE852B840}"/>
            </c:ext>
          </c:extLst>
        </c:ser>
        <c:ser>
          <c:idx val="2"/>
          <c:order val="2"/>
          <c:tx>
            <c:strRef>
              <c:f>Main!$B$12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Main!$C$12:$N$12</c:f>
              <c:numCache>
                <c:formatCode>General</c:formatCode>
                <c:ptCount val="12"/>
                <c:pt idx="0">
                  <c:v>48</c:v>
                </c:pt>
                <c:pt idx="1">
                  <c:v>61</c:v>
                </c:pt>
                <c:pt idx="2">
                  <c:v>82</c:v>
                </c:pt>
                <c:pt idx="3">
                  <c:v>86</c:v>
                </c:pt>
                <c:pt idx="4">
                  <c:v>103</c:v>
                </c:pt>
                <c:pt idx="5">
                  <c:v>95</c:v>
                </c:pt>
                <c:pt idx="6">
                  <c:v>100</c:v>
                </c:pt>
                <c:pt idx="7">
                  <c:v>99</c:v>
                </c:pt>
                <c:pt idx="8">
                  <c:v>106</c:v>
                </c:pt>
                <c:pt idx="9">
                  <c:v>95</c:v>
                </c:pt>
                <c:pt idx="10">
                  <c:v>99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6-4906-A8B6-CCBCE852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526144"/>
        <c:axId val="1"/>
      </c:barChart>
      <c:lineChart>
        <c:grouping val="standard"/>
        <c:varyColors val="0"/>
        <c:ser>
          <c:idx val="3"/>
          <c:order val="3"/>
          <c:tx>
            <c:strRef>
              <c:f>Main!$B$33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Main!$C$33:$N$33</c:f>
              <c:numCache>
                <c:formatCode>0</c:formatCode>
                <c:ptCount val="12"/>
                <c:pt idx="0">
                  <c:v>276</c:v>
                </c:pt>
                <c:pt idx="1">
                  <c:v>290</c:v>
                </c:pt>
                <c:pt idx="2">
                  <c:v>281</c:v>
                </c:pt>
                <c:pt idx="3">
                  <c:v>317</c:v>
                </c:pt>
                <c:pt idx="4">
                  <c:v>282</c:v>
                </c:pt>
                <c:pt idx="5" formatCode="General">
                  <c:v>69</c:v>
                </c:pt>
                <c:pt idx="6" formatCode="General">
                  <c:v>60</c:v>
                </c:pt>
                <c:pt idx="7" formatCode="General">
                  <c:v>46</c:v>
                </c:pt>
                <c:pt idx="8" formatCode="General">
                  <c:v>24</c:v>
                </c:pt>
                <c:pt idx="9" formatCode="General">
                  <c:v>26</c:v>
                </c:pt>
                <c:pt idx="10" formatCode="General">
                  <c:v>24</c:v>
                </c:pt>
                <c:pt idx="11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6-4906-A8B6-CCBCE852B840}"/>
            </c:ext>
          </c:extLst>
        </c:ser>
        <c:ser>
          <c:idx val="5"/>
          <c:order val="4"/>
          <c:tx>
            <c:strRef>
              <c:f>Main!$B$35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Main!$C$35:$N$35</c:f>
              <c:numCache>
                <c:formatCode>0</c:formatCode>
                <c:ptCount val="12"/>
                <c:pt idx="0">
                  <c:v>247</c:v>
                </c:pt>
                <c:pt idx="1">
                  <c:v>261</c:v>
                </c:pt>
                <c:pt idx="2">
                  <c:v>250</c:v>
                </c:pt>
                <c:pt idx="3">
                  <c:v>272</c:v>
                </c:pt>
                <c:pt idx="4">
                  <c:v>161</c:v>
                </c:pt>
                <c:pt idx="5" formatCode="General">
                  <c:v>75</c:v>
                </c:pt>
                <c:pt idx="6" formatCode="General">
                  <c:v>59</c:v>
                </c:pt>
                <c:pt idx="7" formatCode="General">
                  <c:v>46</c:v>
                </c:pt>
                <c:pt idx="8" formatCode="General">
                  <c:v>27</c:v>
                </c:pt>
                <c:pt idx="9" formatCode="General">
                  <c:v>28</c:v>
                </c:pt>
                <c:pt idx="10" formatCode="General">
                  <c:v>28</c:v>
                </c:pt>
                <c:pt idx="11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6-4906-A8B6-CCBCE852B840}"/>
            </c:ext>
          </c:extLst>
        </c:ser>
        <c:ser>
          <c:idx val="6"/>
          <c:order val="5"/>
          <c:tx>
            <c:strRef>
              <c:f>Main!$B$36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Main!$C$36:$N$36</c:f>
              <c:numCache>
                <c:formatCode>0</c:formatCode>
                <c:ptCount val="12"/>
                <c:pt idx="0">
                  <c:v>212</c:v>
                </c:pt>
                <c:pt idx="1">
                  <c:v>223</c:v>
                </c:pt>
                <c:pt idx="2">
                  <c:v>235</c:v>
                </c:pt>
                <c:pt idx="3">
                  <c:v>220</c:v>
                </c:pt>
                <c:pt idx="4">
                  <c:v>260</c:v>
                </c:pt>
                <c:pt idx="5" formatCode="General">
                  <c:v>76</c:v>
                </c:pt>
                <c:pt idx="6" formatCode="General">
                  <c:v>60</c:v>
                </c:pt>
                <c:pt idx="7" formatCode="General">
                  <c:v>46</c:v>
                </c:pt>
                <c:pt idx="8" formatCode="General">
                  <c:v>27</c:v>
                </c:pt>
                <c:pt idx="9" formatCode="General">
                  <c:v>28</c:v>
                </c:pt>
                <c:pt idx="10" formatCode="General">
                  <c:v>28</c:v>
                </c:pt>
                <c:pt idx="11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16-4906-A8B6-CCBCE852B840}"/>
            </c:ext>
          </c:extLst>
        </c:ser>
        <c:ser>
          <c:idx val="7"/>
          <c:order val="6"/>
          <c:tx>
            <c:strRef>
              <c:f>Main!$B$37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Main!$C$37:$N$37</c:f>
              <c:numCache>
                <c:formatCode>0</c:formatCode>
                <c:ptCount val="12"/>
                <c:pt idx="0">
                  <c:v>219</c:v>
                </c:pt>
                <c:pt idx="1">
                  <c:v>216</c:v>
                </c:pt>
                <c:pt idx="2">
                  <c:v>224</c:v>
                </c:pt>
                <c:pt idx="3">
                  <c:v>220</c:v>
                </c:pt>
                <c:pt idx="4">
                  <c:v>276</c:v>
                </c:pt>
                <c:pt idx="5" formatCode="General">
                  <c:v>86</c:v>
                </c:pt>
                <c:pt idx="6" formatCode="General">
                  <c:v>67</c:v>
                </c:pt>
                <c:pt idx="7" formatCode="General">
                  <c:v>52</c:v>
                </c:pt>
                <c:pt idx="8" formatCode="General">
                  <c:v>30</c:v>
                </c:pt>
                <c:pt idx="9" formatCode="General">
                  <c:v>28</c:v>
                </c:pt>
                <c:pt idx="10" formatCode="General">
                  <c:v>26</c:v>
                </c:pt>
                <c:pt idx="11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16-4906-A8B6-CCBCE852B840}"/>
            </c:ext>
          </c:extLst>
        </c:ser>
        <c:ser>
          <c:idx val="8"/>
          <c:order val="7"/>
          <c:tx>
            <c:strRef>
              <c:f>Main!$B$15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dash"/>
            <c:size val="9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Main!$C$15:$N$15</c:f>
              <c:numCache>
                <c:formatCode>General</c:formatCode>
                <c:ptCount val="12"/>
                <c:pt idx="0">
                  <c:v>124</c:v>
                </c:pt>
                <c:pt idx="1">
                  <c:v>119</c:v>
                </c:pt>
                <c:pt idx="2">
                  <c:v>130</c:v>
                </c:pt>
                <c:pt idx="3">
                  <c:v>108</c:v>
                </c:pt>
                <c:pt idx="4">
                  <c:v>130</c:v>
                </c:pt>
                <c:pt idx="5">
                  <c:v>129</c:v>
                </c:pt>
                <c:pt idx="6">
                  <c:v>85</c:v>
                </c:pt>
                <c:pt idx="7">
                  <c:v>97</c:v>
                </c:pt>
                <c:pt idx="8">
                  <c:v>80</c:v>
                </c:pt>
                <c:pt idx="9">
                  <c:v>80</c:v>
                </c:pt>
                <c:pt idx="10">
                  <c:v>99</c:v>
                </c:pt>
                <c:pt idx="11">
                  <c:v>111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F16-4906-A8B6-CCBCE852B840}"/>
            </c:ext>
          </c:extLst>
        </c:ser>
        <c:ser>
          <c:idx val="9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F16-4906-A8B6-CCBCE852B840}"/>
            </c:ext>
          </c:extLst>
        </c:ser>
        <c:ser>
          <c:idx val="4"/>
          <c:order val="9"/>
          <c:spPr>
            <a:ln w="19050">
              <a:noFill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Main!$C$30:$M$30</c:f>
              <c:numCache>
                <c:formatCode>General</c:formatCode>
                <c:ptCount val="11"/>
                <c:pt idx="0">
                  <c:v>107</c:v>
                </c:pt>
                <c:pt idx="1">
                  <c:v>115</c:v>
                </c:pt>
                <c:pt idx="2">
                  <c:v>89.800000000000011</c:v>
                </c:pt>
                <c:pt idx="3">
                  <c:v>118</c:v>
                </c:pt>
                <c:pt idx="4">
                  <c:v>71.8</c:v>
                </c:pt>
                <c:pt idx="5">
                  <c:v>41.1</c:v>
                </c:pt>
                <c:pt idx="6">
                  <c:v>37</c:v>
                </c:pt>
                <c:pt idx="7">
                  <c:v>33.799999999999997</c:v>
                </c:pt>
                <c:pt idx="8">
                  <c:v>21.7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16-4906-A8B6-CCBCE852B840}"/>
            </c:ext>
          </c:extLst>
        </c:ser>
        <c:ser>
          <c:idx val="10"/>
          <c:order val="10"/>
          <c:tx>
            <c:strRef>
              <c:f>Main!$B$30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Main!$C$30:$N$30</c:f>
              <c:numCache>
                <c:formatCode>General</c:formatCode>
                <c:ptCount val="12"/>
                <c:pt idx="0">
                  <c:v>107</c:v>
                </c:pt>
                <c:pt idx="1">
                  <c:v>115</c:v>
                </c:pt>
                <c:pt idx="2">
                  <c:v>89.800000000000011</c:v>
                </c:pt>
                <c:pt idx="3">
                  <c:v>118</c:v>
                </c:pt>
                <c:pt idx="4">
                  <c:v>71.8</c:v>
                </c:pt>
                <c:pt idx="5">
                  <c:v>41.1</c:v>
                </c:pt>
                <c:pt idx="6">
                  <c:v>37</c:v>
                </c:pt>
                <c:pt idx="7">
                  <c:v>33.799999999999997</c:v>
                </c:pt>
                <c:pt idx="8">
                  <c:v>21.7</c:v>
                </c:pt>
                <c:pt idx="9">
                  <c:v>24</c:v>
                </c:pt>
                <c:pt idx="10">
                  <c:v>24</c:v>
                </c:pt>
                <c:pt idx="11">
                  <c:v>27.599999999999998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16-4906-A8B6-CCBCE852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6144"/>
        <c:axId val="1"/>
      </c:lineChart>
      <c:catAx>
        <c:axId val="1985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6144"/>
        <c:crosses val="autoZero"/>
        <c:crossBetween val="between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1.8683274021352309E-2"/>
          <c:y val="0.96335078534031426"/>
          <c:w val="0.9813167259786475"/>
          <c:h val="3.1413612565445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81316725978647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22064056939494E-2"/>
          <c:y val="8.3769633507853408E-2"/>
          <c:w val="0.93861209964412795"/>
          <c:h val="0.76832460732984298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Main!$B$55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Main!$C$55:$N$55</c:f>
              <c:numCache>
                <c:formatCode>General</c:formatCode>
                <c:ptCount val="12"/>
                <c:pt idx="0">
                  <c:v>82</c:v>
                </c:pt>
                <c:pt idx="1">
                  <c:v>91</c:v>
                </c:pt>
                <c:pt idx="2">
                  <c:v>70</c:v>
                </c:pt>
                <c:pt idx="3">
                  <c:v>99</c:v>
                </c:pt>
                <c:pt idx="4">
                  <c:v>64</c:v>
                </c:pt>
                <c:pt idx="5">
                  <c:v>83</c:v>
                </c:pt>
                <c:pt idx="6">
                  <c:v>56</c:v>
                </c:pt>
                <c:pt idx="7">
                  <c:v>77</c:v>
                </c:pt>
                <c:pt idx="8">
                  <c:v>50</c:v>
                </c:pt>
                <c:pt idx="9">
                  <c:v>45</c:v>
                </c:pt>
                <c:pt idx="10">
                  <c:v>5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F-401D-98F1-48A81A748802}"/>
            </c:ext>
          </c:extLst>
        </c:ser>
        <c:ser>
          <c:idx val="3"/>
          <c:order val="5"/>
          <c:tx>
            <c:strRef>
              <c:f>Main!$B$56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Main!$C$56:$N$56</c:f>
              <c:numCache>
                <c:formatCode>General</c:formatCode>
                <c:ptCount val="12"/>
                <c:pt idx="0">
                  <c:v>104</c:v>
                </c:pt>
                <c:pt idx="1">
                  <c:v>88</c:v>
                </c:pt>
                <c:pt idx="2">
                  <c:v>74</c:v>
                </c:pt>
                <c:pt idx="3">
                  <c:v>99</c:v>
                </c:pt>
                <c:pt idx="4">
                  <c:v>95</c:v>
                </c:pt>
                <c:pt idx="5">
                  <c:v>99</c:v>
                </c:pt>
                <c:pt idx="6">
                  <c:v>36</c:v>
                </c:pt>
                <c:pt idx="7">
                  <c:v>85</c:v>
                </c:pt>
                <c:pt idx="8">
                  <c:v>64</c:v>
                </c:pt>
                <c:pt idx="9">
                  <c:v>34</c:v>
                </c:pt>
                <c:pt idx="10">
                  <c:v>2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F-401D-98F1-48A81A748802}"/>
            </c:ext>
          </c:extLst>
        </c:ser>
        <c:ser>
          <c:idx val="5"/>
          <c:order val="6"/>
          <c:tx>
            <c:strRef>
              <c:f>Main!$B$57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Main!$C$57:$N$57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79</c:v>
                </c:pt>
                <c:pt idx="3">
                  <c:v>102</c:v>
                </c:pt>
                <c:pt idx="4">
                  <c:v>106</c:v>
                </c:pt>
                <c:pt idx="5">
                  <c:v>95</c:v>
                </c:pt>
                <c:pt idx="6">
                  <c:v>103</c:v>
                </c:pt>
                <c:pt idx="7">
                  <c:v>104</c:v>
                </c:pt>
                <c:pt idx="8">
                  <c:v>98</c:v>
                </c:pt>
                <c:pt idx="9">
                  <c:v>53</c:v>
                </c:pt>
                <c:pt idx="10">
                  <c:v>1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F-401D-98F1-48A81A74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527128"/>
        <c:axId val="1"/>
      </c:barChart>
      <c:lineChart>
        <c:grouping val="standard"/>
        <c:varyColors val="0"/>
        <c:ser>
          <c:idx val="0"/>
          <c:order val="0"/>
          <c:tx>
            <c:strRef>
              <c:f>Main!$B$80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Main!$C$80:$N$80</c:f>
              <c:numCache>
                <c:formatCode>0</c:formatCode>
                <c:ptCount val="12"/>
                <c:pt idx="0">
                  <c:v>27.38</c:v>
                </c:pt>
                <c:pt idx="1">
                  <c:v>26.86</c:v>
                </c:pt>
                <c:pt idx="2">
                  <c:v>27.79</c:v>
                </c:pt>
                <c:pt idx="3">
                  <c:v>28.07</c:v>
                </c:pt>
                <c:pt idx="4">
                  <c:v>59.78</c:v>
                </c:pt>
                <c:pt idx="5" formatCode="General">
                  <c:v>187</c:v>
                </c:pt>
                <c:pt idx="6" formatCode="General">
                  <c:v>115</c:v>
                </c:pt>
                <c:pt idx="7" formatCode="General">
                  <c:v>215</c:v>
                </c:pt>
                <c:pt idx="8" formatCode="General">
                  <c:v>137</c:v>
                </c:pt>
                <c:pt idx="9" formatCode="General">
                  <c:v>105</c:v>
                </c:pt>
                <c:pt idx="10" formatCode="General">
                  <c:v>172</c:v>
                </c:pt>
                <c:pt idx="11" formatCode="General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01D-98F1-48A81A748802}"/>
            </c:ext>
          </c:extLst>
        </c:ser>
        <c:ser>
          <c:idx val="2"/>
          <c:order val="1"/>
          <c:tx>
            <c:strRef>
              <c:f>Main!$B$82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Main!$C$82:$N$82</c:f>
              <c:numCache>
                <c:formatCode>0</c:formatCode>
                <c:ptCount val="12"/>
                <c:pt idx="0">
                  <c:v>34.6</c:v>
                </c:pt>
                <c:pt idx="1">
                  <c:v>31.94</c:v>
                </c:pt>
                <c:pt idx="2">
                  <c:v>30.66</c:v>
                </c:pt>
                <c:pt idx="3">
                  <c:v>31.11</c:v>
                </c:pt>
                <c:pt idx="4">
                  <c:v>59.9</c:v>
                </c:pt>
                <c:pt idx="5" formatCode="General">
                  <c:v>176</c:v>
                </c:pt>
                <c:pt idx="6" formatCode="General">
                  <c:v>94</c:v>
                </c:pt>
                <c:pt idx="7" formatCode="General">
                  <c:v>172</c:v>
                </c:pt>
                <c:pt idx="8" formatCode="General">
                  <c:v>126</c:v>
                </c:pt>
                <c:pt idx="9" formatCode="General">
                  <c:v>106</c:v>
                </c:pt>
                <c:pt idx="10" formatCode="General">
                  <c:v>177</c:v>
                </c:pt>
                <c:pt idx="11" formatCode="General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01D-98F1-48A81A748802}"/>
            </c:ext>
          </c:extLst>
        </c:ser>
        <c:ser>
          <c:idx val="4"/>
          <c:order val="2"/>
          <c:tx>
            <c:strRef>
              <c:f>Main!$B$84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66CC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Main!$C$84:$N$84</c:f>
              <c:numCache>
                <c:formatCode>0</c:formatCode>
                <c:ptCount val="12"/>
                <c:pt idx="0">
                  <c:v>33.68</c:v>
                </c:pt>
                <c:pt idx="1">
                  <c:v>32.39</c:v>
                </c:pt>
                <c:pt idx="2">
                  <c:v>32.630000000000003</c:v>
                </c:pt>
                <c:pt idx="3">
                  <c:v>33.82</c:v>
                </c:pt>
                <c:pt idx="4">
                  <c:v>70.349999999999994</c:v>
                </c:pt>
                <c:pt idx="5" formatCode="General">
                  <c:v>170</c:v>
                </c:pt>
                <c:pt idx="6" formatCode="General">
                  <c:v>132</c:v>
                </c:pt>
                <c:pt idx="7" formatCode="General">
                  <c:v>206</c:v>
                </c:pt>
                <c:pt idx="8" formatCode="General">
                  <c:v>131</c:v>
                </c:pt>
                <c:pt idx="9" formatCode="General">
                  <c:v>99</c:v>
                </c:pt>
                <c:pt idx="10" formatCode="General">
                  <c:v>152</c:v>
                </c:pt>
                <c:pt idx="11" formatCode="General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F-401D-98F1-48A81A748802}"/>
            </c:ext>
          </c:extLst>
        </c:ser>
        <c:ser>
          <c:idx val="6"/>
          <c:order val="3"/>
          <c:tx>
            <c:strRef>
              <c:f>Main!$B$86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Main!$C$86:$N$86</c:f>
              <c:numCache>
                <c:formatCode>0</c:formatCode>
                <c:ptCount val="12"/>
                <c:pt idx="0">
                  <c:v>29.84</c:v>
                </c:pt>
                <c:pt idx="1">
                  <c:v>31.3</c:v>
                </c:pt>
                <c:pt idx="2">
                  <c:v>30.98</c:v>
                </c:pt>
                <c:pt idx="3">
                  <c:v>38.19</c:v>
                </c:pt>
                <c:pt idx="4">
                  <c:v>70.61</c:v>
                </c:pt>
                <c:pt idx="5" formatCode="General">
                  <c:v>157</c:v>
                </c:pt>
                <c:pt idx="6" formatCode="General">
                  <c:v>155</c:v>
                </c:pt>
                <c:pt idx="7" formatCode="General">
                  <c:v>233</c:v>
                </c:pt>
                <c:pt idx="8" formatCode="General">
                  <c:v>138</c:v>
                </c:pt>
                <c:pt idx="9" formatCode="General">
                  <c:v>93</c:v>
                </c:pt>
                <c:pt idx="10" formatCode="General">
                  <c:v>129</c:v>
                </c:pt>
                <c:pt idx="11" formatCode="General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F-401D-98F1-48A81A748802}"/>
            </c:ext>
          </c:extLst>
        </c:ser>
        <c:ser>
          <c:idx val="7"/>
          <c:order val="7"/>
          <c:tx>
            <c:strRef>
              <c:f>Main!$B$60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Main!$C$60:$N$60</c:f>
              <c:numCache>
                <c:formatCode>General</c:formatCode>
                <c:ptCount val="12"/>
                <c:pt idx="0">
                  <c:v>190</c:v>
                </c:pt>
                <c:pt idx="1">
                  <c:v>175</c:v>
                </c:pt>
                <c:pt idx="2">
                  <c:v>168</c:v>
                </c:pt>
                <c:pt idx="3">
                  <c:v>255</c:v>
                </c:pt>
                <c:pt idx="4">
                  <c:v>255</c:v>
                </c:pt>
                <c:pt idx="5">
                  <c:v>206</c:v>
                </c:pt>
                <c:pt idx="6">
                  <c:v>167</c:v>
                </c:pt>
                <c:pt idx="7">
                  <c:v>140</c:v>
                </c:pt>
                <c:pt idx="8">
                  <c:v>110</c:v>
                </c:pt>
                <c:pt idx="9">
                  <c:v>103</c:v>
                </c:pt>
                <c:pt idx="10">
                  <c:v>120</c:v>
                </c:pt>
                <c:pt idx="11">
                  <c:v>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65F-401D-98F1-48A81A748802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65F-401D-98F1-48A81A748802}"/>
            </c:ext>
          </c:extLst>
        </c:ser>
        <c:ser>
          <c:idx val="9"/>
          <c:order val="9"/>
          <c:tx>
            <c:strRef>
              <c:f>Main!$B$77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Main!$C$77:$N$77</c:f>
              <c:numCache>
                <c:formatCode>General</c:formatCode>
                <c:ptCount val="12"/>
                <c:pt idx="0">
                  <c:v>24.700000000000003</c:v>
                </c:pt>
                <c:pt idx="1">
                  <c:v>27</c:v>
                </c:pt>
                <c:pt idx="2">
                  <c:v>29.8</c:v>
                </c:pt>
                <c:pt idx="3">
                  <c:v>31.099999999999998</c:v>
                </c:pt>
                <c:pt idx="4">
                  <c:v>36.700000000000003</c:v>
                </c:pt>
                <c:pt idx="5">
                  <c:v>47.300000000000004</c:v>
                </c:pt>
                <c:pt idx="6">
                  <c:v>44.3</c:v>
                </c:pt>
                <c:pt idx="7">
                  <c:v>49.1</c:v>
                </c:pt>
                <c:pt idx="8">
                  <c:v>60</c:v>
                </c:pt>
                <c:pt idx="9">
                  <c:v>56.4</c:v>
                </c:pt>
                <c:pt idx="10">
                  <c:v>92.2</c:v>
                </c:pt>
                <c:pt idx="11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5F-401D-98F1-48A81A74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7128"/>
        <c:axId val="1"/>
      </c:lineChart>
      <c:catAx>
        <c:axId val="19852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7128"/>
        <c:crosses val="autoZero"/>
        <c:crossBetween val="between"/>
        <c:majorUnit val="25"/>
        <c:minorUnit val="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7402135231316713E-2"/>
          <c:y val="0.92408376963350791"/>
          <c:w val="0.88256227758007111"/>
          <c:h val="6.93717277486911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81316725978647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70462633451942E-2"/>
          <c:y val="8.5078534031413619E-2"/>
          <c:w val="0.91637010676156572"/>
          <c:h val="0.76701570680628284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Main!$B$98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Main!$C$98:$N$98</c:f>
              <c:numCache>
                <c:formatCode>General</c:formatCode>
                <c:ptCount val="12"/>
                <c:pt idx="0">
                  <c:v>98</c:v>
                </c:pt>
                <c:pt idx="1">
                  <c:v>67</c:v>
                </c:pt>
                <c:pt idx="2">
                  <c:v>59</c:v>
                </c:pt>
                <c:pt idx="3">
                  <c:v>32</c:v>
                </c:pt>
                <c:pt idx="4">
                  <c:v>20</c:v>
                </c:pt>
                <c:pt idx="5">
                  <c:v>39</c:v>
                </c:pt>
                <c:pt idx="6">
                  <c:v>21</c:v>
                </c:pt>
                <c:pt idx="7">
                  <c:v>88</c:v>
                </c:pt>
                <c:pt idx="8">
                  <c:v>54</c:v>
                </c:pt>
                <c:pt idx="9">
                  <c:v>66</c:v>
                </c:pt>
                <c:pt idx="10">
                  <c:v>105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79E-ABA2-452DF00B977A}"/>
            </c:ext>
          </c:extLst>
        </c:ser>
        <c:ser>
          <c:idx val="2"/>
          <c:order val="5"/>
          <c:tx>
            <c:strRef>
              <c:f>Main!$B$99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Main!$C$99:$N$99</c:f>
              <c:numCache>
                <c:formatCode>General</c:formatCode>
                <c:ptCount val="12"/>
                <c:pt idx="0">
                  <c:v>88</c:v>
                </c:pt>
                <c:pt idx="1">
                  <c:v>53</c:v>
                </c:pt>
                <c:pt idx="2">
                  <c:v>55</c:v>
                </c:pt>
                <c:pt idx="3">
                  <c:v>12</c:v>
                </c:pt>
                <c:pt idx="4">
                  <c:v>44</c:v>
                </c:pt>
                <c:pt idx="5">
                  <c:v>42</c:v>
                </c:pt>
                <c:pt idx="6">
                  <c:v>29</c:v>
                </c:pt>
                <c:pt idx="7">
                  <c:v>26</c:v>
                </c:pt>
                <c:pt idx="8">
                  <c:v>74</c:v>
                </c:pt>
                <c:pt idx="9">
                  <c:v>96</c:v>
                </c:pt>
                <c:pt idx="10">
                  <c:v>102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0-479E-ABA2-452DF00B977A}"/>
            </c:ext>
          </c:extLst>
        </c:ser>
        <c:ser>
          <c:idx val="6"/>
          <c:order val="6"/>
          <c:tx>
            <c:strRef>
              <c:f>Main!$B$100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Main!$C$100:$N$100</c:f>
              <c:numCache>
                <c:formatCode>General</c:formatCode>
                <c:ptCount val="12"/>
                <c:pt idx="0">
                  <c:v>104</c:v>
                </c:pt>
                <c:pt idx="1">
                  <c:v>101</c:v>
                </c:pt>
                <c:pt idx="2">
                  <c:v>102</c:v>
                </c:pt>
                <c:pt idx="3">
                  <c:v>19</c:v>
                </c:pt>
                <c:pt idx="4">
                  <c:v>40</c:v>
                </c:pt>
                <c:pt idx="5">
                  <c:v>53</c:v>
                </c:pt>
                <c:pt idx="6">
                  <c:v>64</c:v>
                </c:pt>
                <c:pt idx="7">
                  <c:v>62</c:v>
                </c:pt>
                <c:pt idx="8">
                  <c:v>51</c:v>
                </c:pt>
                <c:pt idx="9">
                  <c:v>85</c:v>
                </c:pt>
                <c:pt idx="10">
                  <c:v>106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0-479E-ABA2-452DF00B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0266800"/>
        <c:axId val="1"/>
      </c:barChart>
      <c:lineChart>
        <c:grouping val="standard"/>
        <c:varyColors val="0"/>
        <c:ser>
          <c:idx val="0"/>
          <c:order val="0"/>
          <c:tx>
            <c:strRef>
              <c:f>Main!$B$123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Main!$C$123:$N$123</c:f>
              <c:numCache>
                <c:formatCode>General</c:formatCode>
                <c:ptCount val="12"/>
                <c:pt idx="0">
                  <c:v>18</c:v>
                </c:pt>
                <c:pt idx="1">
                  <c:v>18.260000000000002</c:v>
                </c:pt>
                <c:pt idx="2">
                  <c:v>16.39</c:v>
                </c:pt>
                <c:pt idx="3">
                  <c:v>24.06</c:v>
                </c:pt>
                <c:pt idx="4">
                  <c:v>27.66</c:v>
                </c:pt>
                <c:pt idx="5">
                  <c:v>23.73</c:v>
                </c:pt>
                <c:pt idx="6">
                  <c:v>24.81</c:v>
                </c:pt>
                <c:pt idx="7">
                  <c:v>29.84</c:v>
                </c:pt>
                <c:pt idx="8">
                  <c:v>31.91</c:v>
                </c:pt>
                <c:pt idx="9">
                  <c:v>45.13</c:v>
                </c:pt>
                <c:pt idx="10">
                  <c:v>31.69</c:v>
                </c:pt>
                <c:pt idx="11">
                  <c:v>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0-479E-ABA2-452DF00B977A}"/>
            </c:ext>
          </c:extLst>
        </c:ser>
        <c:ser>
          <c:idx val="3"/>
          <c:order val="1"/>
          <c:tx>
            <c:strRef>
              <c:f>Main!$B$126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Main!$C$126:$N$126</c:f>
              <c:numCache>
                <c:formatCode>General</c:formatCode>
                <c:ptCount val="12"/>
                <c:pt idx="0">
                  <c:v>24.88</c:v>
                </c:pt>
                <c:pt idx="1">
                  <c:v>22.32</c:v>
                </c:pt>
                <c:pt idx="2">
                  <c:v>22.41</c:v>
                </c:pt>
                <c:pt idx="3">
                  <c:v>27.76</c:v>
                </c:pt>
                <c:pt idx="4">
                  <c:v>29.63</c:v>
                </c:pt>
                <c:pt idx="5">
                  <c:v>31.12</c:v>
                </c:pt>
                <c:pt idx="6">
                  <c:v>38.46</c:v>
                </c:pt>
                <c:pt idx="7">
                  <c:v>40.86</c:v>
                </c:pt>
                <c:pt idx="8">
                  <c:v>43.16</c:v>
                </c:pt>
                <c:pt idx="9">
                  <c:v>65.739999999999995</c:v>
                </c:pt>
                <c:pt idx="10">
                  <c:v>44.16</c:v>
                </c:pt>
                <c:pt idx="11">
                  <c:v>31.95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20-479E-ABA2-452DF00B977A}"/>
            </c:ext>
          </c:extLst>
        </c:ser>
        <c:ser>
          <c:idx val="4"/>
          <c:order val="2"/>
          <c:tx>
            <c:strRef>
              <c:f>Main!$B$127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Main!$C$127:$N$127</c:f>
              <c:numCache>
                <c:formatCode>General</c:formatCode>
                <c:ptCount val="12"/>
                <c:pt idx="0">
                  <c:v>24.66</c:v>
                </c:pt>
                <c:pt idx="1">
                  <c:v>22.33</c:v>
                </c:pt>
                <c:pt idx="2">
                  <c:v>22.43</c:v>
                </c:pt>
                <c:pt idx="3">
                  <c:v>27.89</c:v>
                </c:pt>
                <c:pt idx="4">
                  <c:v>29.63</c:v>
                </c:pt>
                <c:pt idx="5">
                  <c:v>31.08</c:v>
                </c:pt>
                <c:pt idx="6">
                  <c:v>37.21</c:v>
                </c:pt>
                <c:pt idx="7">
                  <c:v>39.53</c:v>
                </c:pt>
                <c:pt idx="8">
                  <c:v>35.11</c:v>
                </c:pt>
                <c:pt idx="9">
                  <c:v>43.96</c:v>
                </c:pt>
                <c:pt idx="10">
                  <c:v>35.840000000000003</c:v>
                </c:pt>
                <c:pt idx="11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20-479E-ABA2-452DF00B977A}"/>
            </c:ext>
          </c:extLst>
        </c:ser>
        <c:ser>
          <c:idx val="5"/>
          <c:order val="3"/>
          <c:tx>
            <c:strRef>
              <c:f>Main!$B$128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Main!$C$128:$N$128</c:f>
              <c:numCache>
                <c:formatCode>General</c:formatCode>
                <c:ptCount val="12"/>
                <c:pt idx="0">
                  <c:v>23.92</c:v>
                </c:pt>
                <c:pt idx="1">
                  <c:v>21.31</c:v>
                </c:pt>
                <c:pt idx="2">
                  <c:v>21.22</c:v>
                </c:pt>
                <c:pt idx="3">
                  <c:v>26.71</c:v>
                </c:pt>
                <c:pt idx="4">
                  <c:v>28.1</c:v>
                </c:pt>
                <c:pt idx="5">
                  <c:v>32.57</c:v>
                </c:pt>
                <c:pt idx="6">
                  <c:v>41.08</c:v>
                </c:pt>
                <c:pt idx="7">
                  <c:v>42.81</c:v>
                </c:pt>
                <c:pt idx="8">
                  <c:v>33.33</c:v>
                </c:pt>
                <c:pt idx="9">
                  <c:v>41.06</c:v>
                </c:pt>
                <c:pt idx="10">
                  <c:v>31.12</c:v>
                </c:pt>
                <c:pt idx="11">
                  <c:v>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20-479E-ABA2-452DF00B977A}"/>
            </c:ext>
          </c:extLst>
        </c:ser>
        <c:ser>
          <c:idx val="7"/>
          <c:order val="7"/>
          <c:tx>
            <c:strRef>
              <c:f>Main!$B$103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Main!$C$103:$N$103</c:f>
              <c:numCache>
                <c:formatCode>0</c:formatCode>
                <c:ptCount val="12"/>
                <c:pt idx="0">
                  <c:v>202.48064516129034</c:v>
                </c:pt>
                <c:pt idx="1">
                  <c:v>209.97142857142856</c:v>
                </c:pt>
                <c:pt idx="2">
                  <c:v>243.10967741935482</c:v>
                </c:pt>
                <c:pt idx="3">
                  <c:v>245.69333333333341</c:v>
                </c:pt>
                <c:pt idx="4">
                  <c:v>280.98387096774195</c:v>
                </c:pt>
                <c:pt idx="5">
                  <c:v>330.96600000000001</c:v>
                </c:pt>
                <c:pt idx="6">
                  <c:v>247.94193548387094</c:v>
                </c:pt>
                <c:pt idx="7">
                  <c:v>208.46129032258065</c:v>
                </c:pt>
                <c:pt idx="8">
                  <c:v>137.06666666666663</c:v>
                </c:pt>
                <c:pt idx="9">
                  <c:v>120.42903225806451</c:v>
                </c:pt>
                <c:pt idx="10">
                  <c:v>140.57333333333335</c:v>
                </c:pt>
                <c:pt idx="11">
                  <c:v>188.5451612903226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320-479E-ABA2-452DF00B977A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320-479E-ABA2-452DF00B977A}"/>
            </c:ext>
          </c:extLst>
        </c:ser>
        <c:ser>
          <c:idx val="9"/>
          <c:order val="9"/>
          <c:tx>
            <c:strRef>
              <c:f>Main!$B$120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Main!$C$120:$N$120</c:f>
              <c:numCache>
                <c:formatCode>General</c:formatCode>
                <c:ptCount val="12"/>
                <c:pt idx="0">
                  <c:v>20.8</c:v>
                </c:pt>
                <c:pt idx="1">
                  <c:v>19.600000000000001</c:v>
                </c:pt>
                <c:pt idx="2">
                  <c:v>19.2</c:v>
                </c:pt>
                <c:pt idx="3">
                  <c:v>22.9</c:v>
                </c:pt>
                <c:pt idx="4">
                  <c:v>24.3</c:v>
                </c:pt>
                <c:pt idx="5">
                  <c:v>24.700000000000003</c:v>
                </c:pt>
                <c:pt idx="6">
                  <c:v>25.2</c:v>
                </c:pt>
                <c:pt idx="7">
                  <c:v>27.599999999999998</c:v>
                </c:pt>
                <c:pt idx="8">
                  <c:v>28.2</c:v>
                </c:pt>
                <c:pt idx="9">
                  <c:v>31.8</c:v>
                </c:pt>
                <c:pt idx="10">
                  <c:v>27.3</c:v>
                </c:pt>
                <c:pt idx="1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20-479E-ABA2-452DF00B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6800"/>
        <c:axId val="1"/>
      </c:lineChart>
      <c:catAx>
        <c:axId val="1602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66800"/>
        <c:crosses val="autoZero"/>
        <c:crossBetween val="between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1352313167259784E-2"/>
          <c:y val="0.92408376963350791"/>
          <c:w val="0.88256227758007111"/>
          <c:h val="6.93717277486911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81316725978647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22064056939494E-2"/>
          <c:y val="7.7225130890052354E-2"/>
          <c:w val="0.91281138790035576"/>
          <c:h val="0.77748691099476452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Main!$B$141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Main!$C$141:$N$141</c:f>
              <c:numCache>
                <c:formatCode>General</c:formatCode>
                <c:ptCount val="12"/>
                <c:pt idx="0">
                  <c:v>101</c:v>
                </c:pt>
                <c:pt idx="1">
                  <c:v>90</c:v>
                </c:pt>
                <c:pt idx="2">
                  <c:v>77</c:v>
                </c:pt>
                <c:pt idx="3">
                  <c:v>61</c:v>
                </c:pt>
                <c:pt idx="4">
                  <c:v>45</c:v>
                </c:pt>
                <c:pt idx="5">
                  <c:v>40</c:v>
                </c:pt>
                <c:pt idx="6">
                  <c:v>105</c:v>
                </c:pt>
                <c:pt idx="7">
                  <c:v>99</c:v>
                </c:pt>
                <c:pt idx="8">
                  <c:v>106</c:v>
                </c:pt>
                <c:pt idx="9">
                  <c:v>31</c:v>
                </c:pt>
                <c:pt idx="10">
                  <c:v>91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4467-8FBE-2A760CE0C95F}"/>
            </c:ext>
          </c:extLst>
        </c:ser>
        <c:ser>
          <c:idx val="2"/>
          <c:order val="5"/>
          <c:tx>
            <c:strRef>
              <c:f>Main!$B$142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Main!$C$142:$N$142</c:f>
              <c:numCache>
                <c:formatCode>General</c:formatCode>
                <c:ptCount val="12"/>
                <c:pt idx="0">
                  <c:v>102</c:v>
                </c:pt>
                <c:pt idx="1">
                  <c:v>45</c:v>
                </c:pt>
                <c:pt idx="2">
                  <c:v>65</c:v>
                </c:pt>
                <c:pt idx="3">
                  <c:v>16</c:v>
                </c:pt>
                <c:pt idx="4">
                  <c:v>5</c:v>
                </c:pt>
                <c:pt idx="5">
                  <c:v>8</c:v>
                </c:pt>
                <c:pt idx="6">
                  <c:v>76</c:v>
                </c:pt>
                <c:pt idx="7">
                  <c:v>105</c:v>
                </c:pt>
                <c:pt idx="8">
                  <c:v>71</c:v>
                </c:pt>
                <c:pt idx="9">
                  <c:v>23</c:v>
                </c:pt>
                <c:pt idx="10">
                  <c:v>48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3-4467-8FBE-2A760CE0C95F}"/>
            </c:ext>
          </c:extLst>
        </c:ser>
        <c:ser>
          <c:idx val="6"/>
          <c:order val="6"/>
          <c:tx>
            <c:strRef>
              <c:f>Main!$B$143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Main!$C$143:$N$143</c:f>
              <c:numCache>
                <c:formatCode>General</c:formatCode>
                <c:ptCount val="12"/>
                <c:pt idx="0">
                  <c:v>96</c:v>
                </c:pt>
                <c:pt idx="1">
                  <c:v>57</c:v>
                </c:pt>
                <c:pt idx="2">
                  <c:v>51</c:v>
                </c:pt>
                <c:pt idx="3">
                  <c:v>16</c:v>
                </c:pt>
                <c:pt idx="4">
                  <c:v>68</c:v>
                </c:pt>
                <c:pt idx="5">
                  <c:v>26</c:v>
                </c:pt>
                <c:pt idx="6">
                  <c:v>103</c:v>
                </c:pt>
                <c:pt idx="7">
                  <c:v>96</c:v>
                </c:pt>
                <c:pt idx="8">
                  <c:v>107</c:v>
                </c:pt>
                <c:pt idx="9">
                  <c:v>59</c:v>
                </c:pt>
                <c:pt idx="10">
                  <c:v>89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3-4467-8FBE-2A760CE0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833448"/>
        <c:axId val="1"/>
      </c:barChart>
      <c:lineChart>
        <c:grouping val="standard"/>
        <c:varyColors val="0"/>
        <c:ser>
          <c:idx val="0"/>
          <c:order val="0"/>
          <c:tx>
            <c:strRef>
              <c:f>Main!$B$158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Main!$C$158:$N$158</c:f>
              <c:numCache>
                <c:formatCode>General</c:formatCode>
                <c:ptCount val="12"/>
                <c:pt idx="0">
                  <c:v>19.39</c:v>
                </c:pt>
                <c:pt idx="1">
                  <c:v>14.34</c:v>
                </c:pt>
                <c:pt idx="2">
                  <c:v>18.739999999999998</c:v>
                </c:pt>
                <c:pt idx="3">
                  <c:v>24.23</c:v>
                </c:pt>
                <c:pt idx="4">
                  <c:v>14.8</c:v>
                </c:pt>
                <c:pt idx="5">
                  <c:v>13.79</c:v>
                </c:pt>
                <c:pt idx="6">
                  <c:v>26.32</c:v>
                </c:pt>
                <c:pt idx="7">
                  <c:v>51.04</c:v>
                </c:pt>
                <c:pt idx="8">
                  <c:v>39.869999999999997</c:v>
                </c:pt>
                <c:pt idx="9">
                  <c:v>30.48</c:v>
                </c:pt>
                <c:pt idx="10">
                  <c:v>28.52</c:v>
                </c:pt>
                <c:pt idx="11">
                  <c:v>31.19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3-4467-8FBE-2A760CE0C95F}"/>
            </c:ext>
          </c:extLst>
        </c:ser>
        <c:ser>
          <c:idx val="3"/>
          <c:order val="1"/>
          <c:tx>
            <c:strRef>
              <c:f>Main!$B$161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Main!$C$161:$N$161</c:f>
              <c:numCache>
                <c:formatCode>General</c:formatCode>
                <c:ptCount val="12"/>
                <c:pt idx="3">
                  <c:v>26.17</c:v>
                </c:pt>
                <c:pt idx="4">
                  <c:v>17.36</c:v>
                </c:pt>
                <c:pt idx="5">
                  <c:v>16.86</c:v>
                </c:pt>
                <c:pt idx="6">
                  <c:v>41.13</c:v>
                </c:pt>
                <c:pt idx="7">
                  <c:v>48.79</c:v>
                </c:pt>
                <c:pt idx="8">
                  <c:v>40.619999999999997</c:v>
                </c:pt>
                <c:pt idx="9">
                  <c:v>30.26</c:v>
                </c:pt>
                <c:pt idx="10">
                  <c:v>29.95</c:v>
                </c:pt>
                <c:pt idx="11">
                  <c:v>32.409999999999997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3-4467-8FBE-2A760CE0C95F}"/>
            </c:ext>
          </c:extLst>
        </c:ser>
        <c:ser>
          <c:idx val="4"/>
          <c:order val="2"/>
          <c:tx>
            <c:strRef>
              <c:f>Main!$B$162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Main!$C$162:$N$162</c:f>
              <c:numCache>
                <c:formatCode>General</c:formatCode>
                <c:ptCount val="12"/>
                <c:pt idx="3">
                  <c:v>26.17</c:v>
                </c:pt>
                <c:pt idx="4">
                  <c:v>17.36</c:v>
                </c:pt>
                <c:pt idx="5">
                  <c:v>17.07</c:v>
                </c:pt>
                <c:pt idx="6">
                  <c:v>42.45</c:v>
                </c:pt>
                <c:pt idx="7">
                  <c:v>51.86</c:v>
                </c:pt>
                <c:pt idx="8">
                  <c:v>41.56</c:v>
                </c:pt>
                <c:pt idx="9">
                  <c:v>29.22</c:v>
                </c:pt>
                <c:pt idx="10">
                  <c:v>29.55</c:v>
                </c:pt>
                <c:pt idx="11">
                  <c:v>31.64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3-4467-8FBE-2A760CE0C95F}"/>
            </c:ext>
          </c:extLst>
        </c:ser>
        <c:ser>
          <c:idx val="5"/>
          <c:order val="3"/>
          <c:tx>
            <c:strRef>
              <c:f>Main!$B$163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Main!$C$163:$N$163</c:f>
              <c:numCache>
                <c:formatCode>General</c:formatCode>
                <c:ptCount val="12"/>
                <c:pt idx="0">
                  <c:v>22.17</c:v>
                </c:pt>
                <c:pt idx="1">
                  <c:v>20.49</c:v>
                </c:pt>
                <c:pt idx="2">
                  <c:v>21.85</c:v>
                </c:pt>
                <c:pt idx="3">
                  <c:v>25.52</c:v>
                </c:pt>
                <c:pt idx="4">
                  <c:v>20.91</c:v>
                </c:pt>
                <c:pt idx="5">
                  <c:v>20.69</c:v>
                </c:pt>
                <c:pt idx="6">
                  <c:v>42.33</c:v>
                </c:pt>
                <c:pt idx="7">
                  <c:v>51.1</c:v>
                </c:pt>
                <c:pt idx="8">
                  <c:v>41.89</c:v>
                </c:pt>
                <c:pt idx="9">
                  <c:v>27.11</c:v>
                </c:pt>
                <c:pt idx="10">
                  <c:v>27.78</c:v>
                </c:pt>
                <c:pt idx="11">
                  <c:v>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F3-4467-8FBE-2A760CE0C95F}"/>
            </c:ext>
          </c:extLst>
        </c:ser>
        <c:ser>
          <c:idx val="7"/>
          <c:order val="7"/>
          <c:tx>
            <c:strRef>
              <c:f>Main!$B$146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Main!$C$146:$N$146</c:f>
              <c:numCache>
                <c:formatCode>0</c:formatCode>
                <c:ptCount val="12"/>
                <c:pt idx="0">
                  <c:v>155</c:v>
                </c:pt>
                <c:pt idx="1">
                  <c:v>188</c:v>
                </c:pt>
                <c:pt idx="2">
                  <c:v>173</c:v>
                </c:pt>
                <c:pt idx="3">
                  <c:v>155</c:v>
                </c:pt>
                <c:pt idx="4">
                  <c:v>320</c:v>
                </c:pt>
                <c:pt idx="5">
                  <c:v>292</c:v>
                </c:pt>
                <c:pt idx="6">
                  <c:v>197</c:v>
                </c:pt>
                <c:pt idx="7">
                  <c:v>142</c:v>
                </c:pt>
                <c:pt idx="8">
                  <c:v>108</c:v>
                </c:pt>
                <c:pt idx="9">
                  <c:v>97</c:v>
                </c:pt>
                <c:pt idx="10">
                  <c:v>107</c:v>
                </c:pt>
                <c:pt idx="11">
                  <c:v>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2F3-4467-8FBE-2A760CE0C95F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2F3-4467-8FBE-2A760CE0C95F}"/>
            </c:ext>
          </c:extLst>
        </c:ser>
        <c:ser>
          <c:idx val="9"/>
          <c:order val="9"/>
          <c:tx>
            <c:strRef>
              <c:f>Main!$B$155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Main!$C$155:$N$155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22.799999999999997</c:v>
                </c:pt>
                <c:pt idx="5">
                  <c:v>21</c:v>
                </c:pt>
                <c:pt idx="6">
                  <c:v>24.6</c:v>
                </c:pt>
                <c:pt idx="7">
                  <c:v>24.2</c:v>
                </c:pt>
                <c:pt idx="8">
                  <c:v>23.1</c:v>
                </c:pt>
                <c:pt idx="9">
                  <c:v>24.2</c:v>
                </c:pt>
                <c:pt idx="10">
                  <c:v>26.200000000000003</c:v>
                </c:pt>
                <c:pt idx="11">
                  <c:v>26.200000000000003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F3-4467-8FBE-2A760CE0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33448"/>
        <c:axId val="1"/>
      </c:lineChart>
      <c:catAx>
        <c:axId val="19883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33448"/>
        <c:crosses val="autoZero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6939501779359421E-2"/>
          <c:y val="0.92408376963350791"/>
          <c:w val="0.88256227758007111"/>
          <c:h val="6.93717277486911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764661973083"/>
          <c:y val="7.4957504089464555E-2"/>
          <c:w val="0.62923426463374021"/>
          <c:h val="0.6098815105460979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91</c:v>
                </c:pt>
                <c:pt idx="1">
                  <c:v>61</c:v>
                </c:pt>
                <c:pt idx="2">
                  <c:v>51</c:v>
                </c:pt>
                <c:pt idx="3">
                  <c:v>101</c:v>
                </c:pt>
                <c:pt idx="4">
                  <c:v>104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74</c:v>
                </c:pt>
                <c:pt idx="14">
                  <c:v>74</c:v>
                </c:pt>
                <c:pt idx="15">
                  <c:v>71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5-42D8-A7F6-FA1B13D8FF75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5-42D8-A7F6-FA1B13D8FF75}"/>
            </c:ext>
          </c:extLst>
        </c:ser>
        <c:ser>
          <c:idx val="3"/>
          <c:order val="2"/>
          <c:tx>
            <c:strRef>
              <c:f>Forecast!$D$2</c:f>
              <c:strCache>
                <c:ptCount val="1"/>
                <c:pt idx="0">
                  <c:v>McNary Prior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Forecast!$D$3:$D$51</c:f>
              <c:numCache>
                <c:formatCode>General</c:formatCode>
                <c:ptCount val="49"/>
                <c:pt idx="0">
                  <c:v>125</c:v>
                </c:pt>
                <c:pt idx="1">
                  <c:v>119</c:v>
                </c:pt>
                <c:pt idx="2">
                  <c:v>104</c:v>
                </c:pt>
                <c:pt idx="3">
                  <c:v>105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119</c:v>
                </c:pt>
                <c:pt idx="12">
                  <c:v>120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5-42D8-A7F6-FA1B13D8FF75}"/>
            </c:ext>
          </c:extLst>
        </c:ser>
        <c:ser>
          <c:idx val="2"/>
          <c:order val="3"/>
          <c:tx>
            <c:strRef>
              <c:f>Forecast!$E$2</c:f>
              <c:strCache>
                <c:ptCount val="1"/>
                <c:pt idx="0">
                  <c:v>McNary Curr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Forecast!$E$3:$E$44</c:f>
              <c:numCache>
                <c:formatCode>General</c:formatCode>
                <c:ptCount val="42"/>
                <c:pt idx="0">
                  <c:v>136</c:v>
                </c:pt>
                <c:pt idx="1">
                  <c:v>121</c:v>
                </c:pt>
                <c:pt idx="2">
                  <c:v>99</c:v>
                </c:pt>
                <c:pt idx="3">
                  <c:v>110</c:v>
                </c:pt>
                <c:pt idx="4">
                  <c:v>141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118</c:v>
                </c:pt>
                <c:pt idx="11">
                  <c:v>114</c:v>
                </c:pt>
                <c:pt idx="12">
                  <c:v>114</c:v>
                </c:pt>
                <c:pt idx="13">
                  <c:v>113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5-42D8-A7F6-FA1B13D8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6800"/>
        <c:axId val="1"/>
      </c:lineChart>
      <c:dateAx>
        <c:axId val="198526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680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09719746028173"/>
          <c:y val="0.23679756973717214"/>
          <c:w val="0.20499133267104852"/>
          <c:h val="0.2879049588890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0.14725</cdr:x>
      <cdr:y>0.10325</cdr:y>
    </cdr:from>
    <cdr:to>
      <cdr:x>0.1765</cdr:x>
      <cdr:y>0.13775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179" y="601088"/>
          <a:ext cx="250522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67</a:t>
          </a:r>
        </a:p>
      </cdr:txBody>
    </cdr:sp>
  </cdr:relSizeAnchor>
  <cdr:relSizeAnchor xmlns:cdr="http://schemas.openxmlformats.org/drawingml/2006/chartDrawing">
    <cdr:from>
      <cdr:x>0.07125</cdr:x>
      <cdr:y>0.10325</cdr:y>
    </cdr:from>
    <cdr:to>
      <cdr:x>0.10125</cdr:x>
      <cdr:y>0.13775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248" y="601088"/>
          <a:ext cx="256946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76</a:t>
          </a:r>
        </a:p>
      </cdr:txBody>
    </cdr:sp>
  </cdr:relSizeAnchor>
  <cdr:relSizeAnchor xmlns:cdr="http://schemas.openxmlformats.org/drawingml/2006/chartDrawing">
    <cdr:from>
      <cdr:x>0.30325</cdr:x>
      <cdr:y>0.10325</cdr:y>
    </cdr:from>
    <cdr:to>
      <cdr:x>0.33225</cdr:x>
      <cdr:y>0.13775</cdr:y>
    </cdr:to>
    <cdr:sp macro="" textlink="">
      <cdr:nvSpPr>
        <cdr:cNvPr id="71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7300" y="601088"/>
          <a:ext cx="248381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56</a:t>
          </a:r>
        </a:p>
      </cdr:txBody>
    </cdr:sp>
  </cdr:relSizeAnchor>
  <cdr:relSizeAnchor xmlns:cdr="http://schemas.openxmlformats.org/drawingml/2006/chartDrawing">
    <cdr:from>
      <cdr:x>0.38375</cdr:x>
      <cdr:y>0.10325</cdr:y>
    </cdr:from>
    <cdr:to>
      <cdr:x>0.413</cdr:x>
      <cdr:y>0.13775</cdr:y>
    </cdr:to>
    <cdr:sp macro="" textlink="">
      <cdr:nvSpPr>
        <cdr:cNvPr id="717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6773" y="601088"/>
          <a:ext cx="250522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55</a:t>
          </a:r>
        </a:p>
      </cdr:txBody>
    </cdr:sp>
  </cdr:relSizeAnchor>
  <cdr:relSizeAnchor xmlns:cdr="http://schemas.openxmlformats.org/drawingml/2006/chartDrawing">
    <cdr:from>
      <cdr:x>0.5255</cdr:x>
      <cdr:y>0.10325</cdr:y>
    </cdr:from>
    <cdr:to>
      <cdr:x>0.5705</cdr:x>
      <cdr:y>0.13775</cdr:y>
    </cdr:to>
    <cdr:sp macro="" textlink="">
      <cdr:nvSpPr>
        <cdr:cNvPr id="717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0844" y="601088"/>
          <a:ext cx="385420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52</a:t>
          </a:r>
        </a:p>
      </cdr:txBody>
    </cdr:sp>
  </cdr:relSizeAnchor>
  <cdr:relSizeAnchor xmlns:cdr="http://schemas.openxmlformats.org/drawingml/2006/chartDrawing">
    <cdr:from>
      <cdr:x>0.49925</cdr:x>
      <cdr:y>0.48075</cdr:y>
    </cdr:from>
    <cdr:to>
      <cdr:x>0.51</cdr:x>
      <cdr:y>0.51875</cdr:y>
    </cdr:to>
    <cdr:sp macro="" textlink="">
      <cdr:nvSpPr>
        <cdr:cNvPr id="717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6016" y="2798773"/>
          <a:ext cx="92073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0.229</cdr:x>
      <cdr:y>0.10325</cdr:y>
    </cdr:from>
    <cdr:to>
      <cdr:x>0.258</cdr:x>
      <cdr:y>0.13775</cdr:y>
    </cdr:to>
    <cdr:sp macro="" textlink="">
      <cdr:nvSpPr>
        <cdr:cNvPr id="717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1358" y="601088"/>
          <a:ext cx="248381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57</a:t>
          </a:r>
        </a:p>
      </cdr:txBody>
    </cdr:sp>
  </cdr:relSizeAnchor>
  <cdr:relSizeAnchor xmlns:cdr="http://schemas.openxmlformats.org/drawingml/2006/chartDrawing">
    <cdr:from>
      <cdr:x>0.45975</cdr:x>
      <cdr:y>0.10325</cdr:y>
    </cdr:from>
    <cdr:to>
      <cdr:x>0.489</cdr:x>
      <cdr:y>0.13775</cdr:y>
    </cdr:to>
    <cdr:sp macro="" textlink="">
      <cdr:nvSpPr>
        <cdr:cNvPr id="717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7704" y="601088"/>
          <a:ext cx="250522" cy="2008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0.14725</cdr:x>
      <cdr:y>0.10525</cdr:y>
    </cdr:from>
    <cdr:to>
      <cdr:x>0.18675</cdr:x>
      <cdr:y>0.139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179" y="612732"/>
          <a:ext cx="338312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102</a:t>
          </a:r>
        </a:p>
      </cdr:txBody>
    </cdr:sp>
  </cdr:relSizeAnchor>
  <cdr:relSizeAnchor xmlns:cdr="http://schemas.openxmlformats.org/drawingml/2006/chartDrawing">
    <cdr:from>
      <cdr:x>0.2225</cdr:x>
      <cdr:y>0.10525</cdr:y>
    </cdr:from>
    <cdr:to>
      <cdr:x>0.26175</cdr:x>
      <cdr:y>0.139</cdr:y>
    </cdr:to>
    <cdr:sp macro="" textlink="">
      <cdr:nvSpPr>
        <cdr:cNvPr id="61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5686" y="612732"/>
          <a:ext cx="336171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101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0.0675</cdr:x>
      <cdr:y>0.10525</cdr:y>
    </cdr:from>
    <cdr:to>
      <cdr:x>0.105</cdr:x>
      <cdr:y>0.139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129" y="612732"/>
          <a:ext cx="321183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  <cdr:relSizeAnchor xmlns:cdr="http://schemas.openxmlformats.org/drawingml/2006/chartDrawing">
    <cdr:from>
      <cdr:x>0.37625</cdr:x>
      <cdr:y>0.10525</cdr:y>
    </cdr:from>
    <cdr:to>
      <cdr:x>0.4205</cdr:x>
      <cdr:y>0.139</cdr:y>
    </cdr:to>
    <cdr:sp macro="" textlink="">
      <cdr:nvSpPr>
        <cdr:cNvPr id="615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2536" y="612732"/>
          <a:ext cx="378996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  <cdr:relSizeAnchor xmlns:cdr="http://schemas.openxmlformats.org/drawingml/2006/chartDrawing">
    <cdr:from>
      <cdr:x>0.459</cdr:x>
      <cdr:y>0.10525</cdr:y>
    </cdr:from>
    <cdr:to>
      <cdr:x>0.49925</cdr:x>
      <cdr:y>0.139</cdr:y>
    </cdr:to>
    <cdr:sp macro="" textlink="">
      <cdr:nvSpPr>
        <cdr:cNvPr id="615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1280" y="612732"/>
          <a:ext cx="344736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98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0.5285</cdr:x>
      <cdr:y>0.10525</cdr:y>
    </cdr:from>
    <cdr:to>
      <cdr:x>0.5735</cdr:x>
      <cdr:y>0.139</cdr:y>
    </cdr:to>
    <cdr:sp macro="" textlink="">
      <cdr:nvSpPr>
        <cdr:cNvPr id="615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6539" y="612732"/>
          <a:ext cx="385420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cdr:txBody>
    </cdr:sp>
  </cdr:relSizeAnchor>
  <cdr:relSizeAnchor xmlns:cdr="http://schemas.openxmlformats.org/drawingml/2006/chartDrawing">
    <cdr:from>
      <cdr:x>0.2995</cdr:x>
      <cdr:y>0.10525</cdr:y>
    </cdr:from>
    <cdr:to>
      <cdr:x>0.3445</cdr:x>
      <cdr:y>0.139</cdr:y>
    </cdr:to>
    <cdr:sp macro="" textlink="">
      <cdr:nvSpPr>
        <cdr:cNvPr id="615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5182" y="612732"/>
          <a:ext cx="385419" cy="196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0.07625</cdr:x>
      <cdr:y>0.10275</cdr:y>
    </cdr:from>
    <cdr:to>
      <cdr:x>0.57</cdr:x>
      <cdr:y>0.13725</cdr:y>
    </cdr:to>
    <cdr:grpSp>
      <cdr:nvGrpSpPr>
        <cdr:cNvPr id="5144" name="Group 2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653072" y="598178"/>
          <a:ext cx="4228910" cy="200848"/>
          <a:chOff x="645797" y="580449"/>
          <a:chExt cx="4237375" cy="200306"/>
        </a:xfrm>
      </cdr:grpSpPr>
      <cdr:sp macro="" textlink="">
        <cdr:nvSpPr>
          <cdr:cNvPr id="5137" name="Text Box 1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59412" y="580449"/>
            <a:ext cx="33899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112</a:t>
            </a:r>
          </a:p>
        </cdr:txBody>
      </cdr:sp>
      <cdr:sp macro="" textlink="">
        <cdr:nvSpPr>
          <cdr:cNvPr id="5138" name="Text Box 1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905210" y="580449"/>
            <a:ext cx="328262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123</a:t>
            </a:r>
          </a:p>
          <a:p xmlns:a="http://schemas.openxmlformats.org/drawingml/2006/main"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5139" name="Text Box 1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45797" y="580449"/>
            <a:ext cx="317535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110</a:t>
            </a:r>
          </a:p>
        </cdr:txBody>
      </cdr:sp>
      <cdr:sp macro="" textlink="">
        <cdr:nvSpPr>
          <cdr:cNvPr id="5140" name="Text Box 2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72462" y="580449"/>
            <a:ext cx="328262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121</a:t>
            </a:r>
          </a:p>
        </cdr:txBody>
      </cdr:sp>
      <cdr:sp macro="" textlink="">
        <cdr:nvSpPr>
          <cdr:cNvPr id="5141" name="Text Box 2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186077" y="580449"/>
            <a:ext cx="38190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117</a:t>
            </a:r>
          </a:p>
        </cdr:txBody>
      </cdr:sp>
      <cdr:sp macro="" textlink="">
        <cdr:nvSpPr>
          <cdr:cNvPr id="5142" name="Text Box 2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896239" y="580449"/>
            <a:ext cx="33899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117</a:t>
            </a:r>
          </a:p>
          <a:p xmlns:a="http://schemas.openxmlformats.org/drawingml/2006/main"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5143" name="Text Box 2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509854" y="580449"/>
            <a:ext cx="373318" cy="20030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116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0.069</cdr:x>
      <cdr:y>0.099</cdr:y>
    </cdr:from>
    <cdr:to>
      <cdr:x>0.102</cdr:x>
      <cdr:y>0.13425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977" y="576346"/>
          <a:ext cx="282641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0.0725</cdr:x>
      <cdr:y>0.099</cdr:y>
    </cdr:from>
    <cdr:to>
      <cdr:x>0.56275</cdr:x>
      <cdr:y>0.134</cdr:y>
    </cdr:to>
    <cdr:grpSp>
      <cdr:nvGrpSpPr>
        <cdr:cNvPr id="4106" name="Group 10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620954" y="576346"/>
          <a:ext cx="4198932" cy="203759"/>
          <a:chOff x="656525" y="558517"/>
          <a:chExt cx="4183737" cy="207617"/>
        </a:xfrm>
      </cdr:grpSpPr>
      <cdr:sp macro="" textlink="">
        <cdr:nvSpPr>
          <cdr:cNvPr id="4098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02322" y="558517"/>
            <a:ext cx="251025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</a:t>
            </a:r>
          </a:p>
        </cdr:txBody>
      </cdr:sp>
      <cdr:sp macro="" textlink="">
        <cdr:nvSpPr>
          <cdr:cNvPr id="4100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915937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1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56525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81</a:t>
            </a:r>
          </a:p>
        </cdr:txBody>
      </cdr:sp>
      <cdr:sp macro="" textlink="">
        <cdr:nvSpPr>
          <cdr:cNvPr id="4102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83190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3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74043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4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06967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95</a:t>
            </a:r>
          </a:p>
        </cdr:txBody>
      </cdr:sp>
      <cdr:sp macro="" textlink="">
        <cdr:nvSpPr>
          <cdr:cNvPr id="4105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466944" y="558517"/>
            <a:ext cx="373318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27432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60960</xdr:rowOff>
    </xdr:from>
    <xdr:to>
      <xdr:col>20</xdr:col>
      <xdr:colOff>7620</xdr:colOff>
      <xdr:row>31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229"/>
  <sheetViews>
    <sheetView zoomScale="60" workbookViewId="0">
      <selection activeCell="G23" sqref="G23"/>
    </sheetView>
  </sheetViews>
  <sheetFormatPr defaultRowHeight="13.2" x14ac:dyDescent="0.25"/>
  <cols>
    <col min="2" max="2" width="26.33203125" customWidth="1"/>
    <col min="3" max="14" width="10.33203125" bestFit="1" customWidth="1"/>
    <col min="15" max="15" width="12.109375" customWidth="1"/>
    <col min="16" max="16" width="9.6640625" customWidth="1"/>
    <col min="21" max="21" width="9.5546875" customWidth="1"/>
    <col min="27" max="27" width="14.6640625" bestFit="1" customWidth="1"/>
    <col min="28" max="28" width="11.109375" bestFit="1" customWidth="1"/>
  </cols>
  <sheetData>
    <row r="1" spans="1:18" x14ac:dyDescent="0.25">
      <c r="A1" s="268">
        <v>2001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8" x14ac:dyDescent="0.25">
      <c r="A2" s="88" t="s">
        <v>59</v>
      </c>
      <c r="B2" s="89" t="s">
        <v>60</v>
      </c>
      <c r="C2" s="94" t="s">
        <v>12</v>
      </c>
      <c r="D2" s="94" t="s">
        <v>13</v>
      </c>
      <c r="E2" s="94" t="s">
        <v>14</v>
      </c>
      <c r="F2" s="94" t="s">
        <v>15</v>
      </c>
      <c r="G2" s="94" t="s">
        <v>18</v>
      </c>
      <c r="H2" s="94" t="s">
        <v>19</v>
      </c>
      <c r="I2" s="94" t="s">
        <v>20</v>
      </c>
      <c r="J2" s="94" t="s">
        <v>21</v>
      </c>
      <c r="K2" s="94" t="s">
        <v>6</v>
      </c>
      <c r="L2" s="94" t="s">
        <v>7</v>
      </c>
      <c r="M2" s="94" t="s">
        <v>8</v>
      </c>
      <c r="N2" s="94" t="s">
        <v>9</v>
      </c>
    </row>
    <row r="3" spans="1:18" x14ac:dyDescent="0.25">
      <c r="A3" s="84" t="s">
        <v>1</v>
      </c>
      <c r="B3" s="85" t="s">
        <v>62</v>
      </c>
      <c r="C3" s="85">
        <v>20000</v>
      </c>
      <c r="D3" s="85">
        <v>19000</v>
      </c>
      <c r="E3" s="85">
        <v>19000</v>
      </c>
      <c r="F3" s="85">
        <v>20000</v>
      </c>
      <c r="G3" s="85">
        <v>21000</v>
      </c>
      <c r="H3" s="85">
        <v>21000</v>
      </c>
      <c r="I3" s="85">
        <v>22000</v>
      </c>
      <c r="J3" s="85">
        <v>22000</v>
      </c>
      <c r="K3" s="85">
        <v>21000</v>
      </c>
      <c r="L3" s="85">
        <v>20000</v>
      </c>
      <c r="M3" s="85">
        <v>19000</v>
      </c>
      <c r="N3" s="85"/>
      <c r="O3" s="85"/>
      <c r="P3" s="85"/>
      <c r="Q3" s="85"/>
      <c r="R3" s="87"/>
    </row>
    <row r="4" spans="1:18" x14ac:dyDescent="0.25">
      <c r="A4" s="88"/>
      <c r="B4" s="89" t="s">
        <v>63</v>
      </c>
      <c r="C4" s="89">
        <v>21000</v>
      </c>
      <c r="D4" s="89">
        <v>21000</v>
      </c>
      <c r="E4" s="89">
        <v>20000</v>
      </c>
      <c r="F4" s="89">
        <v>20500</v>
      </c>
      <c r="G4" s="89">
        <v>22000</v>
      </c>
      <c r="H4" s="89">
        <v>23000</v>
      </c>
      <c r="I4" s="89">
        <v>24000</v>
      </c>
      <c r="J4" s="89">
        <v>24000</v>
      </c>
      <c r="K4" s="89">
        <v>23000</v>
      </c>
      <c r="L4" s="89">
        <v>21000</v>
      </c>
      <c r="M4" s="89">
        <v>21000</v>
      </c>
      <c r="N4" s="89"/>
      <c r="O4" s="89"/>
      <c r="P4" s="89"/>
      <c r="Q4" s="89"/>
      <c r="R4" s="91"/>
    </row>
    <row r="5" spans="1:18" x14ac:dyDescent="0.25">
      <c r="A5" s="88"/>
      <c r="B5" s="89" t="s">
        <v>64</v>
      </c>
      <c r="C5" s="89">
        <v>23000</v>
      </c>
      <c r="D5" s="89">
        <v>22000</v>
      </c>
      <c r="E5" s="89">
        <v>22000</v>
      </c>
      <c r="F5" s="89">
        <v>21000</v>
      </c>
      <c r="G5" s="89">
        <v>24000</v>
      </c>
      <c r="H5" s="89">
        <v>25000</v>
      </c>
      <c r="I5" s="89">
        <v>29000</v>
      </c>
      <c r="J5" s="89">
        <v>28000</v>
      </c>
      <c r="K5" s="89">
        <v>27000</v>
      </c>
      <c r="L5" s="89">
        <v>24000</v>
      </c>
      <c r="M5" s="89">
        <v>23000</v>
      </c>
      <c r="N5" s="89"/>
      <c r="O5" s="89"/>
      <c r="P5" s="89"/>
      <c r="Q5" s="89"/>
      <c r="R5" s="91"/>
    </row>
    <row r="6" spans="1:18" x14ac:dyDescent="0.25">
      <c r="A6" s="88" t="s">
        <v>65</v>
      </c>
      <c r="B6" s="89" t="s">
        <v>62</v>
      </c>
      <c r="C6" s="89">
        <v>25000</v>
      </c>
      <c r="D6" s="89">
        <v>24000</v>
      </c>
      <c r="E6" s="89">
        <v>23000</v>
      </c>
      <c r="F6" s="89">
        <v>23000</v>
      </c>
      <c r="G6" s="89">
        <v>25000</v>
      </c>
      <c r="H6" s="89">
        <v>25000</v>
      </c>
      <c r="I6" s="89">
        <v>27000</v>
      </c>
      <c r="J6" s="89">
        <v>28000</v>
      </c>
      <c r="K6" s="89">
        <v>26000</v>
      </c>
      <c r="L6" s="89">
        <v>24000</v>
      </c>
      <c r="M6" s="89">
        <v>24000</v>
      </c>
      <c r="N6" s="89"/>
      <c r="O6" s="89"/>
      <c r="P6" s="89"/>
      <c r="Q6" s="89"/>
      <c r="R6" s="91"/>
    </row>
    <row r="7" spans="1:18" x14ac:dyDescent="0.25">
      <c r="A7" s="88"/>
      <c r="B7" s="89" t="s">
        <v>63</v>
      </c>
      <c r="C7" s="89">
        <v>28500</v>
      </c>
      <c r="D7" s="89">
        <v>27000</v>
      </c>
      <c r="E7" s="89">
        <v>26000</v>
      </c>
      <c r="F7" s="89">
        <v>26000</v>
      </c>
      <c r="G7" s="89">
        <v>30000</v>
      </c>
      <c r="H7" s="89">
        <v>31500</v>
      </c>
      <c r="I7" s="89">
        <v>31000</v>
      </c>
      <c r="J7" s="89">
        <v>33000</v>
      </c>
      <c r="K7" s="89">
        <v>30000</v>
      </c>
      <c r="L7" s="89">
        <v>28000</v>
      </c>
      <c r="M7" s="89">
        <v>27000</v>
      </c>
      <c r="N7" s="89"/>
      <c r="O7" s="89"/>
      <c r="P7" s="89"/>
      <c r="Q7" s="89"/>
      <c r="R7" s="91"/>
    </row>
    <row r="8" spans="1:18" x14ac:dyDescent="0.25">
      <c r="A8" s="88"/>
      <c r="B8" s="89" t="s">
        <v>64</v>
      </c>
      <c r="C8" s="89">
        <v>30000</v>
      </c>
      <c r="D8" s="89">
        <v>28000</v>
      </c>
      <c r="E8" s="89">
        <v>28000</v>
      </c>
      <c r="F8" s="89">
        <v>29000</v>
      </c>
      <c r="G8" s="89">
        <v>34000</v>
      </c>
      <c r="H8" s="89">
        <v>36000</v>
      </c>
      <c r="I8" s="89">
        <v>37000</v>
      </c>
      <c r="J8" s="89">
        <v>36000</v>
      </c>
      <c r="K8" s="89">
        <v>34000</v>
      </c>
      <c r="L8" s="89">
        <v>34000</v>
      </c>
      <c r="M8" s="89">
        <v>29000</v>
      </c>
      <c r="N8" s="89"/>
      <c r="O8" s="89"/>
      <c r="P8" s="89"/>
      <c r="Q8" s="89"/>
      <c r="R8" s="91"/>
    </row>
    <row r="9" spans="1:18" x14ac:dyDescent="0.25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91"/>
    </row>
    <row r="10" spans="1:18" x14ac:dyDescent="0.25">
      <c r="A10" s="88" t="s">
        <v>66</v>
      </c>
      <c r="B10" s="89" t="s">
        <v>525</v>
      </c>
      <c r="C10" s="89">
        <v>54</v>
      </c>
      <c r="D10" s="89">
        <v>33</v>
      </c>
      <c r="E10" s="89">
        <v>88</v>
      </c>
      <c r="F10" s="89">
        <v>36</v>
      </c>
      <c r="G10" s="89">
        <v>90</v>
      </c>
      <c r="H10" s="89">
        <v>50</v>
      </c>
      <c r="I10" s="89">
        <v>53</v>
      </c>
      <c r="J10" s="89">
        <v>102</v>
      </c>
      <c r="K10" s="89">
        <v>99</v>
      </c>
      <c r="L10" s="89">
        <v>61</v>
      </c>
      <c r="M10" s="89">
        <v>89</v>
      </c>
      <c r="N10" s="89">
        <v>53</v>
      </c>
      <c r="O10" s="89"/>
      <c r="P10" s="89" t="s">
        <v>528</v>
      </c>
      <c r="Q10" s="89"/>
      <c r="R10" s="91"/>
    </row>
    <row r="11" spans="1:18" x14ac:dyDescent="0.25">
      <c r="A11" s="88"/>
      <c r="B11" s="89" t="s">
        <v>526</v>
      </c>
      <c r="C11" s="89">
        <v>44</v>
      </c>
      <c r="D11" s="89">
        <v>25</v>
      </c>
      <c r="E11" s="89">
        <v>96</v>
      </c>
      <c r="F11" s="89">
        <v>33</v>
      </c>
      <c r="G11" s="89">
        <v>107</v>
      </c>
      <c r="H11" s="89">
        <v>95</v>
      </c>
      <c r="I11" s="89">
        <v>39</v>
      </c>
      <c r="J11" s="89">
        <v>104</v>
      </c>
      <c r="K11" s="89">
        <v>100</v>
      </c>
      <c r="L11" s="89">
        <v>103</v>
      </c>
      <c r="M11" s="89">
        <v>93</v>
      </c>
      <c r="N11" s="89">
        <v>61</v>
      </c>
      <c r="O11" s="89"/>
      <c r="P11" s="89"/>
      <c r="Q11" s="89"/>
      <c r="R11" s="91"/>
    </row>
    <row r="12" spans="1:18" x14ac:dyDescent="0.25">
      <c r="A12" s="88"/>
      <c r="B12" s="89" t="s">
        <v>527</v>
      </c>
      <c r="C12" s="89">
        <v>48</v>
      </c>
      <c r="D12" s="89">
        <v>61</v>
      </c>
      <c r="E12" s="89">
        <v>82</v>
      </c>
      <c r="F12" s="89">
        <v>86</v>
      </c>
      <c r="G12" s="89">
        <v>103</v>
      </c>
      <c r="H12" s="89">
        <v>95</v>
      </c>
      <c r="I12" s="89">
        <v>100</v>
      </c>
      <c r="J12" s="89">
        <v>99</v>
      </c>
      <c r="K12" s="89">
        <v>106</v>
      </c>
      <c r="L12" s="89">
        <v>95</v>
      </c>
      <c r="M12" s="89">
        <v>99</v>
      </c>
      <c r="N12" s="89">
        <v>52</v>
      </c>
      <c r="O12" s="89"/>
      <c r="P12" s="89"/>
      <c r="Q12" s="89"/>
      <c r="R12" s="91"/>
    </row>
    <row r="13" spans="1:18" x14ac:dyDescent="0.25">
      <c r="A13" s="267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1"/>
    </row>
    <row r="14" spans="1:18" x14ac:dyDescent="0.25">
      <c r="A14" s="88" t="s">
        <v>69</v>
      </c>
      <c r="B14" s="89" t="s">
        <v>70</v>
      </c>
      <c r="C14" s="89">
        <v>98</v>
      </c>
      <c r="D14" s="89">
        <v>90</v>
      </c>
      <c r="E14" s="89">
        <v>74</v>
      </c>
      <c r="F14" s="89">
        <v>62</v>
      </c>
      <c r="G14" s="89">
        <v>50</v>
      </c>
      <c r="H14" s="89">
        <v>80</v>
      </c>
      <c r="I14" s="89">
        <v>52</v>
      </c>
      <c r="J14" s="89">
        <v>70</v>
      </c>
      <c r="K14" s="89">
        <v>64</v>
      </c>
      <c r="L14" s="89">
        <v>57</v>
      </c>
      <c r="M14" s="89">
        <v>73</v>
      </c>
      <c r="N14" s="89">
        <v>82</v>
      </c>
      <c r="O14" s="89"/>
      <c r="P14" s="89"/>
      <c r="Q14" s="89"/>
      <c r="R14" s="91"/>
    </row>
    <row r="15" spans="1:18" x14ac:dyDescent="0.25">
      <c r="A15" s="88"/>
      <c r="B15" s="89" t="s">
        <v>71</v>
      </c>
      <c r="C15" s="89">
        <v>124</v>
      </c>
      <c r="D15" s="89">
        <v>119</v>
      </c>
      <c r="E15" s="89">
        <v>130</v>
      </c>
      <c r="F15" s="89">
        <v>108</v>
      </c>
      <c r="G15" s="89">
        <v>130</v>
      </c>
      <c r="H15" s="89">
        <v>129</v>
      </c>
      <c r="I15" s="89">
        <v>85</v>
      </c>
      <c r="J15" s="89">
        <v>97</v>
      </c>
      <c r="K15" s="89">
        <v>80</v>
      </c>
      <c r="L15" s="89">
        <v>80</v>
      </c>
      <c r="M15" s="89">
        <v>99</v>
      </c>
      <c r="N15" s="89">
        <v>111</v>
      </c>
      <c r="O15" s="89"/>
      <c r="P15" s="89"/>
      <c r="Q15" s="89"/>
      <c r="R15" s="91"/>
    </row>
    <row r="16" spans="1:18" x14ac:dyDescent="0.25">
      <c r="A16" s="88"/>
      <c r="B16" s="89" t="s">
        <v>76</v>
      </c>
      <c r="C16" s="261">
        <v>0.76</v>
      </c>
      <c r="D16" s="261">
        <v>0.67</v>
      </c>
      <c r="E16" s="261">
        <v>0.56999999999999995</v>
      </c>
      <c r="F16" s="261">
        <v>0.56000000000000005</v>
      </c>
      <c r="G16" s="261">
        <v>0.55000000000000004</v>
      </c>
      <c r="H16" s="261">
        <v>0.5</v>
      </c>
      <c r="I16" s="261">
        <v>0.52</v>
      </c>
      <c r="J16" s="89"/>
      <c r="K16" s="89"/>
      <c r="L16" s="89"/>
      <c r="M16" s="89"/>
      <c r="N16" s="89"/>
      <c r="O16" s="89"/>
      <c r="P16" s="89"/>
      <c r="Q16" s="89"/>
      <c r="R16" s="91"/>
    </row>
    <row r="17" spans="1:31" x14ac:dyDescent="0.25">
      <c r="A17" s="267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1"/>
    </row>
    <row r="18" spans="1:31" x14ac:dyDescent="0.25">
      <c r="A18" s="88" t="s">
        <v>431</v>
      </c>
      <c r="B18" s="89" t="s">
        <v>529</v>
      </c>
      <c r="C18" s="89">
        <v>3300</v>
      </c>
      <c r="D18" s="89">
        <v>3600</v>
      </c>
      <c r="E18" s="89">
        <v>5000</v>
      </c>
      <c r="F18" s="89">
        <v>5100</v>
      </c>
      <c r="G18" s="89">
        <v>5800</v>
      </c>
      <c r="H18" s="89">
        <v>5900</v>
      </c>
      <c r="I18" s="89">
        <v>3700</v>
      </c>
      <c r="J18" s="89">
        <v>4300</v>
      </c>
      <c r="K18" s="89">
        <v>2700</v>
      </c>
      <c r="L18" s="89">
        <v>3000</v>
      </c>
      <c r="M18" s="89">
        <v>2100</v>
      </c>
      <c r="N18" s="89"/>
      <c r="O18" s="89"/>
      <c r="P18" s="89"/>
      <c r="Q18" s="89"/>
      <c r="R18" s="91"/>
    </row>
    <row r="19" spans="1:31" x14ac:dyDescent="0.25">
      <c r="A19" s="88"/>
      <c r="B19" s="89" t="s">
        <v>530</v>
      </c>
      <c r="C19" s="89">
        <v>1700</v>
      </c>
      <c r="D19" s="89">
        <v>1500</v>
      </c>
      <c r="E19" s="89">
        <v>2600</v>
      </c>
      <c r="F19" s="89">
        <v>4200</v>
      </c>
      <c r="G19" s="89">
        <v>5000</v>
      </c>
      <c r="H19" s="89">
        <v>4000</v>
      </c>
      <c r="I19" s="89">
        <v>1500</v>
      </c>
      <c r="J19" s="89">
        <v>1200</v>
      </c>
      <c r="K19" s="89">
        <v>1200</v>
      </c>
      <c r="L19" s="89">
        <v>1400</v>
      </c>
      <c r="M19" s="89">
        <v>1300</v>
      </c>
      <c r="N19" s="89"/>
      <c r="O19" s="89"/>
      <c r="P19" s="89"/>
      <c r="Q19" s="89"/>
      <c r="R19" s="91"/>
    </row>
    <row r="20" spans="1:31" x14ac:dyDescent="0.25">
      <c r="A20" s="88"/>
      <c r="B20" s="89" t="s">
        <v>531</v>
      </c>
      <c r="C20" s="89">
        <v>3800</v>
      </c>
      <c r="D20" s="89">
        <v>3000</v>
      </c>
      <c r="E20" s="89">
        <v>2800</v>
      </c>
      <c r="F20" s="89">
        <v>2900</v>
      </c>
      <c r="G20" s="89">
        <v>3500</v>
      </c>
      <c r="H20" s="89">
        <v>2600</v>
      </c>
      <c r="I20" s="89">
        <v>1400</v>
      </c>
      <c r="J20" s="89">
        <v>1300</v>
      </c>
      <c r="K20" s="89">
        <v>2500</v>
      </c>
      <c r="L20" s="89">
        <v>2100</v>
      </c>
      <c r="M20" s="89">
        <v>2800</v>
      </c>
      <c r="N20" s="89"/>
      <c r="O20" s="89"/>
      <c r="P20" s="89"/>
      <c r="Q20" s="89"/>
      <c r="R20" s="91"/>
    </row>
    <row r="21" spans="1:31" x14ac:dyDescent="0.25">
      <c r="A21" s="88"/>
      <c r="B21" s="89" t="s">
        <v>532</v>
      </c>
      <c r="C21" s="89">
        <v>2300</v>
      </c>
      <c r="D21" s="89">
        <v>2200</v>
      </c>
      <c r="E21" s="89">
        <v>2000</v>
      </c>
      <c r="F21" s="89">
        <v>2200</v>
      </c>
      <c r="G21" s="89">
        <v>2300</v>
      </c>
      <c r="H21" s="89">
        <v>1100</v>
      </c>
      <c r="I21" s="89">
        <v>700</v>
      </c>
      <c r="J21" s="89">
        <v>700</v>
      </c>
      <c r="K21" s="89">
        <v>1500</v>
      </c>
      <c r="L21" s="89">
        <v>1300</v>
      </c>
      <c r="M21" s="89">
        <v>2200</v>
      </c>
      <c r="N21" s="89"/>
      <c r="O21" s="89"/>
      <c r="P21" s="89"/>
      <c r="Q21" s="89"/>
      <c r="R21" s="91"/>
    </row>
    <row r="22" spans="1:31" x14ac:dyDescent="0.25">
      <c r="A22" s="88"/>
      <c r="B22" s="89" t="s">
        <v>533</v>
      </c>
      <c r="C22" s="89">
        <v>7300</v>
      </c>
      <c r="D22" s="89">
        <v>7000</v>
      </c>
      <c r="E22" s="89">
        <v>9700</v>
      </c>
      <c r="F22" s="89">
        <v>9800</v>
      </c>
      <c r="G22" s="89">
        <v>9900</v>
      </c>
      <c r="H22" s="89">
        <v>7200</v>
      </c>
      <c r="I22" s="89">
        <v>5600</v>
      </c>
      <c r="J22" s="89">
        <v>4000</v>
      </c>
      <c r="K22" s="89">
        <v>4800</v>
      </c>
      <c r="L22" s="89">
        <v>7600</v>
      </c>
      <c r="M22" s="89">
        <v>10100</v>
      </c>
      <c r="N22" s="89"/>
      <c r="O22" s="89"/>
      <c r="P22" s="89"/>
      <c r="Q22" s="89"/>
      <c r="R22" s="91"/>
    </row>
    <row r="23" spans="1:31" x14ac:dyDescent="0.25">
      <c r="A23" s="88"/>
      <c r="B23" s="89" t="s">
        <v>534</v>
      </c>
      <c r="C23" s="89">
        <v>5500</v>
      </c>
      <c r="D23" s="89">
        <v>5900</v>
      </c>
      <c r="E23" s="89">
        <v>8800</v>
      </c>
      <c r="F23" s="89">
        <v>8600</v>
      </c>
      <c r="G23" s="89">
        <v>8200</v>
      </c>
      <c r="H23" s="89">
        <v>5000</v>
      </c>
      <c r="I23" s="89">
        <v>3700</v>
      </c>
      <c r="J23" s="89">
        <v>3300</v>
      </c>
      <c r="K23" s="89">
        <v>3700</v>
      </c>
      <c r="L23" s="89">
        <v>6400</v>
      </c>
      <c r="M23" s="89">
        <v>7500</v>
      </c>
      <c r="N23" s="89"/>
      <c r="O23" s="89"/>
      <c r="P23" s="89"/>
      <c r="Q23" s="89"/>
      <c r="R23" s="91"/>
    </row>
    <row r="24" spans="1:31" x14ac:dyDescent="0.25">
      <c r="A24" s="88"/>
      <c r="B24" s="89" t="s">
        <v>535</v>
      </c>
      <c r="C24" s="89">
        <v>3200</v>
      </c>
      <c r="D24" s="89">
        <v>3900</v>
      </c>
      <c r="E24" s="89">
        <v>5300</v>
      </c>
      <c r="F24" s="89">
        <v>5800</v>
      </c>
      <c r="G24" s="89">
        <v>4300</v>
      </c>
      <c r="H24" s="89">
        <v>2300</v>
      </c>
      <c r="I24" s="89">
        <v>2400</v>
      </c>
      <c r="J24" s="89">
        <v>2300</v>
      </c>
      <c r="K24" s="89">
        <v>3400</v>
      </c>
      <c r="L24" s="89">
        <v>5300</v>
      </c>
      <c r="M24" s="89">
        <v>5300</v>
      </c>
      <c r="N24" s="89"/>
      <c r="O24" s="89"/>
      <c r="P24" s="89"/>
      <c r="Q24" s="89"/>
      <c r="R24" s="91"/>
    </row>
    <row r="25" spans="1:31" x14ac:dyDescent="0.25">
      <c r="A25" s="88"/>
      <c r="B25" s="89" t="s">
        <v>536</v>
      </c>
      <c r="C25" s="89">
        <v>2200</v>
      </c>
      <c r="D25" s="89">
        <v>2400</v>
      </c>
      <c r="E25" s="89">
        <v>3000</v>
      </c>
      <c r="F25" s="89">
        <v>4700</v>
      </c>
      <c r="G25" s="89">
        <v>1700</v>
      </c>
      <c r="H25" s="89">
        <v>1100</v>
      </c>
      <c r="I25" s="89">
        <v>1000</v>
      </c>
      <c r="J25" s="89">
        <v>1100</v>
      </c>
      <c r="K25" s="89">
        <v>1400</v>
      </c>
      <c r="L25" s="89">
        <v>3600</v>
      </c>
      <c r="M25" s="89">
        <v>2600</v>
      </c>
      <c r="N25" s="89"/>
      <c r="O25" s="89"/>
      <c r="P25" s="89"/>
      <c r="Q25" s="89"/>
      <c r="R25" s="91"/>
      <c r="T25" t="s">
        <v>538</v>
      </c>
      <c r="U25">
        <v>10</v>
      </c>
    </row>
    <row r="26" spans="1:31" x14ac:dyDescent="0.25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91"/>
      <c r="T26" s="94" t="s">
        <v>12</v>
      </c>
      <c r="U26" s="94" t="s">
        <v>13</v>
      </c>
      <c r="V26" s="94" t="s">
        <v>14</v>
      </c>
      <c r="W26" s="94" t="s">
        <v>15</v>
      </c>
      <c r="X26" s="94" t="s">
        <v>18</v>
      </c>
      <c r="Y26" s="94" t="s">
        <v>79</v>
      </c>
      <c r="Z26" s="94" t="s">
        <v>20</v>
      </c>
      <c r="AA26" s="94" t="s">
        <v>21</v>
      </c>
      <c r="AB26" s="94" t="s">
        <v>432</v>
      </c>
      <c r="AC26" s="94" t="s">
        <v>7</v>
      </c>
      <c r="AD26" s="94" t="s">
        <v>8</v>
      </c>
      <c r="AE26" s="94" t="s">
        <v>9</v>
      </c>
    </row>
    <row r="27" spans="1:31" x14ac:dyDescent="0.25">
      <c r="A27" s="88" t="s">
        <v>518</v>
      </c>
      <c r="B27" s="89" t="s">
        <v>519</v>
      </c>
      <c r="C27" s="89">
        <v>8.43</v>
      </c>
      <c r="D27" s="89">
        <v>6.09</v>
      </c>
      <c r="E27" s="89">
        <v>5.19</v>
      </c>
      <c r="F27" s="89">
        <v>5.33</v>
      </c>
      <c r="G27" s="89">
        <v>4.1900000000000004</v>
      </c>
      <c r="H27" s="89">
        <v>3.27</v>
      </c>
      <c r="I27" s="89">
        <v>2.4900000000000002</v>
      </c>
      <c r="J27" s="89">
        <v>2.62</v>
      </c>
      <c r="K27" s="89">
        <v>1.77</v>
      </c>
      <c r="L27" s="89">
        <v>2.14</v>
      </c>
      <c r="M27" s="89">
        <v>2.27</v>
      </c>
      <c r="N27" s="89">
        <v>2.48</v>
      </c>
      <c r="O27" s="89"/>
      <c r="P27" s="89"/>
      <c r="Q27" s="89"/>
      <c r="R27" s="91"/>
    </row>
    <row r="28" spans="1:31" x14ac:dyDescent="0.25">
      <c r="A28" s="88"/>
      <c r="B28" s="89" t="s">
        <v>520</v>
      </c>
      <c r="C28" s="89">
        <v>10.7</v>
      </c>
      <c r="D28" s="89">
        <v>11.5</v>
      </c>
      <c r="E28" s="89">
        <v>8.98</v>
      </c>
      <c r="F28" s="89">
        <v>11.8</v>
      </c>
      <c r="G28" s="89">
        <v>7.18</v>
      </c>
      <c r="H28" s="89">
        <v>4.1100000000000003</v>
      </c>
      <c r="I28" s="89">
        <v>3.7</v>
      </c>
      <c r="J28" s="89">
        <v>3.38</v>
      </c>
      <c r="K28" s="89">
        <v>2.17</v>
      </c>
      <c r="L28" s="89">
        <v>2.4</v>
      </c>
      <c r="M28" s="89">
        <v>2.4</v>
      </c>
      <c r="N28" s="89">
        <v>2.76</v>
      </c>
      <c r="O28" s="89"/>
      <c r="P28" s="89"/>
      <c r="Q28" s="89"/>
      <c r="R28" s="91"/>
      <c r="S28" t="s">
        <v>539</v>
      </c>
      <c r="T28">
        <f>+$U$25*C28</f>
        <v>107</v>
      </c>
      <c r="U28">
        <f t="shared" ref="U28:AE28" si="0">+$U$25*D28</f>
        <v>115</v>
      </c>
      <c r="V28">
        <f t="shared" si="0"/>
        <v>89.800000000000011</v>
      </c>
      <c r="W28">
        <f t="shared" si="0"/>
        <v>118</v>
      </c>
      <c r="X28">
        <f t="shared" si="0"/>
        <v>71.8</v>
      </c>
      <c r="Y28">
        <f t="shared" si="0"/>
        <v>41.1</v>
      </c>
      <c r="Z28">
        <f t="shared" si="0"/>
        <v>37</v>
      </c>
      <c r="AA28">
        <f t="shared" si="0"/>
        <v>33.799999999999997</v>
      </c>
      <c r="AB28">
        <f t="shared" si="0"/>
        <v>21.7</v>
      </c>
      <c r="AC28">
        <f t="shared" si="0"/>
        <v>24</v>
      </c>
      <c r="AD28">
        <f t="shared" si="0"/>
        <v>24</v>
      </c>
      <c r="AE28">
        <f t="shared" si="0"/>
        <v>27.599999999999998</v>
      </c>
    </row>
    <row r="29" spans="1:31" x14ac:dyDescent="0.25">
      <c r="A29" s="88"/>
      <c r="B29" s="89" t="s">
        <v>521</v>
      </c>
      <c r="C29" s="89">
        <v>12.6</v>
      </c>
      <c r="D29" s="89">
        <v>19.399999999999999</v>
      </c>
      <c r="E29" s="89">
        <v>14.3</v>
      </c>
      <c r="F29" s="89">
        <v>13.8</v>
      </c>
      <c r="G29" s="89">
        <v>12</v>
      </c>
      <c r="H29" s="89">
        <v>6.54</v>
      </c>
      <c r="I29" s="89">
        <v>4.37</v>
      </c>
      <c r="J29" s="89">
        <v>3.26</v>
      </c>
      <c r="K29" s="89">
        <v>2.12</v>
      </c>
      <c r="L29" s="89">
        <v>2.35</v>
      </c>
      <c r="M29" s="89">
        <v>2.35</v>
      </c>
      <c r="N29" s="89">
        <v>2.58</v>
      </c>
      <c r="O29" s="89"/>
      <c r="P29" s="89"/>
      <c r="Q29" s="89"/>
      <c r="R29" s="91"/>
    </row>
    <row r="30" spans="1:31" x14ac:dyDescent="0.25">
      <c r="A30" s="88"/>
      <c r="B30" s="89" t="s">
        <v>540</v>
      </c>
      <c r="C30">
        <f>+C28*$U$25</f>
        <v>107</v>
      </c>
      <c r="D30">
        <f t="shared" ref="D30:N30" si="1">+D28*$U$25</f>
        <v>115</v>
      </c>
      <c r="E30">
        <f t="shared" si="1"/>
        <v>89.800000000000011</v>
      </c>
      <c r="F30">
        <f t="shared" si="1"/>
        <v>118</v>
      </c>
      <c r="G30">
        <f t="shared" si="1"/>
        <v>71.8</v>
      </c>
      <c r="H30">
        <f t="shared" si="1"/>
        <v>41.1</v>
      </c>
      <c r="I30">
        <f t="shared" si="1"/>
        <v>37</v>
      </c>
      <c r="J30">
        <f t="shared" si="1"/>
        <v>33.799999999999997</v>
      </c>
      <c r="K30">
        <f t="shared" si="1"/>
        <v>21.7</v>
      </c>
      <c r="L30">
        <f t="shared" si="1"/>
        <v>24</v>
      </c>
      <c r="M30">
        <f t="shared" si="1"/>
        <v>24</v>
      </c>
      <c r="N30">
        <f t="shared" si="1"/>
        <v>27.599999999999998</v>
      </c>
      <c r="O30" s="89"/>
      <c r="P30" s="89"/>
      <c r="Q30" s="89"/>
      <c r="R30" s="91"/>
    </row>
    <row r="31" spans="1:31" x14ac:dyDescent="0.25">
      <c r="A31" s="88"/>
      <c r="B31" s="89"/>
      <c r="N31" s="89"/>
      <c r="O31" s="89"/>
      <c r="P31" s="89"/>
      <c r="Q31" s="89"/>
      <c r="R31" s="91"/>
    </row>
    <row r="32" spans="1:31" x14ac:dyDescent="0.25">
      <c r="A32" s="88" t="s">
        <v>67</v>
      </c>
      <c r="B32" s="93" t="s">
        <v>486</v>
      </c>
      <c r="C32" s="94" t="s">
        <v>12</v>
      </c>
      <c r="D32" s="94" t="s">
        <v>13</v>
      </c>
      <c r="E32" s="94" t="s">
        <v>14</v>
      </c>
      <c r="F32" s="94" t="s">
        <v>15</v>
      </c>
      <c r="G32" s="94" t="s">
        <v>18</v>
      </c>
      <c r="H32" s="94" t="s">
        <v>79</v>
      </c>
      <c r="I32" s="94" t="s">
        <v>20</v>
      </c>
      <c r="J32" s="94" t="s">
        <v>21</v>
      </c>
      <c r="K32" s="94" t="s">
        <v>432</v>
      </c>
      <c r="L32" s="94" t="s">
        <v>7</v>
      </c>
      <c r="M32" s="94" t="s">
        <v>8</v>
      </c>
      <c r="N32" s="94" t="s">
        <v>9</v>
      </c>
      <c r="O32" s="94" t="s">
        <v>5</v>
      </c>
      <c r="P32" s="94" t="s">
        <v>10</v>
      </c>
      <c r="Q32" s="94" t="s">
        <v>11</v>
      </c>
      <c r="R32" s="95" t="s">
        <v>22</v>
      </c>
    </row>
    <row r="33" spans="1:21" x14ac:dyDescent="0.25">
      <c r="A33" s="88" t="s">
        <v>68</v>
      </c>
      <c r="B33" s="89" t="s">
        <v>41</v>
      </c>
      <c r="C33" s="92">
        <v>276</v>
      </c>
      <c r="D33" s="92">
        <v>290</v>
      </c>
      <c r="E33" s="92">
        <v>281</v>
      </c>
      <c r="F33" s="92">
        <v>317</v>
      </c>
      <c r="G33" s="92">
        <v>282</v>
      </c>
      <c r="H33" s="89">
        <v>69</v>
      </c>
      <c r="I33" s="89">
        <v>60</v>
      </c>
      <c r="J33" s="89">
        <v>46</v>
      </c>
      <c r="K33" s="89">
        <v>24</v>
      </c>
      <c r="L33" s="89">
        <v>26</v>
      </c>
      <c r="M33" s="89">
        <v>24</v>
      </c>
      <c r="N33" s="89">
        <v>27</v>
      </c>
      <c r="O33" s="92">
        <f>AVERAGE(C33:E33)</f>
        <v>282.33333333333331</v>
      </c>
      <c r="P33" s="92">
        <f>AVERAGE(F33:H33)</f>
        <v>222.66666666666666</v>
      </c>
      <c r="Q33" s="92">
        <f>AVERAGE(I33:K33)</f>
        <v>43.333333333333336</v>
      </c>
      <c r="R33" s="263">
        <f>AVERAGE(L33:N33)</f>
        <v>25.666666666666668</v>
      </c>
      <c r="T33" s="21"/>
      <c r="U33" s="21"/>
    </row>
    <row r="34" spans="1:21" x14ac:dyDescent="0.25">
      <c r="A34" s="88"/>
      <c r="B34" s="89" t="s">
        <v>40</v>
      </c>
      <c r="C34" s="92">
        <v>278</v>
      </c>
      <c r="D34" s="92">
        <v>288</v>
      </c>
      <c r="E34" s="92">
        <v>283</v>
      </c>
      <c r="F34" s="92">
        <v>310</v>
      </c>
      <c r="G34" s="92">
        <v>285</v>
      </c>
      <c r="H34" s="89">
        <v>72</v>
      </c>
      <c r="I34" s="89">
        <v>60</v>
      </c>
      <c r="J34" s="89">
        <v>46</v>
      </c>
      <c r="K34" s="89">
        <v>25</v>
      </c>
      <c r="L34" s="89">
        <v>27</v>
      </c>
      <c r="M34" s="89">
        <v>26</v>
      </c>
      <c r="N34" s="89">
        <v>28</v>
      </c>
      <c r="O34" s="92">
        <f>AVERAGE(C34:E34)</f>
        <v>283</v>
      </c>
      <c r="P34" s="92">
        <f>AVERAGE(F34:H34)</f>
        <v>222.33333333333334</v>
      </c>
      <c r="Q34" s="92">
        <f>AVERAGE(I34:K34)</f>
        <v>43.666666666666664</v>
      </c>
      <c r="R34" s="263">
        <f>AVERAGE(L34:N34)</f>
        <v>27</v>
      </c>
      <c r="T34" s="21"/>
      <c r="U34" s="21"/>
    </row>
    <row r="35" spans="1:21" x14ac:dyDescent="0.25">
      <c r="A35" s="88"/>
      <c r="B35" s="89" t="s">
        <v>45</v>
      </c>
      <c r="C35" s="92">
        <v>247</v>
      </c>
      <c r="D35" s="92">
        <v>261</v>
      </c>
      <c r="E35" s="92">
        <v>250</v>
      </c>
      <c r="F35" s="92">
        <v>272</v>
      </c>
      <c r="G35" s="92">
        <v>161</v>
      </c>
      <c r="H35" s="89">
        <v>75</v>
      </c>
      <c r="I35" s="89">
        <v>59</v>
      </c>
      <c r="J35" s="89">
        <v>46</v>
      </c>
      <c r="K35" s="89">
        <v>27</v>
      </c>
      <c r="L35" s="89">
        <v>28</v>
      </c>
      <c r="M35" s="89">
        <v>28</v>
      </c>
      <c r="N35" s="89">
        <v>30</v>
      </c>
      <c r="O35" s="92">
        <f>AVERAGE(C35:E35)</f>
        <v>252.66666666666666</v>
      </c>
      <c r="P35" s="92">
        <f>AVERAGE(F35:H35)</f>
        <v>169.33333333333334</v>
      </c>
      <c r="Q35" s="92">
        <f>AVERAGE(I35:K35)</f>
        <v>44</v>
      </c>
      <c r="R35" s="263">
        <f>AVERAGE(L35:N35)</f>
        <v>28.666666666666668</v>
      </c>
      <c r="T35" s="21"/>
      <c r="U35" s="21"/>
    </row>
    <row r="36" spans="1:21" x14ac:dyDescent="0.25">
      <c r="A36" s="88"/>
      <c r="B36" s="89" t="s">
        <v>46</v>
      </c>
      <c r="C36" s="92">
        <v>212</v>
      </c>
      <c r="D36" s="92">
        <v>223</v>
      </c>
      <c r="E36" s="92">
        <v>235</v>
      </c>
      <c r="F36" s="92">
        <v>220</v>
      </c>
      <c r="G36" s="92">
        <v>260</v>
      </c>
      <c r="H36" s="89">
        <v>76</v>
      </c>
      <c r="I36" s="89">
        <v>60</v>
      </c>
      <c r="J36" s="89">
        <v>46</v>
      </c>
      <c r="K36" s="89">
        <v>27</v>
      </c>
      <c r="L36" s="89">
        <v>28</v>
      </c>
      <c r="M36" s="89">
        <v>28</v>
      </c>
      <c r="N36" s="89">
        <v>30</v>
      </c>
      <c r="O36" s="92">
        <f>AVERAGE(C36:E36)</f>
        <v>223.33333333333334</v>
      </c>
      <c r="P36" s="92">
        <f>AVERAGE(F36:H36)</f>
        <v>185.33333333333334</v>
      </c>
      <c r="Q36" s="92">
        <f>AVERAGE(I36:K36)</f>
        <v>44.333333333333336</v>
      </c>
      <c r="R36" s="263">
        <f>AVERAGE(L36:N36)</f>
        <v>28.666666666666668</v>
      </c>
      <c r="T36" s="21"/>
      <c r="U36" s="21"/>
    </row>
    <row r="37" spans="1:21" x14ac:dyDescent="0.25">
      <c r="A37" s="88"/>
      <c r="B37" s="89" t="s">
        <v>42</v>
      </c>
      <c r="C37" s="92">
        <v>219</v>
      </c>
      <c r="D37" s="92">
        <v>216</v>
      </c>
      <c r="E37" s="92">
        <v>224</v>
      </c>
      <c r="F37" s="92">
        <v>220</v>
      </c>
      <c r="G37" s="92">
        <v>276</v>
      </c>
      <c r="H37" s="89">
        <v>86</v>
      </c>
      <c r="I37" s="89">
        <v>67</v>
      </c>
      <c r="J37" s="89">
        <v>52</v>
      </c>
      <c r="K37" s="89">
        <v>30</v>
      </c>
      <c r="L37" s="89">
        <v>28</v>
      </c>
      <c r="M37" s="89">
        <v>26</v>
      </c>
      <c r="N37" s="89">
        <v>29</v>
      </c>
      <c r="O37" s="92">
        <f>AVERAGE(C37:E37)</f>
        <v>219.66666666666666</v>
      </c>
      <c r="P37" s="92">
        <f>AVERAGE(F37:H37)</f>
        <v>194</v>
      </c>
      <c r="Q37" s="92">
        <f>AVERAGE(I37:K37)</f>
        <v>49.666666666666664</v>
      </c>
      <c r="R37" s="263">
        <f>AVERAGE(L37:N37)</f>
        <v>27.666666666666668</v>
      </c>
      <c r="T37" s="21"/>
      <c r="U37" s="21"/>
    </row>
    <row r="38" spans="1:21" x14ac:dyDescent="0.25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1"/>
    </row>
    <row r="39" spans="1:21" x14ac:dyDescent="0.25">
      <c r="A39" s="88" t="s">
        <v>485</v>
      </c>
      <c r="B39" s="93" t="s">
        <v>487</v>
      </c>
      <c r="C39" s="94" t="s">
        <v>12</v>
      </c>
      <c r="D39" s="94" t="s">
        <v>13</v>
      </c>
      <c r="E39" s="94" t="s">
        <v>14</v>
      </c>
      <c r="F39" s="94" t="s">
        <v>15</v>
      </c>
      <c r="G39" s="94" t="s">
        <v>18</v>
      </c>
      <c r="H39" s="94" t="s">
        <v>79</v>
      </c>
      <c r="I39" s="94" t="s">
        <v>20</v>
      </c>
      <c r="J39" s="94" t="s">
        <v>21</v>
      </c>
      <c r="K39" s="94" t="s">
        <v>432</v>
      </c>
      <c r="L39" s="94" t="s">
        <v>7</v>
      </c>
      <c r="M39" s="94" t="s">
        <v>8</v>
      </c>
      <c r="N39" s="94" t="s">
        <v>9</v>
      </c>
      <c r="O39" s="94" t="s">
        <v>5</v>
      </c>
      <c r="P39" s="94" t="s">
        <v>10</v>
      </c>
      <c r="Q39" s="94" t="s">
        <v>11</v>
      </c>
      <c r="R39" s="95" t="s">
        <v>22</v>
      </c>
    </row>
    <row r="40" spans="1:21" x14ac:dyDescent="0.25">
      <c r="A40" s="88" t="s">
        <v>68</v>
      </c>
      <c r="B40" s="89" t="s">
        <v>41</v>
      </c>
      <c r="C40" s="92">
        <v>231</v>
      </c>
      <c r="D40" s="92">
        <v>260</v>
      </c>
      <c r="E40" s="92">
        <v>232</v>
      </c>
      <c r="F40" s="92">
        <v>251</v>
      </c>
      <c r="G40" s="92">
        <v>156</v>
      </c>
      <c r="H40" s="89">
        <v>47</v>
      </c>
      <c r="I40" s="89">
        <v>41</v>
      </c>
      <c r="J40" s="89">
        <v>30</v>
      </c>
      <c r="K40" s="89">
        <v>21</v>
      </c>
      <c r="L40" s="89">
        <v>22</v>
      </c>
      <c r="M40" s="89">
        <v>20</v>
      </c>
      <c r="N40" s="89">
        <v>21</v>
      </c>
      <c r="O40" s="92">
        <f>AVERAGE(C40:E40)</f>
        <v>241</v>
      </c>
      <c r="P40" s="92">
        <f>AVERAGE(F40:H40)</f>
        <v>151.33333333333334</v>
      </c>
      <c r="Q40" s="92">
        <f>AVERAGE(I40:K40)</f>
        <v>30.666666666666668</v>
      </c>
      <c r="R40" s="263">
        <f>AVERAGE(L40:N40)</f>
        <v>21</v>
      </c>
      <c r="T40" s="21"/>
      <c r="U40" s="21"/>
    </row>
    <row r="41" spans="1:21" x14ac:dyDescent="0.25">
      <c r="A41" s="88"/>
      <c r="B41" s="89" t="s">
        <v>40</v>
      </c>
      <c r="C41" s="92">
        <v>236</v>
      </c>
      <c r="D41" s="92">
        <v>261</v>
      </c>
      <c r="E41" s="92">
        <v>232</v>
      </c>
      <c r="F41" s="92">
        <v>241</v>
      </c>
      <c r="G41" s="92">
        <v>152</v>
      </c>
      <c r="H41" s="89">
        <v>48</v>
      </c>
      <c r="I41" s="89">
        <v>42</v>
      </c>
      <c r="J41" s="89">
        <v>31</v>
      </c>
      <c r="K41" s="89">
        <v>21</v>
      </c>
      <c r="L41" s="89">
        <v>22</v>
      </c>
      <c r="M41" s="89">
        <v>21</v>
      </c>
      <c r="N41" s="89">
        <v>22</v>
      </c>
      <c r="O41" s="92">
        <f>AVERAGE(C41:E41)</f>
        <v>243</v>
      </c>
      <c r="P41" s="92">
        <f>AVERAGE(F41:H41)</f>
        <v>147</v>
      </c>
      <c r="Q41" s="92">
        <f>AVERAGE(I41:K41)</f>
        <v>31.333333333333332</v>
      </c>
      <c r="R41" s="263">
        <f>AVERAGE(L41:N41)</f>
        <v>21.666666666666668</v>
      </c>
      <c r="T41" s="21"/>
      <c r="U41" s="21"/>
    </row>
    <row r="42" spans="1:21" x14ac:dyDescent="0.25">
      <c r="A42" s="88"/>
      <c r="B42" s="89" t="s">
        <v>45</v>
      </c>
      <c r="C42" s="92">
        <v>191</v>
      </c>
      <c r="D42" s="92">
        <v>214</v>
      </c>
      <c r="E42" s="92">
        <v>174</v>
      </c>
      <c r="F42" s="92">
        <v>205</v>
      </c>
      <c r="G42" s="92">
        <v>83</v>
      </c>
      <c r="H42" s="89">
        <v>50</v>
      </c>
      <c r="I42" s="89">
        <v>41</v>
      </c>
      <c r="J42" s="89">
        <v>32</v>
      </c>
      <c r="K42" s="89">
        <v>21</v>
      </c>
      <c r="L42" s="89">
        <v>22</v>
      </c>
      <c r="M42" s="89">
        <v>21</v>
      </c>
      <c r="N42" s="89">
        <v>23</v>
      </c>
      <c r="O42" s="92">
        <f>AVERAGE(C42:E42)</f>
        <v>193</v>
      </c>
      <c r="P42" s="92">
        <f>AVERAGE(F42:H42)</f>
        <v>112.66666666666667</v>
      </c>
      <c r="Q42" s="92">
        <f>AVERAGE(I42:K42)</f>
        <v>31.333333333333332</v>
      </c>
      <c r="R42" s="263">
        <f>AVERAGE(L42:N42)</f>
        <v>22</v>
      </c>
      <c r="T42" s="21"/>
      <c r="U42" s="21"/>
    </row>
    <row r="43" spans="1:21" x14ac:dyDescent="0.25">
      <c r="A43" s="88"/>
      <c r="B43" s="89" t="s">
        <v>46</v>
      </c>
      <c r="C43" s="92">
        <v>153</v>
      </c>
      <c r="D43" s="92">
        <v>171</v>
      </c>
      <c r="E43" s="92">
        <v>145</v>
      </c>
      <c r="F43" s="92">
        <v>114</v>
      </c>
      <c r="G43" s="92">
        <v>104</v>
      </c>
      <c r="H43" s="89">
        <v>36</v>
      </c>
      <c r="I43" s="89">
        <v>36</v>
      </c>
      <c r="J43" s="89">
        <v>29</v>
      </c>
      <c r="K43" s="89">
        <v>20</v>
      </c>
      <c r="L43" s="89">
        <v>21</v>
      </c>
      <c r="M43" s="89">
        <v>20</v>
      </c>
      <c r="N43" s="89">
        <v>21</v>
      </c>
      <c r="O43" s="92">
        <f>AVERAGE(C43:E43)</f>
        <v>156.33333333333334</v>
      </c>
      <c r="P43" s="92">
        <f>AVERAGE(F43:H43)</f>
        <v>84.666666666666671</v>
      </c>
      <c r="Q43" s="92">
        <f>AVERAGE(I43:K43)</f>
        <v>28.333333333333332</v>
      </c>
      <c r="R43" s="263">
        <f>AVERAGE(L43:N43)</f>
        <v>20.666666666666668</v>
      </c>
      <c r="T43" s="21"/>
      <c r="U43" s="21"/>
    </row>
    <row r="44" spans="1:21" x14ac:dyDescent="0.25">
      <c r="A44" s="98"/>
      <c r="B44" s="99" t="s">
        <v>42</v>
      </c>
      <c r="C44" s="264">
        <v>121</v>
      </c>
      <c r="D44" s="264">
        <v>145</v>
      </c>
      <c r="E44" s="264">
        <v>126</v>
      </c>
      <c r="F44" s="264">
        <v>100</v>
      </c>
      <c r="G44" s="264">
        <v>86</v>
      </c>
      <c r="H44" s="99">
        <v>34</v>
      </c>
      <c r="I44" s="99">
        <v>38</v>
      </c>
      <c r="J44" s="99">
        <v>29</v>
      </c>
      <c r="K44" s="99">
        <v>20</v>
      </c>
      <c r="L44" s="99">
        <v>19</v>
      </c>
      <c r="M44" s="99">
        <v>17</v>
      </c>
      <c r="N44" s="99">
        <v>20</v>
      </c>
      <c r="O44" s="264">
        <f>AVERAGE(C44:E44)</f>
        <v>130.66666666666666</v>
      </c>
      <c r="P44" s="264">
        <f>AVERAGE(F44:H44)</f>
        <v>73.333333333333329</v>
      </c>
      <c r="Q44" s="264">
        <f>AVERAGE(I44:K44)</f>
        <v>29</v>
      </c>
      <c r="R44" s="266">
        <f>AVERAGE(L44:N44)</f>
        <v>18.666666666666668</v>
      </c>
      <c r="T44" s="21"/>
      <c r="U44" s="21"/>
    </row>
    <row r="46" spans="1:21" x14ac:dyDescent="0.25">
      <c r="A46" s="1">
        <v>2000</v>
      </c>
    </row>
    <row r="47" spans="1:21" x14ac:dyDescent="0.25">
      <c r="A47" s="84" t="s">
        <v>59</v>
      </c>
      <c r="B47" s="85" t="s">
        <v>60</v>
      </c>
      <c r="C47" s="86" t="s">
        <v>12</v>
      </c>
      <c r="D47" s="86" t="s">
        <v>13</v>
      </c>
      <c r="E47" s="86" t="s">
        <v>14</v>
      </c>
      <c r="F47" s="86" t="s">
        <v>15</v>
      </c>
      <c r="G47" s="86" t="s">
        <v>18</v>
      </c>
      <c r="H47" s="86" t="s">
        <v>19</v>
      </c>
      <c r="I47" s="86" t="s">
        <v>20</v>
      </c>
      <c r="J47" s="86" t="s">
        <v>21</v>
      </c>
      <c r="K47" s="86" t="s">
        <v>6</v>
      </c>
      <c r="L47" s="86" t="s">
        <v>7</v>
      </c>
      <c r="M47" s="86" t="s">
        <v>8</v>
      </c>
      <c r="N47" s="86" t="s">
        <v>9</v>
      </c>
      <c r="O47" s="85" t="s">
        <v>61</v>
      </c>
      <c r="P47" s="85"/>
      <c r="Q47" s="85"/>
      <c r="R47" s="87"/>
    </row>
    <row r="48" spans="1:21" x14ac:dyDescent="0.25">
      <c r="A48" s="88" t="s">
        <v>1</v>
      </c>
      <c r="B48" s="89" t="s">
        <v>62</v>
      </c>
      <c r="C48" s="89">
        <v>20000</v>
      </c>
      <c r="D48" s="89">
        <v>20000</v>
      </c>
      <c r="E48" s="89">
        <v>20000</v>
      </c>
      <c r="F48" s="89">
        <v>20000</v>
      </c>
      <c r="G48" s="89">
        <v>20000</v>
      </c>
      <c r="H48" s="89">
        <v>21000</v>
      </c>
      <c r="I48" s="89">
        <v>21000</v>
      </c>
      <c r="J48" s="89">
        <v>23000</v>
      </c>
      <c r="K48" s="89">
        <v>21000</v>
      </c>
      <c r="L48" s="89">
        <v>21000</v>
      </c>
      <c r="M48" s="89">
        <v>20000</v>
      </c>
      <c r="N48" s="89">
        <v>20000</v>
      </c>
      <c r="O48" s="89"/>
      <c r="P48" s="89"/>
      <c r="Q48" s="89"/>
      <c r="R48" s="91"/>
    </row>
    <row r="49" spans="1:18" x14ac:dyDescent="0.25">
      <c r="A49" s="88"/>
      <c r="B49" s="89" t="s">
        <v>63</v>
      </c>
      <c r="C49" s="89">
        <v>21000</v>
      </c>
      <c r="D49" s="89">
        <v>21000</v>
      </c>
      <c r="E49" s="89">
        <v>21000</v>
      </c>
      <c r="F49" s="89">
        <v>21000</v>
      </c>
      <c r="G49" s="89">
        <v>23000</v>
      </c>
      <c r="H49" s="89">
        <v>24500</v>
      </c>
      <c r="I49" s="89">
        <v>24500</v>
      </c>
      <c r="J49" s="89">
        <v>25000</v>
      </c>
      <c r="K49" s="89">
        <v>23000</v>
      </c>
      <c r="L49" s="89">
        <v>21500</v>
      </c>
      <c r="M49" s="89">
        <v>22000</v>
      </c>
      <c r="N49" s="89">
        <v>22000</v>
      </c>
      <c r="O49" s="89"/>
      <c r="P49" s="89"/>
      <c r="Q49" s="89"/>
      <c r="R49" s="91"/>
    </row>
    <row r="50" spans="1:18" x14ac:dyDescent="0.25">
      <c r="A50" s="88"/>
      <c r="B50" s="89" t="s">
        <v>64</v>
      </c>
      <c r="C50" s="89">
        <v>23000</v>
      </c>
      <c r="D50" s="89">
        <v>24000</v>
      </c>
      <c r="E50" s="89">
        <v>22000</v>
      </c>
      <c r="F50" s="89">
        <v>23000</v>
      </c>
      <c r="G50" s="89">
        <v>28000</v>
      </c>
      <c r="H50" s="89">
        <v>28000</v>
      </c>
      <c r="I50" s="89">
        <v>29000</v>
      </c>
      <c r="J50" s="89">
        <v>29000</v>
      </c>
      <c r="K50" s="89">
        <v>29000</v>
      </c>
      <c r="L50" s="89">
        <v>26000</v>
      </c>
      <c r="M50" s="89">
        <v>24000</v>
      </c>
      <c r="N50" s="89">
        <v>25000</v>
      </c>
      <c r="O50" s="89"/>
      <c r="P50" s="89"/>
      <c r="Q50" s="89"/>
      <c r="R50" s="91"/>
    </row>
    <row r="51" spans="1:18" x14ac:dyDescent="0.25">
      <c r="A51" s="88" t="s">
        <v>65</v>
      </c>
      <c r="B51" s="89" t="s">
        <v>62</v>
      </c>
      <c r="C51" s="89">
        <v>25300</v>
      </c>
      <c r="D51" s="89">
        <v>25000</v>
      </c>
      <c r="E51" s="89">
        <v>25000</v>
      </c>
      <c r="F51" s="89">
        <v>24000</v>
      </c>
      <c r="G51" s="89">
        <v>25000</v>
      </c>
      <c r="H51" s="89">
        <v>27000</v>
      </c>
      <c r="I51" s="89">
        <v>28000</v>
      </c>
      <c r="J51" s="89">
        <v>31000</v>
      </c>
      <c r="K51" s="89">
        <v>27000</v>
      </c>
      <c r="L51" s="89">
        <v>25000</v>
      </c>
      <c r="M51" s="89">
        <v>25000</v>
      </c>
      <c r="N51" s="89">
        <v>25000</v>
      </c>
      <c r="O51" s="89"/>
      <c r="P51" s="89"/>
      <c r="Q51" s="89"/>
      <c r="R51" s="91"/>
    </row>
    <row r="52" spans="1:18" x14ac:dyDescent="0.25">
      <c r="A52" s="88"/>
      <c r="B52" s="89" t="s">
        <v>63</v>
      </c>
      <c r="C52" s="89">
        <v>28000</v>
      </c>
      <c r="D52" s="89">
        <v>28000</v>
      </c>
      <c r="E52" s="89">
        <v>28000</v>
      </c>
      <c r="F52" s="89">
        <v>28000</v>
      </c>
      <c r="G52" s="89">
        <v>30500</v>
      </c>
      <c r="H52" s="89">
        <v>35000</v>
      </c>
      <c r="I52" s="89">
        <v>33000</v>
      </c>
      <c r="J52" s="89">
        <v>35000</v>
      </c>
      <c r="K52" s="89">
        <v>33000</v>
      </c>
      <c r="L52" s="89">
        <v>29000</v>
      </c>
      <c r="M52" s="89">
        <v>29000</v>
      </c>
      <c r="N52" s="89">
        <v>29000</v>
      </c>
      <c r="O52" s="89"/>
      <c r="P52" s="89"/>
      <c r="Q52" s="89"/>
      <c r="R52" s="91"/>
    </row>
    <row r="53" spans="1:18" x14ac:dyDescent="0.25">
      <c r="A53" s="88"/>
      <c r="B53" s="89" t="s">
        <v>64</v>
      </c>
      <c r="C53" s="89">
        <v>29650</v>
      </c>
      <c r="D53" s="89">
        <v>29500</v>
      </c>
      <c r="E53" s="89">
        <v>30000</v>
      </c>
      <c r="F53" s="89">
        <v>31000</v>
      </c>
      <c r="G53" s="89">
        <v>36000</v>
      </c>
      <c r="H53" s="89">
        <v>39000</v>
      </c>
      <c r="I53" s="89">
        <v>38000</v>
      </c>
      <c r="J53" s="89">
        <v>39000</v>
      </c>
      <c r="K53" s="89">
        <v>37000</v>
      </c>
      <c r="L53" s="89">
        <v>33000</v>
      </c>
      <c r="M53" s="89">
        <v>30000</v>
      </c>
      <c r="N53" s="89">
        <v>31000</v>
      </c>
      <c r="O53" s="89"/>
      <c r="P53" s="89"/>
      <c r="Q53" s="89"/>
      <c r="R53" s="91"/>
    </row>
    <row r="54" spans="1:18" x14ac:dyDescent="0.25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91"/>
    </row>
    <row r="55" spans="1:18" x14ac:dyDescent="0.25">
      <c r="A55" s="88" t="s">
        <v>66</v>
      </c>
      <c r="B55" s="89" t="s">
        <v>525</v>
      </c>
      <c r="C55" s="89">
        <v>82</v>
      </c>
      <c r="D55" s="89">
        <v>91</v>
      </c>
      <c r="E55" s="89">
        <v>70</v>
      </c>
      <c r="F55" s="89">
        <v>99</v>
      </c>
      <c r="G55" s="89">
        <v>64</v>
      </c>
      <c r="H55" s="89">
        <v>83</v>
      </c>
      <c r="I55" s="89">
        <v>56</v>
      </c>
      <c r="J55" s="89">
        <v>77</v>
      </c>
      <c r="K55" s="89">
        <v>50</v>
      </c>
      <c r="L55" s="89">
        <v>45</v>
      </c>
      <c r="M55" s="89">
        <v>5</v>
      </c>
      <c r="N55" s="89">
        <v>39</v>
      </c>
      <c r="O55" s="89"/>
      <c r="P55" s="89" t="s">
        <v>528</v>
      </c>
      <c r="Q55" s="89"/>
      <c r="R55" s="91"/>
    </row>
    <row r="56" spans="1:18" x14ac:dyDescent="0.25">
      <c r="A56" s="88"/>
      <c r="B56" s="89" t="s">
        <v>526</v>
      </c>
      <c r="C56" s="89">
        <v>104</v>
      </c>
      <c r="D56" s="89">
        <v>88</v>
      </c>
      <c r="E56" s="89">
        <v>74</v>
      </c>
      <c r="F56" s="89">
        <v>99</v>
      </c>
      <c r="G56" s="89">
        <v>95</v>
      </c>
      <c r="H56" s="89">
        <v>99</v>
      </c>
      <c r="I56" s="89">
        <v>36</v>
      </c>
      <c r="J56" s="89">
        <v>85</v>
      </c>
      <c r="K56" s="89">
        <v>64</v>
      </c>
      <c r="L56" s="89">
        <v>34</v>
      </c>
      <c r="M56" s="89">
        <v>2</v>
      </c>
      <c r="N56" s="89">
        <v>89</v>
      </c>
      <c r="O56" s="89"/>
      <c r="P56" s="89"/>
      <c r="Q56" s="89"/>
      <c r="R56" s="91"/>
    </row>
    <row r="57" spans="1:18" x14ac:dyDescent="0.25">
      <c r="A57" s="88"/>
      <c r="B57" s="89" t="s">
        <v>527</v>
      </c>
      <c r="C57" s="89">
        <v>102</v>
      </c>
      <c r="D57" s="89">
        <v>103</v>
      </c>
      <c r="E57" s="89">
        <v>79</v>
      </c>
      <c r="F57" s="89">
        <v>102</v>
      </c>
      <c r="G57" s="89">
        <v>106</v>
      </c>
      <c r="H57" s="89">
        <v>95</v>
      </c>
      <c r="I57" s="89">
        <v>103</v>
      </c>
      <c r="J57" s="89">
        <v>104</v>
      </c>
      <c r="K57" s="89">
        <v>98</v>
      </c>
      <c r="L57" s="89">
        <v>53</v>
      </c>
      <c r="M57" s="89">
        <v>1</v>
      </c>
      <c r="N57" s="89">
        <v>73</v>
      </c>
      <c r="O57" s="89"/>
      <c r="P57" s="89"/>
      <c r="Q57" s="89"/>
      <c r="R57" s="91"/>
    </row>
    <row r="58" spans="1:18" x14ac:dyDescent="0.25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</row>
    <row r="59" spans="1:18" x14ac:dyDescent="0.25">
      <c r="A59" s="88" t="s">
        <v>69</v>
      </c>
      <c r="B59" s="89" t="s">
        <v>70</v>
      </c>
      <c r="C59" s="89">
        <v>142</v>
      </c>
      <c r="D59" s="89">
        <v>114</v>
      </c>
      <c r="E59" s="89">
        <v>97</v>
      </c>
      <c r="F59" s="89">
        <v>141</v>
      </c>
      <c r="G59" s="89">
        <v>141</v>
      </c>
      <c r="H59" s="89">
        <v>108</v>
      </c>
      <c r="I59" s="89">
        <v>113</v>
      </c>
      <c r="J59" s="89">
        <v>107</v>
      </c>
      <c r="K59" s="89">
        <v>82</v>
      </c>
      <c r="L59" s="89">
        <v>73</v>
      </c>
      <c r="M59" s="89">
        <v>94</v>
      </c>
      <c r="N59" s="89">
        <v>106</v>
      </c>
      <c r="O59" s="89"/>
      <c r="P59" s="89"/>
      <c r="Q59" s="89"/>
      <c r="R59" s="91"/>
    </row>
    <row r="60" spans="1:18" x14ac:dyDescent="0.25">
      <c r="A60" s="88"/>
      <c r="B60" s="89" t="s">
        <v>71</v>
      </c>
      <c r="C60" s="89">
        <v>190</v>
      </c>
      <c r="D60" s="89">
        <v>175</v>
      </c>
      <c r="E60" s="89">
        <v>168</v>
      </c>
      <c r="F60" s="89">
        <v>255</v>
      </c>
      <c r="G60" s="89">
        <v>255</v>
      </c>
      <c r="H60" s="89">
        <v>206</v>
      </c>
      <c r="I60" s="89">
        <v>167</v>
      </c>
      <c r="J60" s="89">
        <v>140</v>
      </c>
      <c r="K60" s="89">
        <v>110</v>
      </c>
      <c r="L60" s="89">
        <v>103</v>
      </c>
      <c r="M60" s="89">
        <v>120</v>
      </c>
      <c r="N60" s="89">
        <v>135</v>
      </c>
      <c r="O60" s="89"/>
      <c r="P60" s="89"/>
      <c r="Q60" s="89"/>
      <c r="R60" s="91"/>
    </row>
    <row r="61" spans="1:18" x14ac:dyDescent="0.25">
      <c r="A61" s="88"/>
      <c r="B61" s="89" t="s">
        <v>76</v>
      </c>
      <c r="C61" s="261">
        <v>1</v>
      </c>
      <c r="D61" s="261">
        <v>1.02</v>
      </c>
      <c r="E61" s="261">
        <v>1.01</v>
      </c>
      <c r="F61" s="261">
        <v>1</v>
      </c>
      <c r="G61" s="261">
        <v>1</v>
      </c>
      <c r="H61" s="261">
        <v>0.98</v>
      </c>
      <c r="I61" s="261">
        <v>0.95</v>
      </c>
      <c r="J61" s="261"/>
      <c r="K61" s="261"/>
      <c r="L61" s="261"/>
      <c r="M61" s="261"/>
      <c r="N61" s="261"/>
      <c r="O61" s="89"/>
      <c r="P61" s="89"/>
      <c r="Q61" s="89"/>
      <c r="R61" s="91"/>
    </row>
    <row r="62" spans="1:18" x14ac:dyDescent="0.25">
      <c r="A62" s="88"/>
      <c r="B62" s="89" t="s">
        <v>72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91"/>
    </row>
    <row r="63" spans="1:18" x14ac:dyDescent="0.25">
      <c r="A63" s="88"/>
      <c r="B63" s="89" t="s">
        <v>75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91"/>
    </row>
    <row r="64" spans="1:18" x14ac:dyDescent="0.25">
      <c r="A64" s="88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91"/>
    </row>
    <row r="65" spans="1:21" x14ac:dyDescent="0.25">
      <c r="A65" s="88" t="s">
        <v>431</v>
      </c>
      <c r="B65" s="89" t="s">
        <v>529</v>
      </c>
      <c r="C65" s="89">
        <v>2100</v>
      </c>
      <c r="D65" s="89">
        <v>2500</v>
      </c>
      <c r="E65" s="89">
        <v>2400</v>
      </c>
      <c r="F65" s="89">
        <v>4900</v>
      </c>
      <c r="G65" s="89">
        <v>6800</v>
      </c>
      <c r="H65" s="89">
        <v>6000</v>
      </c>
      <c r="I65" s="89">
        <v>3500</v>
      </c>
      <c r="J65" s="89">
        <v>2700</v>
      </c>
      <c r="K65" s="89">
        <v>3900</v>
      </c>
      <c r="L65" s="89">
        <v>2600</v>
      </c>
      <c r="M65" s="89">
        <v>2700</v>
      </c>
      <c r="N65" s="89">
        <v>2500</v>
      </c>
      <c r="O65" s="89"/>
      <c r="P65" s="89"/>
      <c r="Q65" s="89"/>
      <c r="R65" s="91"/>
    </row>
    <row r="66" spans="1:21" x14ac:dyDescent="0.25">
      <c r="A66" s="88"/>
      <c r="B66" s="89" t="s">
        <v>530</v>
      </c>
      <c r="C66" s="89">
        <v>1000</v>
      </c>
      <c r="D66" s="89">
        <v>900</v>
      </c>
      <c r="E66" s="89">
        <v>1100</v>
      </c>
      <c r="F66" s="89">
        <v>2600</v>
      </c>
      <c r="G66" s="89">
        <v>5000</v>
      </c>
      <c r="H66" s="89">
        <v>4500</v>
      </c>
      <c r="I66" s="89">
        <v>1900</v>
      </c>
      <c r="J66" s="89">
        <v>1200</v>
      </c>
      <c r="K66" s="89">
        <v>2100</v>
      </c>
      <c r="L66" s="89">
        <v>1200</v>
      </c>
      <c r="M66" s="89">
        <v>800</v>
      </c>
      <c r="N66" s="89">
        <v>1200</v>
      </c>
      <c r="O66" s="89"/>
      <c r="P66" s="89"/>
      <c r="Q66" s="89"/>
      <c r="R66" s="91"/>
    </row>
    <row r="67" spans="1:21" x14ac:dyDescent="0.25">
      <c r="A67" s="88"/>
      <c r="B67" s="89" t="s">
        <v>531</v>
      </c>
      <c r="C67" s="89">
        <v>1500</v>
      </c>
      <c r="D67" s="89">
        <v>1700</v>
      </c>
      <c r="E67" s="89">
        <v>2100</v>
      </c>
      <c r="F67" s="89">
        <v>1200</v>
      </c>
      <c r="G67" s="89">
        <v>1200</v>
      </c>
      <c r="H67" s="89">
        <v>1200</v>
      </c>
      <c r="I67" s="89">
        <v>700</v>
      </c>
      <c r="J67" s="89">
        <v>700</v>
      </c>
      <c r="K67" s="89">
        <v>300</v>
      </c>
      <c r="L67" s="89">
        <v>2100</v>
      </c>
      <c r="M67" s="89">
        <v>1700</v>
      </c>
      <c r="N67" s="89">
        <v>2400</v>
      </c>
      <c r="O67" s="89"/>
      <c r="P67" s="89"/>
      <c r="Q67" s="89"/>
      <c r="R67" s="91"/>
    </row>
    <row r="68" spans="1:21" x14ac:dyDescent="0.25">
      <c r="A68" s="88"/>
      <c r="B68" s="89" t="s">
        <v>532</v>
      </c>
      <c r="C68" s="89">
        <v>500</v>
      </c>
      <c r="D68" s="89">
        <v>1300</v>
      </c>
      <c r="E68" s="89">
        <v>800</v>
      </c>
      <c r="F68" s="89">
        <v>800</v>
      </c>
      <c r="G68" s="89">
        <v>700</v>
      </c>
      <c r="H68" s="89">
        <v>200</v>
      </c>
      <c r="I68" s="89">
        <v>200</v>
      </c>
      <c r="J68" s="89">
        <v>100</v>
      </c>
      <c r="K68" s="89">
        <v>100</v>
      </c>
      <c r="L68" s="89">
        <v>1100</v>
      </c>
      <c r="M68" s="89">
        <v>1400</v>
      </c>
      <c r="N68" s="89">
        <v>2200</v>
      </c>
      <c r="O68" s="89"/>
      <c r="P68" s="89"/>
      <c r="Q68" s="89"/>
      <c r="R68" s="91"/>
    </row>
    <row r="69" spans="1:21" x14ac:dyDescent="0.25">
      <c r="A69" s="88"/>
      <c r="B69" s="89" t="s">
        <v>533</v>
      </c>
      <c r="C69" s="89">
        <v>400</v>
      </c>
      <c r="D69" s="89">
        <v>2200</v>
      </c>
      <c r="E69" s="89">
        <v>3400</v>
      </c>
      <c r="F69" s="89">
        <v>3100</v>
      </c>
      <c r="G69" s="89">
        <v>1700</v>
      </c>
      <c r="H69" s="89">
        <v>1200</v>
      </c>
      <c r="I69" s="89">
        <v>800</v>
      </c>
      <c r="J69" s="89">
        <v>1100</v>
      </c>
      <c r="K69" s="89">
        <v>2900</v>
      </c>
      <c r="L69" s="89">
        <v>3900</v>
      </c>
      <c r="M69" s="89">
        <v>2700</v>
      </c>
      <c r="N69" s="89">
        <v>7100</v>
      </c>
      <c r="O69" s="89"/>
      <c r="P69" s="89"/>
      <c r="Q69" s="89"/>
      <c r="R69" s="91"/>
    </row>
    <row r="70" spans="1:21" x14ac:dyDescent="0.25">
      <c r="A70" s="88"/>
      <c r="B70" s="89" t="s">
        <v>534</v>
      </c>
      <c r="C70" s="89">
        <v>200</v>
      </c>
      <c r="D70" s="89">
        <v>1300</v>
      </c>
      <c r="E70" s="89">
        <v>2900</v>
      </c>
      <c r="F70" s="89">
        <v>2300</v>
      </c>
      <c r="G70" s="89">
        <v>600</v>
      </c>
      <c r="H70" s="89">
        <v>100</v>
      </c>
      <c r="I70" s="89">
        <v>100</v>
      </c>
      <c r="J70" s="89">
        <v>400</v>
      </c>
      <c r="K70" s="89">
        <v>700</v>
      </c>
      <c r="L70" s="89">
        <v>2700</v>
      </c>
      <c r="M70" s="89">
        <v>3900</v>
      </c>
      <c r="N70" s="89">
        <v>4600</v>
      </c>
      <c r="O70" s="89"/>
      <c r="P70" s="89"/>
      <c r="Q70" s="89"/>
      <c r="R70" s="91"/>
    </row>
    <row r="71" spans="1:21" x14ac:dyDescent="0.25">
      <c r="A71" s="88"/>
      <c r="B71" s="89" t="s">
        <v>535</v>
      </c>
      <c r="C71" s="89">
        <v>3600</v>
      </c>
      <c r="D71" s="89">
        <v>4400</v>
      </c>
      <c r="E71" s="89">
        <v>3000</v>
      </c>
      <c r="F71" s="89">
        <v>5100</v>
      </c>
      <c r="G71" s="89">
        <v>4200</v>
      </c>
      <c r="H71" s="89">
        <v>2000</v>
      </c>
      <c r="I71" s="89">
        <v>2600</v>
      </c>
      <c r="J71" s="89">
        <v>2500</v>
      </c>
      <c r="K71" s="89">
        <v>1500</v>
      </c>
      <c r="L71" s="89">
        <v>4300</v>
      </c>
      <c r="M71" s="89">
        <v>5000</v>
      </c>
      <c r="N71" s="89">
        <v>2400</v>
      </c>
      <c r="O71" s="89"/>
      <c r="P71" s="89"/>
      <c r="Q71" s="89"/>
      <c r="R71" s="91"/>
    </row>
    <row r="72" spans="1:21" x14ac:dyDescent="0.25">
      <c r="A72" s="88"/>
      <c r="B72" s="89" t="s">
        <v>536</v>
      </c>
      <c r="C72" s="89">
        <v>1700</v>
      </c>
      <c r="D72" s="89">
        <v>2300</v>
      </c>
      <c r="E72" s="89">
        <v>1900</v>
      </c>
      <c r="F72" s="89">
        <v>4700</v>
      </c>
      <c r="G72" s="89">
        <v>2600</v>
      </c>
      <c r="H72" s="89">
        <v>800</v>
      </c>
      <c r="I72" s="89">
        <v>800</v>
      </c>
      <c r="J72" s="89">
        <v>800</v>
      </c>
      <c r="K72" s="89">
        <v>700</v>
      </c>
      <c r="L72" s="89">
        <v>3000</v>
      </c>
      <c r="M72" s="89">
        <v>2300</v>
      </c>
      <c r="N72" s="89">
        <v>1500</v>
      </c>
      <c r="O72" s="89"/>
      <c r="P72" s="89"/>
      <c r="Q72" s="89"/>
      <c r="R72" s="91"/>
    </row>
    <row r="73" spans="1:21" x14ac:dyDescent="0.25">
      <c r="A73" s="88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1"/>
    </row>
    <row r="74" spans="1:21" x14ac:dyDescent="0.25">
      <c r="A74" s="88" t="s">
        <v>518</v>
      </c>
      <c r="B74" s="89" t="s">
        <v>519</v>
      </c>
      <c r="C74" s="89">
        <v>2.27</v>
      </c>
      <c r="D74" s="89">
        <v>2.39</v>
      </c>
      <c r="E74" s="89">
        <v>2.62</v>
      </c>
      <c r="F74" s="89">
        <v>2.8</v>
      </c>
      <c r="G74" s="89">
        <v>3.14</v>
      </c>
      <c r="H74" s="89">
        <v>3.83</v>
      </c>
      <c r="I74" s="89">
        <v>3.48</v>
      </c>
      <c r="J74" s="89">
        <v>3.36</v>
      </c>
      <c r="K74" s="89">
        <v>4.7</v>
      </c>
      <c r="L74" s="89">
        <v>4.88</v>
      </c>
      <c r="M74" s="89">
        <v>9.16</v>
      </c>
      <c r="N74" s="89">
        <v>17.7</v>
      </c>
      <c r="O74" s="89"/>
      <c r="P74" s="89"/>
      <c r="Q74" s="89"/>
      <c r="R74" s="91"/>
    </row>
    <row r="75" spans="1:21" x14ac:dyDescent="0.25">
      <c r="A75" s="88"/>
      <c r="B75" s="89" t="s">
        <v>520</v>
      </c>
      <c r="C75" s="89">
        <v>2.4700000000000002</v>
      </c>
      <c r="D75" s="89">
        <v>2.7</v>
      </c>
      <c r="E75" s="89">
        <v>2.98</v>
      </c>
      <c r="F75" s="89">
        <v>3.11</v>
      </c>
      <c r="G75" s="89">
        <v>3.67</v>
      </c>
      <c r="H75" s="89">
        <v>4.7300000000000004</v>
      </c>
      <c r="I75" s="89">
        <v>4.43</v>
      </c>
      <c r="J75" s="89">
        <v>4.91</v>
      </c>
      <c r="K75" s="89">
        <v>6</v>
      </c>
      <c r="L75" s="89">
        <v>5.64</v>
      </c>
      <c r="M75" s="89">
        <v>9.2200000000000006</v>
      </c>
      <c r="N75" s="89">
        <v>20.9</v>
      </c>
      <c r="O75" s="89"/>
      <c r="P75" s="89"/>
      <c r="Q75" s="89"/>
      <c r="R75" s="91"/>
    </row>
    <row r="76" spans="1:21" x14ac:dyDescent="0.25">
      <c r="A76" s="88"/>
      <c r="B76" s="89" t="s">
        <v>521</v>
      </c>
      <c r="C76" s="89">
        <v>2.42</v>
      </c>
      <c r="D76" s="89">
        <v>2.62</v>
      </c>
      <c r="E76" s="89">
        <v>2.85</v>
      </c>
      <c r="F76" s="89">
        <v>3.03</v>
      </c>
      <c r="G76" s="89">
        <v>3.6</v>
      </c>
      <c r="H76" s="89">
        <v>4.68</v>
      </c>
      <c r="I76" s="89">
        <v>4.6399999999999997</v>
      </c>
      <c r="J76" s="89">
        <v>5.25</v>
      </c>
      <c r="K76" s="89">
        <v>6.04</v>
      </c>
      <c r="L76" s="89">
        <v>5.62</v>
      </c>
      <c r="M76" s="89">
        <v>9.48</v>
      </c>
      <c r="N76" s="89">
        <v>26.1</v>
      </c>
      <c r="O76" s="89"/>
      <c r="P76" s="89"/>
      <c r="Q76" s="89"/>
      <c r="R76" s="91"/>
    </row>
    <row r="77" spans="1:21" x14ac:dyDescent="0.25">
      <c r="A77" s="88"/>
      <c r="B77" s="89" t="s">
        <v>540</v>
      </c>
      <c r="C77">
        <f>+C75*$U$25</f>
        <v>24.700000000000003</v>
      </c>
      <c r="D77">
        <f t="shared" ref="D77:N77" si="2">+D75*$U$25</f>
        <v>27</v>
      </c>
      <c r="E77">
        <f t="shared" si="2"/>
        <v>29.8</v>
      </c>
      <c r="F77">
        <f t="shared" si="2"/>
        <v>31.099999999999998</v>
      </c>
      <c r="G77">
        <f t="shared" si="2"/>
        <v>36.700000000000003</v>
      </c>
      <c r="H77">
        <f t="shared" si="2"/>
        <v>47.300000000000004</v>
      </c>
      <c r="I77">
        <f t="shared" si="2"/>
        <v>44.3</v>
      </c>
      <c r="J77">
        <f t="shared" si="2"/>
        <v>49.1</v>
      </c>
      <c r="K77">
        <f t="shared" si="2"/>
        <v>60</v>
      </c>
      <c r="L77">
        <f t="shared" si="2"/>
        <v>56.4</v>
      </c>
      <c r="M77">
        <f t="shared" si="2"/>
        <v>92.2</v>
      </c>
      <c r="N77">
        <f t="shared" si="2"/>
        <v>209</v>
      </c>
      <c r="O77" s="89"/>
      <c r="P77" s="89"/>
      <c r="Q77" s="89"/>
      <c r="R77" s="91"/>
    </row>
    <row r="78" spans="1:21" x14ac:dyDescent="0.25">
      <c r="A78" s="88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</row>
    <row r="79" spans="1:21" x14ac:dyDescent="0.25">
      <c r="A79" s="88" t="s">
        <v>67</v>
      </c>
      <c r="B79" s="93">
        <v>2000</v>
      </c>
      <c r="C79" s="94" t="s">
        <v>12</v>
      </c>
      <c r="D79" s="94" t="s">
        <v>13</v>
      </c>
      <c r="E79" s="94" t="s">
        <v>14</v>
      </c>
      <c r="F79" s="94" t="s">
        <v>15</v>
      </c>
      <c r="G79" s="94" t="s">
        <v>18</v>
      </c>
      <c r="H79" s="94" t="s">
        <v>79</v>
      </c>
      <c r="I79" s="94" t="s">
        <v>20</v>
      </c>
      <c r="J79" s="94" t="s">
        <v>21</v>
      </c>
      <c r="K79" s="94" t="s">
        <v>432</v>
      </c>
      <c r="L79" s="94" t="s">
        <v>7</v>
      </c>
      <c r="M79" s="94" t="s">
        <v>8</v>
      </c>
      <c r="N79" s="94" t="s">
        <v>9</v>
      </c>
      <c r="O79" s="94" t="s">
        <v>5</v>
      </c>
      <c r="P79" s="94" t="s">
        <v>10</v>
      </c>
      <c r="Q79" s="94" t="s">
        <v>11</v>
      </c>
      <c r="R79" s="95" t="s">
        <v>22</v>
      </c>
    </row>
    <row r="80" spans="1:21" x14ac:dyDescent="0.25">
      <c r="A80" s="88" t="s">
        <v>68</v>
      </c>
      <c r="B80" s="89" t="s">
        <v>41</v>
      </c>
      <c r="C80" s="92">
        <v>27.38</v>
      </c>
      <c r="D80" s="92">
        <v>26.86</v>
      </c>
      <c r="E80" s="92">
        <v>27.79</v>
      </c>
      <c r="F80" s="92">
        <v>28.07</v>
      </c>
      <c r="G80" s="92">
        <v>59.78</v>
      </c>
      <c r="H80" s="89">
        <v>187</v>
      </c>
      <c r="I80" s="89">
        <v>115</v>
      </c>
      <c r="J80" s="89">
        <v>215</v>
      </c>
      <c r="K80" s="262">
        <v>137</v>
      </c>
      <c r="L80" s="262">
        <v>105</v>
      </c>
      <c r="M80" s="89">
        <v>172</v>
      </c>
      <c r="N80" s="89">
        <v>559</v>
      </c>
      <c r="O80" s="92">
        <f>AVERAGE(C80:E80)</f>
        <v>27.343333333333334</v>
      </c>
      <c r="P80" s="92">
        <f>AVERAGE(F80:H80)</f>
        <v>91.616666666666674</v>
      </c>
      <c r="Q80" s="92">
        <f>AVERAGE(I80:K80)</f>
        <v>155.66666666666666</v>
      </c>
      <c r="R80" s="263">
        <f>AVERAGE(L80:N80)</f>
        <v>278.66666666666669</v>
      </c>
      <c r="T80" s="21"/>
      <c r="U80" s="21"/>
    </row>
    <row r="81" spans="1:37" x14ac:dyDescent="0.25">
      <c r="A81" s="88"/>
      <c r="B81" s="89" t="s">
        <v>40</v>
      </c>
      <c r="C81" s="92">
        <v>31.62</v>
      </c>
      <c r="D81" s="92">
        <v>30.41</v>
      </c>
      <c r="E81" s="92">
        <v>30.91</v>
      </c>
      <c r="F81" s="92">
        <v>31.4</v>
      </c>
      <c r="G81" s="92">
        <v>59.27</v>
      </c>
      <c r="H81" s="89">
        <v>186</v>
      </c>
      <c r="I81" s="89">
        <v>124</v>
      </c>
      <c r="J81" s="89">
        <v>217</v>
      </c>
      <c r="K81" s="262">
        <v>141</v>
      </c>
      <c r="L81" s="262">
        <v>112</v>
      </c>
      <c r="M81" s="89">
        <v>174</v>
      </c>
      <c r="N81" s="89">
        <v>536</v>
      </c>
      <c r="O81" s="92">
        <f t="shared" ref="O81:O86" si="3">AVERAGE(C81:E81)</f>
        <v>30.98</v>
      </c>
      <c r="P81" s="92">
        <f t="shared" ref="P81:P86" si="4">AVERAGE(F81:H81)</f>
        <v>92.223333333333343</v>
      </c>
      <c r="Q81" s="92">
        <f t="shared" ref="Q81:Q86" si="5">AVERAGE(I81:K81)</f>
        <v>160.66666666666666</v>
      </c>
      <c r="R81" s="263">
        <f t="shared" ref="R81:R86" si="6">AVERAGE(L81:N81)</f>
        <v>274</v>
      </c>
      <c r="T81" s="21"/>
      <c r="U81" s="21"/>
    </row>
    <row r="82" spans="1:37" x14ac:dyDescent="0.25">
      <c r="A82" s="88"/>
      <c r="B82" s="89" t="s">
        <v>45</v>
      </c>
      <c r="C82" s="92">
        <v>34.6</v>
      </c>
      <c r="D82" s="92">
        <v>31.94</v>
      </c>
      <c r="E82" s="92">
        <v>30.66</v>
      </c>
      <c r="F82" s="92">
        <v>31.11</v>
      </c>
      <c r="G82" s="92">
        <v>59.9</v>
      </c>
      <c r="H82" s="89">
        <v>176</v>
      </c>
      <c r="I82" s="89">
        <v>94</v>
      </c>
      <c r="J82" s="89">
        <v>172</v>
      </c>
      <c r="K82" s="262">
        <v>126</v>
      </c>
      <c r="L82" s="262">
        <v>106</v>
      </c>
      <c r="M82" s="89">
        <v>177</v>
      </c>
      <c r="N82" s="89">
        <v>338</v>
      </c>
      <c r="O82" s="92">
        <f t="shared" si="3"/>
        <v>32.4</v>
      </c>
      <c r="P82" s="92">
        <f t="shared" si="4"/>
        <v>89.00333333333333</v>
      </c>
      <c r="Q82" s="92">
        <f t="shared" si="5"/>
        <v>130.66666666666666</v>
      </c>
      <c r="R82" s="263">
        <f t="shared" si="6"/>
        <v>207</v>
      </c>
      <c r="T82" s="21"/>
      <c r="U82" s="21"/>
    </row>
    <row r="83" spans="1:37" x14ac:dyDescent="0.25">
      <c r="A83" s="88"/>
      <c r="B83" s="89" t="s">
        <v>73</v>
      </c>
      <c r="C83" s="92">
        <v>36.799999999999997</v>
      </c>
      <c r="D83" s="92">
        <v>29.5</v>
      </c>
      <c r="E83" s="92">
        <v>32.049999999999997</v>
      </c>
      <c r="F83" s="92">
        <v>30.21</v>
      </c>
      <c r="G83" s="92">
        <v>66.66</v>
      </c>
      <c r="H83" s="89">
        <v>176</v>
      </c>
      <c r="I83" s="89">
        <v>133</v>
      </c>
      <c r="J83" s="89">
        <v>233</v>
      </c>
      <c r="K83" s="262">
        <v>189</v>
      </c>
      <c r="L83" s="262">
        <v>145</v>
      </c>
      <c r="M83" s="89"/>
      <c r="N83" s="89"/>
      <c r="O83" s="92">
        <f t="shared" si="3"/>
        <v>32.783333333333331</v>
      </c>
      <c r="P83" s="92">
        <f t="shared" si="4"/>
        <v>90.956666666666663</v>
      </c>
      <c r="Q83" s="92">
        <f t="shared" si="5"/>
        <v>185</v>
      </c>
      <c r="R83" s="263"/>
      <c r="T83" s="21"/>
      <c r="AC83" s="21"/>
      <c r="AK83" s="21"/>
    </row>
    <row r="84" spans="1:37" x14ac:dyDescent="0.25">
      <c r="A84" s="88"/>
      <c r="B84" s="89" t="s">
        <v>46</v>
      </c>
      <c r="C84" s="92">
        <v>33.68</v>
      </c>
      <c r="D84" s="92">
        <v>32.39</v>
      </c>
      <c r="E84" s="92">
        <v>32.630000000000003</v>
      </c>
      <c r="F84" s="92">
        <v>33.82</v>
      </c>
      <c r="G84" s="92">
        <v>70.349999999999994</v>
      </c>
      <c r="H84" s="89">
        <v>170</v>
      </c>
      <c r="I84" s="89">
        <v>132</v>
      </c>
      <c r="J84" s="89">
        <v>206</v>
      </c>
      <c r="K84" s="262">
        <v>131</v>
      </c>
      <c r="L84" s="262">
        <v>99</v>
      </c>
      <c r="M84" s="89">
        <v>152</v>
      </c>
      <c r="N84" s="89">
        <v>270</v>
      </c>
      <c r="O84" s="92">
        <f t="shared" si="3"/>
        <v>32.9</v>
      </c>
      <c r="P84" s="92">
        <f t="shared" si="4"/>
        <v>91.389999999999986</v>
      </c>
      <c r="Q84" s="92">
        <f t="shared" si="5"/>
        <v>156.33333333333334</v>
      </c>
      <c r="R84" s="263">
        <f t="shared" si="6"/>
        <v>173.66666666666666</v>
      </c>
      <c r="T84" s="21"/>
      <c r="U84" s="21"/>
      <c r="AC84" s="21"/>
      <c r="AK84" s="21"/>
    </row>
    <row r="85" spans="1:37" x14ac:dyDescent="0.25">
      <c r="A85" s="88"/>
      <c r="B85" s="89" t="s">
        <v>74</v>
      </c>
      <c r="C85" s="92">
        <v>35.1</v>
      </c>
      <c r="D85" s="92">
        <v>28.98</v>
      </c>
      <c r="E85" s="92">
        <v>32.18</v>
      </c>
      <c r="F85" s="92">
        <v>39.83</v>
      </c>
      <c r="G85" s="92">
        <v>90.89</v>
      </c>
      <c r="H85" s="89">
        <v>170</v>
      </c>
      <c r="I85" s="89">
        <v>143</v>
      </c>
      <c r="J85" s="89">
        <v>207</v>
      </c>
      <c r="K85" s="262">
        <v>142</v>
      </c>
      <c r="L85" s="262">
        <v>82</v>
      </c>
      <c r="M85" s="89"/>
      <c r="N85" s="89"/>
      <c r="O85" s="92">
        <f t="shared" si="3"/>
        <v>32.086666666666666</v>
      </c>
      <c r="P85" s="92">
        <f t="shared" si="4"/>
        <v>100.24000000000001</v>
      </c>
      <c r="Q85" s="92">
        <f t="shared" si="5"/>
        <v>164</v>
      </c>
      <c r="R85" s="263"/>
      <c r="T85" s="21"/>
      <c r="AC85" s="21"/>
      <c r="AK85" s="21"/>
    </row>
    <row r="86" spans="1:37" x14ac:dyDescent="0.25">
      <c r="A86" s="98"/>
      <c r="B86" s="99" t="s">
        <v>42</v>
      </c>
      <c r="C86" s="264">
        <v>29.84</v>
      </c>
      <c r="D86" s="264">
        <v>31.3</v>
      </c>
      <c r="E86" s="264">
        <v>30.98</v>
      </c>
      <c r="F86" s="264">
        <v>38.19</v>
      </c>
      <c r="G86" s="264">
        <v>70.61</v>
      </c>
      <c r="H86" s="99">
        <v>157</v>
      </c>
      <c r="I86" s="99">
        <v>155</v>
      </c>
      <c r="J86" s="99">
        <v>233</v>
      </c>
      <c r="K86" s="265">
        <v>138</v>
      </c>
      <c r="L86" s="265">
        <v>93</v>
      </c>
      <c r="M86" s="99">
        <v>129</v>
      </c>
      <c r="N86" s="99">
        <v>254</v>
      </c>
      <c r="O86" s="264">
        <f t="shared" si="3"/>
        <v>30.706666666666667</v>
      </c>
      <c r="P86" s="264">
        <f t="shared" si="4"/>
        <v>88.600000000000009</v>
      </c>
      <c r="Q86" s="264">
        <f t="shared" si="5"/>
        <v>175.33333333333334</v>
      </c>
      <c r="R86" s="266">
        <f t="shared" si="6"/>
        <v>158.66666666666666</v>
      </c>
      <c r="T86" s="21"/>
      <c r="U86" s="21"/>
      <c r="AC86" s="21"/>
      <c r="AK86" s="21"/>
    </row>
    <row r="87" spans="1:37" x14ac:dyDescent="0.25">
      <c r="AC87" s="21"/>
      <c r="AK87" s="21"/>
    </row>
    <row r="88" spans="1:37" x14ac:dyDescent="0.25">
      <c r="A88" s="1"/>
      <c r="AC88" s="21"/>
      <c r="AK88" s="21"/>
    </row>
    <row r="89" spans="1:37" x14ac:dyDescent="0.25">
      <c r="A89" s="1">
        <v>1999</v>
      </c>
      <c r="AC89" s="21"/>
      <c r="AK89" s="21"/>
    </row>
    <row r="90" spans="1:37" x14ac:dyDescent="0.25">
      <c r="A90" s="84" t="s">
        <v>59</v>
      </c>
      <c r="B90" s="85" t="s">
        <v>60</v>
      </c>
      <c r="C90" s="86" t="s">
        <v>12</v>
      </c>
      <c r="D90" s="86" t="s">
        <v>13</v>
      </c>
      <c r="E90" s="86" t="s">
        <v>14</v>
      </c>
      <c r="F90" s="86" t="s">
        <v>15</v>
      </c>
      <c r="G90" s="86" t="s">
        <v>18</v>
      </c>
      <c r="H90" s="86" t="s">
        <v>19</v>
      </c>
      <c r="I90" s="86" t="s">
        <v>20</v>
      </c>
      <c r="J90" s="86" t="s">
        <v>21</v>
      </c>
      <c r="K90" s="86" t="s">
        <v>6</v>
      </c>
      <c r="L90" s="86" t="s">
        <v>7</v>
      </c>
      <c r="M90" s="86" t="s">
        <v>8</v>
      </c>
      <c r="N90" s="86" t="s">
        <v>9</v>
      </c>
      <c r="O90" s="85" t="s">
        <v>61</v>
      </c>
      <c r="P90" s="85"/>
      <c r="Q90" s="85"/>
      <c r="R90" s="87"/>
      <c r="AC90" s="21"/>
      <c r="AK90" s="21"/>
    </row>
    <row r="91" spans="1:37" x14ac:dyDescent="0.25">
      <c r="A91" s="88" t="s">
        <v>1</v>
      </c>
      <c r="B91" s="89" t="s">
        <v>62</v>
      </c>
      <c r="C91" s="90">
        <v>17147</v>
      </c>
      <c r="D91" s="90">
        <v>17341</v>
      </c>
      <c r="E91" s="90">
        <v>17623</v>
      </c>
      <c r="F91" s="90">
        <v>17018</v>
      </c>
      <c r="G91" s="90">
        <v>16927</v>
      </c>
      <c r="H91" s="90">
        <v>17139</v>
      </c>
      <c r="I91" s="90">
        <v>17938</v>
      </c>
      <c r="J91" s="90">
        <v>19087</v>
      </c>
      <c r="K91" s="90">
        <v>18896</v>
      </c>
      <c r="L91" s="90">
        <v>18462</v>
      </c>
      <c r="M91" s="90">
        <v>18038</v>
      </c>
      <c r="N91" s="90">
        <v>18322</v>
      </c>
      <c r="O91" s="90">
        <v>16927</v>
      </c>
      <c r="P91" s="89"/>
      <c r="Q91" s="89"/>
      <c r="R91" s="91"/>
      <c r="AC91" s="21"/>
      <c r="AK91" s="21"/>
    </row>
    <row r="92" spans="1:37" x14ac:dyDescent="0.25">
      <c r="A92" s="88"/>
      <c r="B92" s="89" t="s">
        <v>63</v>
      </c>
      <c r="C92" s="90">
        <v>20626.444767441899</v>
      </c>
      <c r="D92" s="90">
        <v>20621.395833333299</v>
      </c>
      <c r="E92" s="90">
        <v>21078.0448717949</v>
      </c>
      <c r="F92" s="90">
        <v>20621.148026315801</v>
      </c>
      <c r="G92" s="90">
        <v>20795.3604651163</v>
      </c>
      <c r="H92" s="90">
        <v>22145.7927631579</v>
      </c>
      <c r="I92" s="90">
        <v>24276.618902439001</v>
      </c>
      <c r="J92" s="90">
        <v>24292.440624999999</v>
      </c>
      <c r="K92" s="90">
        <v>23423.993750000001</v>
      </c>
      <c r="L92" s="90">
        <v>22581.195121951201</v>
      </c>
      <c r="M92" s="90">
        <v>21419.337539432199</v>
      </c>
      <c r="N92" s="90">
        <v>22298.067741935502</v>
      </c>
      <c r="O92" s="90">
        <v>22023.177795234398</v>
      </c>
      <c r="P92" s="89"/>
      <c r="Q92" s="89"/>
      <c r="R92" s="91"/>
      <c r="AC92" s="21"/>
      <c r="AK92" s="21"/>
    </row>
    <row r="93" spans="1:37" x14ac:dyDescent="0.25">
      <c r="A93" s="88"/>
      <c r="B93" s="89" t="s">
        <v>64</v>
      </c>
      <c r="C93" s="90">
        <v>27947</v>
      </c>
      <c r="D93" s="90">
        <v>27281</v>
      </c>
      <c r="E93" s="90">
        <v>28249</v>
      </c>
      <c r="F93" s="90">
        <v>26865</v>
      </c>
      <c r="G93" s="90">
        <v>26410</v>
      </c>
      <c r="H93" s="90">
        <v>30823</v>
      </c>
      <c r="I93" s="90">
        <v>38087</v>
      </c>
      <c r="J93" s="90">
        <v>36090</v>
      </c>
      <c r="K93" s="90">
        <v>32157</v>
      </c>
      <c r="L93" s="90">
        <v>32596</v>
      </c>
      <c r="M93" s="90">
        <v>29035</v>
      </c>
      <c r="N93" s="90">
        <v>30813</v>
      </c>
      <c r="O93" s="90">
        <v>38087</v>
      </c>
      <c r="P93" s="89"/>
      <c r="Q93" s="89"/>
      <c r="R93" s="91"/>
      <c r="AC93" s="21"/>
      <c r="AK93" s="21"/>
    </row>
    <row r="94" spans="1:37" x14ac:dyDescent="0.25">
      <c r="A94" s="88" t="s">
        <v>65</v>
      </c>
      <c r="B94" s="89" t="s">
        <v>62</v>
      </c>
      <c r="C94" s="90">
        <v>19664</v>
      </c>
      <c r="D94" s="90">
        <v>20665</v>
      </c>
      <c r="E94" s="90">
        <v>20742</v>
      </c>
      <c r="F94" s="90">
        <v>11661</v>
      </c>
      <c r="G94" s="90">
        <v>19959</v>
      </c>
      <c r="H94" s="90">
        <v>20423</v>
      </c>
      <c r="I94" s="90">
        <v>20517</v>
      </c>
      <c r="J94" s="90">
        <v>21862</v>
      </c>
      <c r="K94" s="90">
        <v>21493</v>
      </c>
      <c r="L94" s="90">
        <v>21755</v>
      </c>
      <c r="M94" s="90">
        <v>20091</v>
      </c>
      <c r="N94" s="90">
        <v>21587</v>
      </c>
      <c r="O94" s="90">
        <v>11661</v>
      </c>
      <c r="P94" s="89"/>
      <c r="Q94" s="89"/>
      <c r="R94" s="91"/>
      <c r="AC94" s="21"/>
      <c r="AK94" s="21"/>
    </row>
    <row r="95" spans="1:37" x14ac:dyDescent="0.25">
      <c r="A95" s="88"/>
      <c r="B95" s="89" t="s">
        <v>63</v>
      </c>
      <c r="C95" s="90">
        <v>26938.442500000001</v>
      </c>
      <c r="D95" s="90">
        <v>26936.356770833299</v>
      </c>
      <c r="E95" s="90">
        <v>26914.703703703701</v>
      </c>
      <c r="F95" s="90">
        <v>26695.824519230799</v>
      </c>
      <c r="G95" s="90">
        <v>27248.41</v>
      </c>
      <c r="H95" s="90">
        <v>29870.992788461499</v>
      </c>
      <c r="I95" s="90">
        <v>32505.5961538462</v>
      </c>
      <c r="J95" s="90">
        <v>32842.292500000003</v>
      </c>
      <c r="K95" s="90">
        <v>31535.439999999999</v>
      </c>
      <c r="L95" s="90">
        <v>30166.074519230799</v>
      </c>
      <c r="M95" s="90">
        <v>28119.947499999998</v>
      </c>
      <c r="N95" s="90">
        <v>28747.853365384599</v>
      </c>
      <c r="O95" s="90">
        <v>29045.515522875801</v>
      </c>
      <c r="P95" s="89"/>
      <c r="Q95" s="89"/>
      <c r="R95" s="91"/>
      <c r="AC95" s="21"/>
      <c r="AK95" s="21"/>
    </row>
    <row r="96" spans="1:37" x14ac:dyDescent="0.25">
      <c r="A96" s="88"/>
      <c r="B96" s="89" t="s">
        <v>64</v>
      </c>
      <c r="C96" s="90">
        <v>31352</v>
      </c>
      <c r="D96" s="90">
        <v>31218</v>
      </c>
      <c r="E96" s="90">
        <v>30951</v>
      </c>
      <c r="F96" s="90">
        <v>31073</v>
      </c>
      <c r="G96" s="90">
        <v>32716</v>
      </c>
      <c r="H96" s="90">
        <v>40896</v>
      </c>
      <c r="I96" s="90">
        <v>45574</v>
      </c>
      <c r="J96" s="90">
        <v>43925</v>
      </c>
      <c r="K96" s="90">
        <v>40088</v>
      </c>
      <c r="L96" s="90">
        <v>36692</v>
      </c>
      <c r="M96" s="90">
        <v>32599</v>
      </c>
      <c r="N96" s="90">
        <v>34319</v>
      </c>
      <c r="O96" s="90">
        <v>45574</v>
      </c>
      <c r="P96" s="89"/>
      <c r="Q96" s="89"/>
      <c r="R96" s="91"/>
      <c r="AC96" s="21"/>
      <c r="AK96" s="21"/>
    </row>
    <row r="97" spans="1:37" x14ac:dyDescent="0.25">
      <c r="A97" s="88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91"/>
      <c r="AC97" s="21"/>
      <c r="AK97" s="21"/>
    </row>
    <row r="98" spans="1:37" x14ac:dyDescent="0.25">
      <c r="A98" s="88" t="s">
        <v>66</v>
      </c>
      <c r="B98" s="89" t="s">
        <v>525</v>
      </c>
      <c r="C98" s="94">
        <v>98</v>
      </c>
      <c r="D98" s="94">
        <v>67</v>
      </c>
      <c r="E98" s="94">
        <v>59</v>
      </c>
      <c r="F98" s="94">
        <v>32</v>
      </c>
      <c r="G98" s="94">
        <v>20</v>
      </c>
      <c r="H98" s="94">
        <v>39</v>
      </c>
      <c r="I98" s="94">
        <v>21</v>
      </c>
      <c r="J98" s="94">
        <v>88</v>
      </c>
      <c r="K98" s="94">
        <v>54</v>
      </c>
      <c r="L98" s="94">
        <v>66</v>
      </c>
      <c r="M98" s="94">
        <v>105</v>
      </c>
      <c r="N98" s="94">
        <v>80</v>
      </c>
      <c r="O98" s="89"/>
      <c r="P98" s="89" t="s">
        <v>528</v>
      </c>
      <c r="Q98" s="89"/>
      <c r="R98" s="91"/>
      <c r="AC98" s="21"/>
      <c r="AK98" s="21"/>
    </row>
    <row r="99" spans="1:37" x14ac:dyDescent="0.25">
      <c r="A99" s="88"/>
      <c r="B99" s="89" t="s">
        <v>526</v>
      </c>
      <c r="C99" s="94">
        <v>88</v>
      </c>
      <c r="D99" s="94">
        <v>53</v>
      </c>
      <c r="E99" s="94">
        <v>55</v>
      </c>
      <c r="F99" s="94">
        <v>12</v>
      </c>
      <c r="G99" s="94">
        <v>44</v>
      </c>
      <c r="H99" s="94">
        <v>42</v>
      </c>
      <c r="I99" s="94">
        <v>29</v>
      </c>
      <c r="J99" s="94">
        <v>26</v>
      </c>
      <c r="K99" s="94">
        <v>74</v>
      </c>
      <c r="L99" s="94">
        <v>96</v>
      </c>
      <c r="M99" s="94">
        <v>102</v>
      </c>
      <c r="N99" s="94">
        <v>70</v>
      </c>
      <c r="O99" s="89"/>
      <c r="P99" s="89"/>
      <c r="Q99" s="89"/>
      <c r="R99" s="91"/>
      <c r="AC99" s="21"/>
      <c r="AK99" s="21"/>
    </row>
    <row r="100" spans="1:37" x14ac:dyDescent="0.25">
      <c r="A100" s="88"/>
      <c r="B100" s="89" t="s">
        <v>527</v>
      </c>
      <c r="C100" s="94">
        <v>104</v>
      </c>
      <c r="D100" s="94">
        <v>101</v>
      </c>
      <c r="E100" s="94">
        <v>102</v>
      </c>
      <c r="F100" s="94">
        <v>19</v>
      </c>
      <c r="G100" s="94">
        <v>40</v>
      </c>
      <c r="H100" s="94">
        <v>53</v>
      </c>
      <c r="I100" s="94">
        <v>64</v>
      </c>
      <c r="J100" s="94">
        <v>62</v>
      </c>
      <c r="K100" s="94">
        <v>51</v>
      </c>
      <c r="L100" s="94">
        <v>85</v>
      </c>
      <c r="M100" s="94">
        <v>106</v>
      </c>
      <c r="N100" s="94">
        <v>67</v>
      </c>
      <c r="O100" s="89"/>
      <c r="P100" s="89"/>
      <c r="Q100" s="89"/>
      <c r="R100" s="91"/>
      <c r="AC100" s="21"/>
      <c r="AK100" s="21"/>
    </row>
    <row r="101" spans="1:37" x14ac:dyDescent="0.25">
      <c r="A101" s="88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91"/>
      <c r="AC101" s="21"/>
      <c r="AK101" s="21"/>
    </row>
    <row r="102" spans="1:37" x14ac:dyDescent="0.25">
      <c r="A102" s="88" t="s">
        <v>69</v>
      </c>
      <c r="B102" s="89" t="s">
        <v>70</v>
      </c>
      <c r="C102" s="92">
        <v>131.55806451612904</v>
      </c>
      <c r="D102" s="92">
        <v>137.56428571428572</v>
      </c>
      <c r="E102" s="92">
        <v>130.26129032258063</v>
      </c>
      <c r="F102" s="92">
        <v>130.21</v>
      </c>
      <c r="G102" s="92">
        <v>135.12258064516129</v>
      </c>
      <c r="H102" s="92">
        <v>146.71333333333331</v>
      </c>
      <c r="I102" s="92">
        <v>152.29032258064515</v>
      </c>
      <c r="J102" s="92">
        <v>148.58709677419358</v>
      </c>
      <c r="K102" s="92">
        <v>104.76</v>
      </c>
      <c r="L102" s="92">
        <v>87.09677419354837</v>
      </c>
      <c r="M102" s="92">
        <v>104.24</v>
      </c>
      <c r="N102" s="92">
        <v>144.1</v>
      </c>
      <c r="O102" s="89"/>
      <c r="P102" s="89"/>
      <c r="Q102" s="89"/>
      <c r="R102" s="91"/>
      <c r="AC102" s="21"/>
      <c r="AK102" s="21"/>
    </row>
    <row r="103" spans="1:37" x14ac:dyDescent="0.25">
      <c r="A103" s="88"/>
      <c r="B103" s="89" t="s">
        <v>71</v>
      </c>
      <c r="C103" s="92">
        <v>202.48064516129034</v>
      </c>
      <c r="D103" s="92">
        <v>209.97142857142856</v>
      </c>
      <c r="E103" s="92">
        <v>243.10967741935482</v>
      </c>
      <c r="F103" s="92">
        <v>245.69333333333341</v>
      </c>
      <c r="G103" s="92">
        <v>280.98387096774195</v>
      </c>
      <c r="H103" s="92">
        <v>330.96600000000001</v>
      </c>
      <c r="I103" s="92">
        <v>247.94193548387094</v>
      </c>
      <c r="J103" s="92">
        <v>208.46129032258065</v>
      </c>
      <c r="K103" s="92">
        <v>137.06666666666663</v>
      </c>
      <c r="L103" s="92">
        <v>120.42903225806451</v>
      </c>
      <c r="M103" s="92">
        <v>140.57333333333335</v>
      </c>
      <c r="N103" s="92">
        <v>188.5451612903226</v>
      </c>
      <c r="O103" s="89"/>
      <c r="P103" s="89"/>
      <c r="Q103" s="89"/>
      <c r="R103" s="91"/>
      <c r="AC103" s="21"/>
      <c r="AK103" s="21"/>
    </row>
    <row r="104" spans="1:37" x14ac:dyDescent="0.25">
      <c r="A104" s="88"/>
      <c r="B104" s="89" t="s">
        <v>76</v>
      </c>
      <c r="C104" s="261">
        <v>1.1000000000000001</v>
      </c>
      <c r="D104" s="261">
        <v>1.1200000000000001</v>
      </c>
      <c r="E104" s="261">
        <v>1.23</v>
      </c>
      <c r="F104" s="261">
        <v>1.21</v>
      </c>
      <c r="G104" s="261">
        <v>1.17</v>
      </c>
      <c r="H104" s="261">
        <v>1.17</v>
      </c>
      <c r="I104" s="261">
        <v>1.1599999999999999</v>
      </c>
      <c r="J104" s="92"/>
      <c r="K104" s="92"/>
      <c r="L104" s="92"/>
      <c r="M104" s="92"/>
      <c r="N104" s="92"/>
      <c r="O104" s="89"/>
      <c r="P104" s="89"/>
      <c r="Q104" s="89"/>
      <c r="R104" s="91"/>
      <c r="AC104" s="21"/>
      <c r="AK104" s="21"/>
    </row>
    <row r="105" spans="1:37" ht="12" customHeight="1" x14ac:dyDescent="0.25">
      <c r="A105" s="88"/>
      <c r="B105" s="89" t="s">
        <v>72</v>
      </c>
      <c r="C105" s="89">
        <v>3738</v>
      </c>
      <c r="D105" s="89">
        <v>5374</v>
      </c>
      <c r="E105" s="89">
        <v>5250</v>
      </c>
      <c r="F105" s="89">
        <v>5076</v>
      </c>
      <c r="G105" s="89">
        <v>5444</v>
      </c>
      <c r="H105" s="89">
        <v>5612</v>
      </c>
      <c r="I105" s="89">
        <v>5466</v>
      </c>
      <c r="J105" s="89">
        <v>4847</v>
      </c>
      <c r="K105" s="89">
        <v>3760</v>
      </c>
      <c r="L105" s="89"/>
      <c r="M105" s="89"/>
      <c r="N105" s="89"/>
      <c r="O105" s="89"/>
      <c r="P105" s="89"/>
      <c r="Q105" s="89"/>
      <c r="R105" s="91"/>
      <c r="AC105" s="21"/>
      <c r="AK105" s="21"/>
    </row>
    <row r="106" spans="1:37" x14ac:dyDescent="0.25">
      <c r="A106" s="88"/>
      <c r="B106" s="89" t="s">
        <v>75</v>
      </c>
      <c r="C106" s="89">
        <v>91</v>
      </c>
      <c r="D106" s="89">
        <v>115</v>
      </c>
      <c r="E106" s="89">
        <v>108</v>
      </c>
      <c r="F106" s="89">
        <v>126</v>
      </c>
      <c r="G106" s="89">
        <v>70</v>
      </c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91"/>
      <c r="AC106" s="21"/>
      <c r="AK106" s="21"/>
    </row>
    <row r="107" spans="1:37" x14ac:dyDescent="0.25">
      <c r="A107" s="88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91"/>
      <c r="AC107" s="21"/>
      <c r="AK107" s="21"/>
    </row>
    <row r="108" spans="1:37" x14ac:dyDescent="0.25">
      <c r="A108" s="88" t="s">
        <v>431</v>
      </c>
      <c r="B108" s="89" t="s">
        <v>529</v>
      </c>
      <c r="C108" s="89"/>
      <c r="D108" s="89">
        <v>1230</v>
      </c>
      <c r="E108" s="89">
        <v>1200</v>
      </c>
      <c r="F108" s="89">
        <v>3000</v>
      </c>
      <c r="G108" s="89">
        <v>5100</v>
      </c>
      <c r="H108" s="89">
        <v>3000</v>
      </c>
      <c r="I108" s="89">
        <v>2900</v>
      </c>
      <c r="J108" s="89">
        <v>2300</v>
      </c>
      <c r="K108" s="89">
        <v>4200</v>
      </c>
      <c r="L108" s="89">
        <v>3700</v>
      </c>
      <c r="M108" s="89">
        <v>2400</v>
      </c>
      <c r="N108" s="89">
        <v>2800</v>
      </c>
      <c r="O108" s="89"/>
      <c r="P108" s="89"/>
      <c r="Q108" s="89"/>
      <c r="R108" s="91"/>
      <c r="AC108" s="21"/>
      <c r="AK108" s="21"/>
    </row>
    <row r="109" spans="1:37" x14ac:dyDescent="0.25">
      <c r="A109" s="88"/>
      <c r="B109" s="89" t="s">
        <v>530</v>
      </c>
      <c r="C109" s="89"/>
      <c r="D109" s="89">
        <v>300</v>
      </c>
      <c r="E109" s="89">
        <v>200</v>
      </c>
      <c r="F109" s="89">
        <v>1200</v>
      </c>
      <c r="G109" s="89">
        <v>3400</v>
      </c>
      <c r="H109" s="89">
        <v>2700</v>
      </c>
      <c r="I109" s="89">
        <v>1100</v>
      </c>
      <c r="J109" s="89">
        <v>1300</v>
      </c>
      <c r="K109" s="89">
        <v>1700</v>
      </c>
      <c r="L109" s="89">
        <v>2300</v>
      </c>
      <c r="M109" s="89">
        <v>700</v>
      </c>
      <c r="N109" s="89">
        <v>900</v>
      </c>
      <c r="O109" s="89"/>
      <c r="P109" s="89"/>
      <c r="Q109" s="89"/>
      <c r="R109" s="91"/>
      <c r="AC109" s="21"/>
      <c r="AK109" s="21"/>
    </row>
    <row r="110" spans="1:37" x14ac:dyDescent="0.25">
      <c r="A110" s="88"/>
      <c r="B110" s="89" t="s">
        <v>531</v>
      </c>
      <c r="C110" s="89"/>
      <c r="D110" s="89"/>
      <c r="E110" s="89"/>
      <c r="F110" s="89">
        <v>500</v>
      </c>
      <c r="G110" s="89">
        <v>600</v>
      </c>
      <c r="H110" s="89">
        <v>700</v>
      </c>
      <c r="I110" s="89">
        <v>700</v>
      </c>
      <c r="J110" s="89">
        <v>200</v>
      </c>
      <c r="K110" s="89">
        <v>200</v>
      </c>
      <c r="L110" s="89">
        <v>900</v>
      </c>
      <c r="M110" s="89">
        <v>200</v>
      </c>
      <c r="N110" s="89">
        <v>400</v>
      </c>
      <c r="O110" s="89"/>
      <c r="P110" s="89"/>
      <c r="Q110" s="89"/>
      <c r="R110" s="91"/>
      <c r="AC110" s="21"/>
      <c r="AK110" s="21"/>
    </row>
    <row r="111" spans="1:37" x14ac:dyDescent="0.25">
      <c r="A111" s="88"/>
      <c r="B111" s="89" t="s">
        <v>532</v>
      </c>
      <c r="C111" s="89"/>
      <c r="D111" s="89"/>
      <c r="E111" s="89"/>
      <c r="F111" s="89">
        <v>500</v>
      </c>
      <c r="G111" s="89">
        <v>400</v>
      </c>
      <c r="H111" s="89">
        <v>200</v>
      </c>
      <c r="I111" s="89">
        <v>600</v>
      </c>
      <c r="J111" s="89">
        <v>200</v>
      </c>
      <c r="K111" s="89">
        <v>200</v>
      </c>
      <c r="L111" s="89">
        <v>500</v>
      </c>
      <c r="M111" s="89">
        <v>200</v>
      </c>
      <c r="N111" s="89">
        <v>200</v>
      </c>
      <c r="O111" s="89"/>
      <c r="P111" s="89"/>
      <c r="Q111" s="89"/>
      <c r="R111" s="91"/>
      <c r="AC111" s="21"/>
      <c r="AK111" s="21"/>
    </row>
    <row r="112" spans="1:37" x14ac:dyDescent="0.25">
      <c r="A112" s="88"/>
      <c r="B112" s="89" t="s">
        <v>533</v>
      </c>
      <c r="C112" s="89">
        <v>1100</v>
      </c>
      <c r="D112" s="89">
        <v>1800</v>
      </c>
      <c r="E112" s="89">
        <v>2700</v>
      </c>
      <c r="F112" s="89">
        <v>2700</v>
      </c>
      <c r="G112" s="89">
        <v>1900</v>
      </c>
      <c r="H112" s="89">
        <v>2000</v>
      </c>
      <c r="I112" s="89">
        <v>600</v>
      </c>
      <c r="J112" s="89">
        <v>800</v>
      </c>
      <c r="K112" s="89">
        <v>800</v>
      </c>
      <c r="L112" s="89">
        <v>1700</v>
      </c>
      <c r="M112" s="89">
        <v>1300</v>
      </c>
      <c r="N112" s="89">
        <v>800</v>
      </c>
      <c r="O112" s="89"/>
      <c r="P112" s="89"/>
      <c r="Q112" s="89"/>
      <c r="R112" s="91"/>
      <c r="AC112" s="21"/>
      <c r="AK112" s="21"/>
    </row>
    <row r="113" spans="1:37" x14ac:dyDescent="0.25">
      <c r="A113" s="88"/>
      <c r="B113" s="89" t="s">
        <v>534</v>
      </c>
      <c r="C113" s="89">
        <v>1000</v>
      </c>
      <c r="D113" s="89">
        <v>1100</v>
      </c>
      <c r="E113" s="89">
        <v>1900</v>
      </c>
      <c r="F113" s="89">
        <v>1900</v>
      </c>
      <c r="G113" s="89">
        <v>1700</v>
      </c>
      <c r="H113" s="89">
        <v>400</v>
      </c>
      <c r="I113" s="89">
        <v>100</v>
      </c>
      <c r="J113" s="89">
        <v>100</v>
      </c>
      <c r="K113" s="89">
        <v>100</v>
      </c>
      <c r="L113" s="89">
        <v>600</v>
      </c>
      <c r="M113" s="89">
        <v>400</v>
      </c>
      <c r="N113" s="89">
        <v>100</v>
      </c>
      <c r="O113" s="89"/>
      <c r="P113" s="89"/>
      <c r="Q113" s="89"/>
      <c r="R113" s="91"/>
      <c r="AC113" s="21"/>
      <c r="AK113" s="21"/>
    </row>
    <row r="114" spans="1:37" x14ac:dyDescent="0.25">
      <c r="A114" s="88"/>
      <c r="B114" s="89" t="s">
        <v>535</v>
      </c>
      <c r="C114" s="89">
        <v>2400</v>
      </c>
      <c r="D114" s="89">
        <v>2000</v>
      </c>
      <c r="E114" s="89">
        <v>3300</v>
      </c>
      <c r="F114" s="89">
        <v>4400</v>
      </c>
      <c r="G114" s="89">
        <v>4200</v>
      </c>
      <c r="H114" s="89">
        <v>4300</v>
      </c>
      <c r="I114" s="89">
        <v>1100</v>
      </c>
      <c r="J114" s="89">
        <v>1900</v>
      </c>
      <c r="K114" s="89">
        <v>1800</v>
      </c>
      <c r="L114" s="89">
        <v>3600</v>
      </c>
      <c r="M114" s="89">
        <v>2800</v>
      </c>
      <c r="N114" s="89">
        <v>3200</v>
      </c>
      <c r="O114" s="89"/>
      <c r="P114" s="89"/>
      <c r="Q114" s="89"/>
      <c r="R114" s="91"/>
      <c r="AC114" s="21"/>
      <c r="AK114" s="21"/>
    </row>
    <row r="115" spans="1:37" x14ac:dyDescent="0.25">
      <c r="A115" s="88"/>
      <c r="B115" s="89" t="s">
        <v>536</v>
      </c>
      <c r="C115" s="89">
        <v>1200</v>
      </c>
      <c r="D115" s="89">
        <v>1200</v>
      </c>
      <c r="E115" s="89">
        <v>1600</v>
      </c>
      <c r="F115" s="89">
        <v>3600</v>
      </c>
      <c r="G115" s="89">
        <v>2600</v>
      </c>
      <c r="H115" s="89">
        <v>1000</v>
      </c>
      <c r="I115" s="89">
        <v>400</v>
      </c>
      <c r="J115" s="89">
        <v>400</v>
      </c>
      <c r="K115" s="89">
        <v>900</v>
      </c>
      <c r="L115" s="89">
        <v>2700</v>
      </c>
      <c r="M115" s="89">
        <v>1300</v>
      </c>
      <c r="N115" s="89">
        <v>1200</v>
      </c>
      <c r="P115" s="89"/>
      <c r="Q115" s="89"/>
      <c r="R115" s="91"/>
      <c r="AC115" s="21"/>
      <c r="AK115" s="21"/>
    </row>
    <row r="116" spans="1:37" x14ac:dyDescent="0.25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91"/>
      <c r="AC116" s="21"/>
      <c r="AK116" s="21"/>
    </row>
    <row r="117" spans="1:37" x14ac:dyDescent="0.25">
      <c r="A117" s="88" t="s">
        <v>518</v>
      </c>
      <c r="B117" s="89" t="s">
        <v>519</v>
      </c>
      <c r="C117" s="89">
        <v>1.72</v>
      </c>
      <c r="D117" s="89">
        <v>1.63</v>
      </c>
      <c r="E117" s="89">
        <v>1.57</v>
      </c>
      <c r="F117" s="89">
        <v>1.86</v>
      </c>
      <c r="G117" s="89">
        <v>2.0299999999999998</v>
      </c>
      <c r="H117" s="89">
        <v>2.0499999999999998</v>
      </c>
      <c r="I117" s="89">
        <v>2.0299999999999998</v>
      </c>
      <c r="J117" s="89">
        <v>2.36</v>
      </c>
      <c r="K117" s="89">
        <v>2.3199999999999998</v>
      </c>
      <c r="L117" s="89">
        <v>2.65</v>
      </c>
      <c r="M117" s="89">
        <v>2.2000000000000002</v>
      </c>
      <c r="N117" s="89">
        <v>2.2400000000000002</v>
      </c>
      <c r="O117" s="89"/>
      <c r="P117" s="89"/>
      <c r="Q117" s="89"/>
      <c r="R117" s="91"/>
      <c r="AC117" s="21"/>
      <c r="AK117" s="21"/>
    </row>
    <row r="118" spans="1:37" x14ac:dyDescent="0.25">
      <c r="A118" s="88"/>
      <c r="B118" s="89" t="s">
        <v>520</v>
      </c>
      <c r="C118" s="89">
        <v>2.08</v>
      </c>
      <c r="D118" s="89">
        <v>1.96</v>
      </c>
      <c r="E118" s="89">
        <v>1.92</v>
      </c>
      <c r="F118" s="89">
        <v>2.29</v>
      </c>
      <c r="G118" s="89">
        <v>2.4300000000000002</v>
      </c>
      <c r="H118" s="89">
        <v>2.4700000000000002</v>
      </c>
      <c r="I118" s="89">
        <v>2.52</v>
      </c>
      <c r="J118" s="89">
        <v>2.76</v>
      </c>
      <c r="K118" s="89">
        <v>2.82</v>
      </c>
      <c r="L118" s="89">
        <v>3.18</v>
      </c>
      <c r="M118" s="89">
        <v>2.73</v>
      </c>
      <c r="N118" s="89">
        <v>2.52</v>
      </c>
      <c r="O118" s="89"/>
      <c r="P118" s="89"/>
      <c r="Q118" s="89"/>
      <c r="R118" s="91"/>
      <c r="AC118" s="21"/>
      <c r="AK118" s="21"/>
    </row>
    <row r="119" spans="1:37" x14ac:dyDescent="0.25">
      <c r="A119" s="88"/>
      <c r="B119" s="89" t="s">
        <v>521</v>
      </c>
      <c r="C119" s="89">
        <v>1.9</v>
      </c>
      <c r="D119" s="89">
        <v>1.83</v>
      </c>
      <c r="E119" s="89">
        <v>1.72</v>
      </c>
      <c r="F119" s="89">
        <v>2.09</v>
      </c>
      <c r="G119" s="89">
        <v>2.23</v>
      </c>
      <c r="H119" s="89">
        <v>2.2999999999999998</v>
      </c>
      <c r="I119" s="89">
        <v>2.4</v>
      </c>
      <c r="J119" s="89">
        <v>2.73</v>
      </c>
      <c r="K119" s="89">
        <v>2.7</v>
      </c>
      <c r="L119" s="89">
        <v>2.96</v>
      </c>
      <c r="M119" s="89">
        <v>2.61</v>
      </c>
      <c r="N119" s="89">
        <v>2.4700000000000002</v>
      </c>
      <c r="O119" s="89"/>
      <c r="P119" s="89"/>
      <c r="Q119" s="89"/>
      <c r="R119" s="91"/>
      <c r="AC119" s="21"/>
      <c r="AK119" s="21"/>
    </row>
    <row r="120" spans="1:37" x14ac:dyDescent="0.25">
      <c r="A120" s="88"/>
      <c r="B120" s="89" t="s">
        <v>540</v>
      </c>
      <c r="C120">
        <f>+C118*$U$25</f>
        <v>20.8</v>
      </c>
      <c r="D120">
        <f t="shared" ref="D120:N120" si="7">+D118*$U$25</f>
        <v>19.600000000000001</v>
      </c>
      <c r="E120">
        <f t="shared" si="7"/>
        <v>19.2</v>
      </c>
      <c r="F120">
        <f t="shared" si="7"/>
        <v>22.9</v>
      </c>
      <c r="G120">
        <f t="shared" si="7"/>
        <v>24.3</v>
      </c>
      <c r="H120">
        <f t="shared" si="7"/>
        <v>24.700000000000003</v>
      </c>
      <c r="I120">
        <f t="shared" si="7"/>
        <v>25.2</v>
      </c>
      <c r="J120">
        <f t="shared" si="7"/>
        <v>27.599999999999998</v>
      </c>
      <c r="K120">
        <f t="shared" si="7"/>
        <v>28.2</v>
      </c>
      <c r="L120">
        <f t="shared" si="7"/>
        <v>31.8</v>
      </c>
      <c r="M120">
        <f t="shared" si="7"/>
        <v>27.3</v>
      </c>
      <c r="N120">
        <f t="shared" si="7"/>
        <v>25.2</v>
      </c>
      <c r="O120" s="89"/>
      <c r="P120" s="89"/>
      <c r="Q120" s="89"/>
      <c r="R120" s="91"/>
      <c r="AC120" s="21"/>
      <c r="AK120" s="21"/>
    </row>
    <row r="121" spans="1:37" x14ac:dyDescent="0.25">
      <c r="A121" s="88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91"/>
      <c r="AC121" s="21"/>
      <c r="AK121" s="21"/>
    </row>
    <row r="122" spans="1:37" x14ac:dyDescent="0.25">
      <c r="A122" s="88" t="s">
        <v>67</v>
      </c>
      <c r="B122" s="93">
        <v>1999</v>
      </c>
      <c r="C122" s="94" t="s">
        <v>12</v>
      </c>
      <c r="D122" s="94" t="s">
        <v>13</v>
      </c>
      <c r="E122" s="94" t="s">
        <v>14</v>
      </c>
      <c r="F122" s="94" t="s">
        <v>15</v>
      </c>
      <c r="G122" s="94" t="s">
        <v>18</v>
      </c>
      <c r="H122" s="94" t="s">
        <v>19</v>
      </c>
      <c r="I122" s="94" t="s">
        <v>20</v>
      </c>
      <c r="J122" s="94" t="s">
        <v>21</v>
      </c>
      <c r="K122" s="94" t="s">
        <v>6</v>
      </c>
      <c r="L122" s="94" t="s">
        <v>7</v>
      </c>
      <c r="M122" s="94" t="s">
        <v>8</v>
      </c>
      <c r="N122" s="94" t="s">
        <v>9</v>
      </c>
      <c r="O122" s="94" t="s">
        <v>5</v>
      </c>
      <c r="P122" s="94" t="s">
        <v>10</v>
      </c>
      <c r="Q122" s="94" t="s">
        <v>11</v>
      </c>
      <c r="R122" s="95" t="s">
        <v>22</v>
      </c>
      <c r="AC122" s="21"/>
    </row>
    <row r="123" spans="1:37" x14ac:dyDescent="0.25">
      <c r="A123" s="88" t="s">
        <v>68</v>
      </c>
      <c r="B123" s="89" t="s">
        <v>41</v>
      </c>
      <c r="C123" s="89">
        <v>18</v>
      </c>
      <c r="D123" s="89">
        <v>18.260000000000002</v>
      </c>
      <c r="E123" s="89">
        <v>16.39</v>
      </c>
      <c r="F123" s="89">
        <v>24.06</v>
      </c>
      <c r="G123" s="89">
        <v>27.66</v>
      </c>
      <c r="H123" s="89">
        <v>23.73</v>
      </c>
      <c r="I123" s="89">
        <v>24.81</v>
      </c>
      <c r="J123" s="89">
        <v>29.84</v>
      </c>
      <c r="K123" s="89">
        <v>31.91</v>
      </c>
      <c r="L123" s="89">
        <v>45.13</v>
      </c>
      <c r="M123" s="89">
        <v>31.69</v>
      </c>
      <c r="N123" s="89">
        <v>26.05</v>
      </c>
      <c r="O123" s="96">
        <f t="shared" ref="O123:O128" si="8">AVERAGE(C123:E123)</f>
        <v>17.55</v>
      </c>
      <c r="P123" s="96">
        <f t="shared" ref="P123:P128" si="9">AVERAGE(F123:H123)</f>
        <v>25.150000000000002</v>
      </c>
      <c r="Q123" s="96">
        <f t="shared" ref="Q123:Q128" si="10">AVERAGE(I123:K123)</f>
        <v>28.853333333333335</v>
      </c>
      <c r="R123" s="97">
        <f t="shared" ref="R123:R128" si="11">AVERAGE(L123:N123)</f>
        <v>34.29</v>
      </c>
      <c r="AC123" s="21"/>
    </row>
    <row r="124" spans="1:37" x14ac:dyDescent="0.25">
      <c r="A124" s="88"/>
      <c r="B124" s="89" t="s">
        <v>40</v>
      </c>
      <c r="C124" s="89">
        <v>21.57</v>
      </c>
      <c r="D124" s="89">
        <v>20.36</v>
      </c>
      <c r="E124" s="89">
        <v>18.79</v>
      </c>
      <c r="F124" s="89">
        <v>25.79</v>
      </c>
      <c r="G124" s="89">
        <v>28.44</v>
      </c>
      <c r="H124" s="96">
        <v>28.3</v>
      </c>
      <c r="I124" s="89">
        <v>36.76</v>
      </c>
      <c r="J124" s="89">
        <v>34.97</v>
      </c>
      <c r="K124" s="89">
        <v>36.71</v>
      </c>
      <c r="L124" s="89">
        <v>49.33</v>
      </c>
      <c r="M124" s="89">
        <v>36.299999999999997</v>
      </c>
      <c r="N124" s="89">
        <v>31.07</v>
      </c>
      <c r="O124" s="96">
        <f t="shared" si="8"/>
        <v>20.239999999999998</v>
      </c>
      <c r="P124" s="96">
        <f t="shared" si="9"/>
        <v>27.51</v>
      </c>
      <c r="Q124" s="96">
        <f t="shared" si="10"/>
        <v>36.146666666666668</v>
      </c>
      <c r="R124" s="97">
        <f t="shared" si="11"/>
        <v>38.9</v>
      </c>
      <c r="AC124" s="21"/>
    </row>
    <row r="125" spans="1:37" x14ac:dyDescent="0.25">
      <c r="A125" s="88"/>
      <c r="B125" s="89" t="s">
        <v>47</v>
      </c>
      <c r="C125" s="89">
        <v>21.22</v>
      </c>
      <c r="D125" s="89">
        <v>21.36</v>
      </c>
      <c r="E125" s="89">
        <v>19.66</v>
      </c>
      <c r="F125" s="89">
        <v>27.07</v>
      </c>
      <c r="G125" s="89">
        <v>29.49</v>
      </c>
      <c r="H125" s="89">
        <v>29.43</v>
      </c>
      <c r="I125" s="89">
        <v>31.19</v>
      </c>
      <c r="J125" s="89">
        <v>30.4</v>
      </c>
      <c r="K125" s="89">
        <v>35.46</v>
      </c>
      <c r="L125" s="89">
        <v>53.58</v>
      </c>
      <c r="M125" s="89">
        <v>40</v>
      </c>
      <c r="N125" s="89">
        <v>30.37</v>
      </c>
      <c r="O125" s="96">
        <f t="shared" si="8"/>
        <v>20.746666666666666</v>
      </c>
      <c r="P125" s="96">
        <f t="shared" si="9"/>
        <v>28.663333333333338</v>
      </c>
      <c r="Q125" s="96">
        <f t="shared" si="10"/>
        <v>32.35</v>
      </c>
      <c r="R125" s="97">
        <f t="shared" si="11"/>
        <v>41.31666666666667</v>
      </c>
      <c r="AC125" s="21"/>
    </row>
    <row r="126" spans="1:37" x14ac:dyDescent="0.25">
      <c r="A126" s="88"/>
      <c r="B126" s="89" t="s">
        <v>45</v>
      </c>
      <c r="C126" s="89">
        <v>24.88</v>
      </c>
      <c r="D126" s="89">
        <v>22.32</v>
      </c>
      <c r="E126" s="89">
        <v>22.41</v>
      </c>
      <c r="F126" s="89">
        <v>27.76</v>
      </c>
      <c r="G126" s="89">
        <v>29.63</v>
      </c>
      <c r="H126" s="89">
        <v>31.12</v>
      </c>
      <c r="I126" s="89">
        <v>38.46</v>
      </c>
      <c r="J126" s="89">
        <v>40.86</v>
      </c>
      <c r="K126" s="89">
        <v>43.16</v>
      </c>
      <c r="L126" s="89">
        <v>65.739999999999995</v>
      </c>
      <c r="M126" s="89">
        <v>44.16</v>
      </c>
      <c r="N126" s="89">
        <v>31.95</v>
      </c>
      <c r="O126" s="96">
        <f t="shared" si="8"/>
        <v>23.203333333333333</v>
      </c>
      <c r="P126" s="96">
        <f t="shared" si="9"/>
        <v>29.503333333333334</v>
      </c>
      <c r="Q126" s="96">
        <f t="shared" si="10"/>
        <v>40.826666666666661</v>
      </c>
      <c r="R126" s="97">
        <f t="shared" si="11"/>
        <v>47.283333333333331</v>
      </c>
      <c r="AC126" s="21"/>
    </row>
    <row r="127" spans="1:37" x14ac:dyDescent="0.25">
      <c r="A127" s="88"/>
      <c r="B127" s="89" t="s">
        <v>46</v>
      </c>
      <c r="C127" s="89">
        <v>24.66</v>
      </c>
      <c r="D127" s="89">
        <v>22.33</v>
      </c>
      <c r="E127" s="89">
        <v>22.43</v>
      </c>
      <c r="F127" s="89">
        <v>27.89</v>
      </c>
      <c r="G127" s="89">
        <v>29.63</v>
      </c>
      <c r="H127" s="89">
        <v>31.08</v>
      </c>
      <c r="I127" s="89">
        <v>37.21</v>
      </c>
      <c r="J127" s="89">
        <v>39.53</v>
      </c>
      <c r="K127" s="89">
        <v>35.11</v>
      </c>
      <c r="L127" s="89">
        <v>43.96</v>
      </c>
      <c r="M127" s="89">
        <v>35.840000000000003</v>
      </c>
      <c r="N127" s="89">
        <v>31.3</v>
      </c>
      <c r="O127" s="96">
        <f t="shared" si="8"/>
        <v>23.139999999999997</v>
      </c>
      <c r="P127" s="96">
        <f t="shared" si="9"/>
        <v>29.533333333333331</v>
      </c>
      <c r="Q127" s="96">
        <f t="shared" si="10"/>
        <v>37.283333333333339</v>
      </c>
      <c r="R127" s="97">
        <f t="shared" si="11"/>
        <v>37.033333333333339</v>
      </c>
      <c r="AC127" s="21"/>
    </row>
    <row r="128" spans="1:37" x14ac:dyDescent="0.25">
      <c r="A128" s="98"/>
      <c r="B128" s="99" t="s">
        <v>42</v>
      </c>
      <c r="C128" s="99">
        <v>23.92</v>
      </c>
      <c r="D128" s="99">
        <v>21.31</v>
      </c>
      <c r="E128" s="99">
        <v>21.22</v>
      </c>
      <c r="F128" s="99">
        <v>26.71</v>
      </c>
      <c r="G128" s="99">
        <v>28.1</v>
      </c>
      <c r="H128" s="99">
        <v>32.57</v>
      </c>
      <c r="I128" s="99">
        <v>41.08</v>
      </c>
      <c r="J128" s="99">
        <v>42.81</v>
      </c>
      <c r="K128" s="99">
        <v>33.33</v>
      </c>
      <c r="L128" s="99">
        <v>41.06</v>
      </c>
      <c r="M128" s="99">
        <v>31.12</v>
      </c>
      <c r="N128" s="99">
        <v>30.39</v>
      </c>
      <c r="O128" s="100">
        <f t="shared" si="8"/>
        <v>22.150000000000002</v>
      </c>
      <c r="P128" s="100">
        <f t="shared" si="9"/>
        <v>29.126666666666665</v>
      </c>
      <c r="Q128" s="100">
        <f t="shared" si="10"/>
        <v>39.073333333333331</v>
      </c>
      <c r="R128" s="101">
        <f t="shared" si="11"/>
        <v>34.190000000000005</v>
      </c>
      <c r="AC128" s="21"/>
    </row>
    <row r="129" spans="1:31" x14ac:dyDescent="0.25">
      <c r="AC129" s="21"/>
    </row>
    <row r="130" spans="1:31" x14ac:dyDescent="0.25">
      <c r="AC130" s="21"/>
    </row>
    <row r="131" spans="1:31" x14ac:dyDescent="0.25">
      <c r="A131" s="1">
        <v>1998</v>
      </c>
      <c r="AC131" s="21"/>
    </row>
    <row r="132" spans="1:31" x14ac:dyDescent="0.25">
      <c r="A132" s="84" t="s">
        <v>59</v>
      </c>
      <c r="B132" s="85" t="s">
        <v>60</v>
      </c>
      <c r="C132" s="86" t="s">
        <v>12</v>
      </c>
      <c r="D132" s="86" t="s">
        <v>13</v>
      </c>
      <c r="E132" s="86" t="s">
        <v>14</v>
      </c>
      <c r="F132" s="86" t="s">
        <v>15</v>
      </c>
      <c r="G132" s="86" t="s">
        <v>18</v>
      </c>
      <c r="H132" s="86" t="s">
        <v>19</v>
      </c>
      <c r="I132" s="86" t="s">
        <v>20</v>
      </c>
      <c r="J132" s="86" t="s">
        <v>21</v>
      </c>
      <c r="K132" s="86" t="s">
        <v>6</v>
      </c>
      <c r="L132" s="86" t="s">
        <v>7</v>
      </c>
      <c r="M132" s="86" t="s">
        <v>8</v>
      </c>
      <c r="N132" s="86" t="s">
        <v>9</v>
      </c>
      <c r="O132" s="85" t="s">
        <v>61</v>
      </c>
      <c r="P132" s="85"/>
      <c r="Q132" s="85"/>
      <c r="R132" s="87"/>
      <c r="T132" s="86" t="s">
        <v>12</v>
      </c>
      <c r="U132" s="86" t="s">
        <v>13</v>
      </c>
      <c r="V132" s="86" t="s">
        <v>14</v>
      </c>
      <c r="W132" s="86" t="s">
        <v>15</v>
      </c>
      <c r="X132" s="86" t="s">
        <v>18</v>
      </c>
      <c r="Y132" s="86" t="s">
        <v>19</v>
      </c>
      <c r="Z132" s="86" t="s">
        <v>20</v>
      </c>
      <c r="AA132" s="86" t="s">
        <v>21</v>
      </c>
      <c r="AB132" s="86" t="s">
        <v>6</v>
      </c>
      <c r="AC132" s="86" t="s">
        <v>7</v>
      </c>
      <c r="AD132" s="86" t="s">
        <v>8</v>
      </c>
      <c r="AE132" s="86" t="s">
        <v>9</v>
      </c>
    </row>
    <row r="133" spans="1:31" x14ac:dyDescent="0.25">
      <c r="A133" s="88" t="s">
        <v>1</v>
      </c>
      <c r="B133" s="89" t="s">
        <v>62</v>
      </c>
      <c r="C133" s="90"/>
      <c r="D133" s="90"/>
      <c r="E133" s="90"/>
      <c r="F133" s="90">
        <v>16509</v>
      </c>
      <c r="G133" s="90">
        <v>16898</v>
      </c>
      <c r="H133" s="90">
        <v>17409</v>
      </c>
      <c r="I133" s="90">
        <v>17916</v>
      </c>
      <c r="J133" s="90">
        <v>20325</v>
      </c>
      <c r="K133" s="90">
        <v>17373</v>
      </c>
      <c r="L133" s="90">
        <v>17138</v>
      </c>
      <c r="M133" s="90">
        <v>16492</v>
      </c>
      <c r="N133" s="90">
        <v>17753</v>
      </c>
      <c r="O133" s="90"/>
      <c r="P133" s="89"/>
      <c r="Q133" s="89"/>
      <c r="R133" s="91"/>
      <c r="AC133" s="21"/>
    </row>
    <row r="134" spans="1:31" x14ac:dyDescent="0.25">
      <c r="A134" s="88"/>
      <c r="B134" s="89" t="s">
        <v>63</v>
      </c>
      <c r="C134" s="90"/>
      <c r="D134" s="90"/>
      <c r="E134" s="90"/>
      <c r="F134" s="90">
        <v>19760.868421052601</v>
      </c>
      <c r="G134" s="90">
        <v>20031.140698809999</v>
      </c>
      <c r="H134" s="90">
        <v>21060.065789473701</v>
      </c>
      <c r="I134" s="90">
        <v>24512.070121951201</v>
      </c>
      <c r="J134" s="90">
        <v>25570.423611111099</v>
      </c>
      <c r="K134" s="90">
        <v>23348.7169811321</v>
      </c>
      <c r="L134" s="90">
        <v>20273.40625</v>
      </c>
      <c r="M134" s="90">
        <v>20159.5</v>
      </c>
      <c r="N134" s="90">
        <v>21217.4573170732</v>
      </c>
      <c r="O134" s="90"/>
      <c r="P134" s="89"/>
      <c r="Q134" s="89"/>
      <c r="R134" s="91"/>
      <c r="AC134" s="21"/>
    </row>
    <row r="135" spans="1:31" x14ac:dyDescent="0.25">
      <c r="A135" s="88"/>
      <c r="B135" s="89" t="s">
        <v>64</v>
      </c>
      <c r="C135" s="90"/>
      <c r="D135" s="90"/>
      <c r="E135" s="90"/>
      <c r="F135" s="90">
        <v>25003</v>
      </c>
      <c r="G135" s="90">
        <v>25224</v>
      </c>
      <c r="H135" s="90">
        <v>28472</v>
      </c>
      <c r="I135" s="90">
        <v>36548</v>
      </c>
      <c r="J135" s="90">
        <v>39246</v>
      </c>
      <c r="K135" s="90">
        <v>35764</v>
      </c>
      <c r="L135" s="90">
        <v>28414</v>
      </c>
      <c r="M135" s="90">
        <v>27294</v>
      </c>
      <c r="N135" s="90">
        <v>29289</v>
      </c>
      <c r="O135" s="90"/>
      <c r="P135" s="89"/>
      <c r="Q135" s="89"/>
      <c r="R135" s="91"/>
      <c r="AC135" s="21"/>
    </row>
    <row r="136" spans="1:31" x14ac:dyDescent="0.25">
      <c r="A136" s="88" t="s">
        <v>65</v>
      </c>
      <c r="B136" s="89" t="s">
        <v>62</v>
      </c>
      <c r="C136" s="90"/>
      <c r="D136" s="90"/>
      <c r="E136" s="90"/>
      <c r="F136" s="90">
        <v>18837</v>
      </c>
      <c r="G136" s="90">
        <v>11931</v>
      </c>
      <c r="H136" s="90">
        <v>19781</v>
      </c>
      <c r="I136" s="90">
        <v>20556</v>
      </c>
      <c r="J136" s="90">
        <v>18636</v>
      </c>
      <c r="K136" s="90">
        <v>20119</v>
      </c>
      <c r="L136" s="90">
        <v>20029</v>
      </c>
      <c r="M136" s="90">
        <v>18615</v>
      </c>
      <c r="N136" s="90">
        <v>20262</v>
      </c>
      <c r="O136" s="90"/>
      <c r="P136" s="89"/>
      <c r="Q136" s="89"/>
      <c r="R136" s="91"/>
      <c r="AC136" s="21"/>
    </row>
    <row r="137" spans="1:31" x14ac:dyDescent="0.25">
      <c r="A137" s="88"/>
      <c r="B137" s="89" t="s">
        <v>63</v>
      </c>
      <c r="C137" s="90"/>
      <c r="D137" s="90"/>
      <c r="E137" s="90"/>
      <c r="F137" s="90">
        <v>25939.088942307699</v>
      </c>
      <c r="G137" s="90">
        <v>25651.038251953101</v>
      </c>
      <c r="H137" s="90">
        <v>27691.355769230799</v>
      </c>
      <c r="I137" s="90">
        <v>32755.029334435101</v>
      </c>
      <c r="J137" s="90">
        <v>33914.791666666701</v>
      </c>
      <c r="K137" s="90">
        <v>30875.491228070201</v>
      </c>
      <c r="L137" s="90">
        <v>27039.303240740701</v>
      </c>
      <c r="M137" s="90">
        <v>26417.276041666701</v>
      </c>
      <c r="N137" s="90">
        <v>27298.949519230799</v>
      </c>
      <c r="O137" s="90"/>
      <c r="P137" s="89"/>
      <c r="Q137" s="89"/>
      <c r="R137" s="91"/>
      <c r="AC137" s="21"/>
    </row>
    <row r="138" spans="1:31" x14ac:dyDescent="0.25">
      <c r="A138" s="88"/>
      <c r="B138" s="89" t="s">
        <v>64</v>
      </c>
      <c r="C138" s="90"/>
      <c r="D138" s="90"/>
      <c r="E138" s="90"/>
      <c r="F138" s="90">
        <v>31116</v>
      </c>
      <c r="G138" s="90">
        <v>28578</v>
      </c>
      <c r="H138" s="90">
        <v>33585</v>
      </c>
      <c r="I138" s="90">
        <v>43120</v>
      </c>
      <c r="J138" s="90">
        <v>44661</v>
      </c>
      <c r="K138" s="90">
        <v>44243</v>
      </c>
      <c r="L138" s="90">
        <v>34040</v>
      </c>
      <c r="M138" s="90">
        <v>30614</v>
      </c>
      <c r="N138" s="90">
        <v>33185</v>
      </c>
      <c r="O138" s="90"/>
      <c r="P138" s="89"/>
      <c r="Q138" s="89"/>
      <c r="R138" s="91"/>
      <c r="T138" s="90"/>
      <c r="U138" s="90"/>
      <c r="V138" s="90"/>
      <c r="W138" s="90">
        <f>+F138/100</f>
        <v>311.16000000000003</v>
      </c>
      <c r="X138" s="90">
        <f t="shared" ref="X138:AE138" si="12">+G138/100</f>
        <v>285.77999999999997</v>
      </c>
      <c r="Y138" s="90">
        <f t="shared" si="12"/>
        <v>335.85</v>
      </c>
      <c r="Z138" s="90">
        <f t="shared" si="12"/>
        <v>431.2</v>
      </c>
      <c r="AA138" s="90">
        <f t="shared" si="12"/>
        <v>446.61</v>
      </c>
      <c r="AB138" s="90">
        <f t="shared" si="12"/>
        <v>442.43</v>
      </c>
      <c r="AC138" s="90">
        <f t="shared" si="12"/>
        <v>340.4</v>
      </c>
      <c r="AD138" s="90">
        <f t="shared" si="12"/>
        <v>306.14</v>
      </c>
      <c r="AE138" s="90">
        <f t="shared" si="12"/>
        <v>331.85</v>
      </c>
    </row>
    <row r="139" spans="1:31" x14ac:dyDescent="0.25">
      <c r="A139" s="88"/>
      <c r="B139" s="89" t="s">
        <v>545</v>
      </c>
      <c r="C139" s="90"/>
      <c r="D139" s="90"/>
      <c r="E139" s="90"/>
      <c r="F139" s="90">
        <f>+F138/100</f>
        <v>311.16000000000003</v>
      </c>
      <c r="G139" s="90">
        <f t="shared" ref="G139:N139" si="13">+G138/100</f>
        <v>285.77999999999997</v>
      </c>
      <c r="H139" s="90">
        <f t="shared" si="13"/>
        <v>335.85</v>
      </c>
      <c r="I139" s="90">
        <f t="shared" si="13"/>
        <v>431.2</v>
      </c>
      <c r="J139" s="90">
        <f t="shared" si="13"/>
        <v>446.61</v>
      </c>
      <c r="K139" s="90">
        <f t="shared" si="13"/>
        <v>442.43</v>
      </c>
      <c r="L139" s="90">
        <f t="shared" si="13"/>
        <v>340.4</v>
      </c>
      <c r="M139" s="90">
        <f t="shared" si="13"/>
        <v>306.14</v>
      </c>
      <c r="N139" s="90">
        <f t="shared" si="13"/>
        <v>331.85</v>
      </c>
      <c r="O139" s="90"/>
      <c r="P139" s="89"/>
      <c r="Q139" s="89"/>
      <c r="R139" s="91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</row>
    <row r="140" spans="1:31" x14ac:dyDescent="0.25">
      <c r="A140" s="88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91"/>
      <c r="AC140" s="21"/>
    </row>
    <row r="141" spans="1:31" x14ac:dyDescent="0.25">
      <c r="A141" s="88" t="s">
        <v>66</v>
      </c>
      <c r="B141" s="89" t="s">
        <v>525</v>
      </c>
      <c r="C141" s="94">
        <v>101</v>
      </c>
      <c r="D141" s="94">
        <v>90</v>
      </c>
      <c r="E141" s="94">
        <v>77</v>
      </c>
      <c r="F141" s="94">
        <v>61</v>
      </c>
      <c r="G141" s="94">
        <v>45</v>
      </c>
      <c r="H141" s="94">
        <v>40</v>
      </c>
      <c r="I141" s="94">
        <v>105</v>
      </c>
      <c r="J141" s="94">
        <v>99</v>
      </c>
      <c r="K141" s="94">
        <v>106</v>
      </c>
      <c r="L141" s="94">
        <v>31</v>
      </c>
      <c r="M141" s="94">
        <v>91</v>
      </c>
      <c r="N141" s="94">
        <v>34</v>
      </c>
      <c r="O141" s="89"/>
      <c r="P141" s="89" t="s">
        <v>528</v>
      </c>
      <c r="Q141" s="89"/>
      <c r="R141" s="91"/>
      <c r="AC141" s="21"/>
    </row>
    <row r="142" spans="1:31" x14ac:dyDescent="0.25">
      <c r="A142" s="88"/>
      <c r="B142" s="89" t="s">
        <v>526</v>
      </c>
      <c r="C142" s="94">
        <v>102</v>
      </c>
      <c r="D142" s="94">
        <v>45</v>
      </c>
      <c r="E142" s="94">
        <v>65</v>
      </c>
      <c r="F142" s="94">
        <v>16</v>
      </c>
      <c r="G142" s="94">
        <v>5</v>
      </c>
      <c r="H142" s="94">
        <v>8</v>
      </c>
      <c r="I142" s="94">
        <v>76</v>
      </c>
      <c r="J142" s="94">
        <v>105</v>
      </c>
      <c r="K142" s="94">
        <v>71</v>
      </c>
      <c r="L142" s="94">
        <v>23</v>
      </c>
      <c r="M142" s="94">
        <v>48</v>
      </c>
      <c r="N142" s="94">
        <v>39</v>
      </c>
      <c r="O142" s="89"/>
      <c r="P142" s="89"/>
      <c r="Q142" s="89"/>
      <c r="R142" s="91"/>
      <c r="AC142" s="21"/>
    </row>
    <row r="143" spans="1:31" x14ac:dyDescent="0.25">
      <c r="A143" s="88"/>
      <c r="B143" s="89" t="s">
        <v>527</v>
      </c>
      <c r="C143" s="94">
        <v>96</v>
      </c>
      <c r="D143" s="94">
        <v>57</v>
      </c>
      <c r="E143" s="94">
        <v>51</v>
      </c>
      <c r="F143" s="94">
        <v>16</v>
      </c>
      <c r="G143" s="94">
        <v>68</v>
      </c>
      <c r="H143" s="94">
        <v>26</v>
      </c>
      <c r="I143" s="94">
        <v>103</v>
      </c>
      <c r="J143" s="94">
        <v>96</v>
      </c>
      <c r="K143" s="94">
        <v>107</v>
      </c>
      <c r="L143" s="94">
        <v>59</v>
      </c>
      <c r="M143" s="94">
        <v>89</v>
      </c>
      <c r="N143" s="94">
        <v>71</v>
      </c>
      <c r="O143" s="89"/>
      <c r="P143" s="89"/>
      <c r="Q143" s="89"/>
      <c r="R143" s="91"/>
    </row>
    <row r="144" spans="1:31" x14ac:dyDescent="0.25">
      <c r="A144" s="88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91"/>
    </row>
    <row r="145" spans="1:18" x14ac:dyDescent="0.25">
      <c r="A145" s="88" t="s">
        <v>69</v>
      </c>
      <c r="B145" s="89" t="s">
        <v>70</v>
      </c>
      <c r="C145" s="92">
        <v>109</v>
      </c>
      <c r="D145" s="92">
        <v>133</v>
      </c>
      <c r="E145" s="92">
        <v>109</v>
      </c>
      <c r="F145" s="92">
        <v>70</v>
      </c>
      <c r="G145" s="92">
        <v>134</v>
      </c>
      <c r="H145" s="92">
        <v>144</v>
      </c>
      <c r="I145" s="92">
        <v>118</v>
      </c>
      <c r="J145" s="92">
        <v>107</v>
      </c>
      <c r="K145" s="92">
        <v>78</v>
      </c>
      <c r="L145" s="92">
        <v>67</v>
      </c>
      <c r="M145" s="92">
        <v>78</v>
      </c>
      <c r="N145" s="92">
        <v>98</v>
      </c>
      <c r="O145" s="89"/>
      <c r="P145" s="89"/>
      <c r="Q145" s="89"/>
      <c r="R145" s="91"/>
    </row>
    <row r="146" spans="1:18" x14ac:dyDescent="0.25">
      <c r="A146" s="88"/>
      <c r="B146" s="89" t="s">
        <v>71</v>
      </c>
      <c r="C146" s="92">
        <v>155</v>
      </c>
      <c r="D146" s="92">
        <v>188</v>
      </c>
      <c r="E146" s="92">
        <v>173</v>
      </c>
      <c r="F146" s="92">
        <v>155</v>
      </c>
      <c r="G146" s="92">
        <v>320</v>
      </c>
      <c r="H146" s="92">
        <v>292</v>
      </c>
      <c r="I146" s="92">
        <v>197</v>
      </c>
      <c r="J146" s="92">
        <v>142</v>
      </c>
      <c r="K146" s="92">
        <v>108</v>
      </c>
      <c r="L146" s="92">
        <v>97</v>
      </c>
      <c r="M146" s="92">
        <v>107</v>
      </c>
      <c r="N146" s="92">
        <v>143</v>
      </c>
      <c r="O146" s="89"/>
      <c r="P146" s="89"/>
      <c r="Q146" s="89"/>
      <c r="R146" s="91"/>
    </row>
    <row r="147" spans="1:18" x14ac:dyDescent="0.25">
      <c r="A147" s="88"/>
      <c r="B147" s="89" t="s">
        <v>523</v>
      </c>
      <c r="C147" s="92">
        <v>180</v>
      </c>
      <c r="D147" s="92">
        <v>144</v>
      </c>
      <c r="E147" s="92">
        <v>166</v>
      </c>
      <c r="F147" s="92">
        <v>231</v>
      </c>
      <c r="G147" s="92">
        <v>264</v>
      </c>
      <c r="H147" s="92">
        <v>255</v>
      </c>
      <c r="I147" s="92">
        <v>197</v>
      </c>
      <c r="J147" s="92">
        <v>161</v>
      </c>
      <c r="K147" s="92">
        <v>98</v>
      </c>
      <c r="L147" s="92">
        <v>102</v>
      </c>
      <c r="M147" s="92">
        <v>107</v>
      </c>
      <c r="N147" s="92">
        <v>131</v>
      </c>
      <c r="O147" s="89"/>
      <c r="P147" s="89"/>
      <c r="Q147" s="89"/>
      <c r="R147" s="91"/>
    </row>
    <row r="148" spans="1:18" x14ac:dyDescent="0.25">
      <c r="A148" s="88"/>
      <c r="B148" s="89" t="s">
        <v>76</v>
      </c>
      <c r="C148" s="261">
        <v>0.81</v>
      </c>
      <c r="D148" s="261">
        <v>0.9</v>
      </c>
      <c r="E148" s="261">
        <v>0.86</v>
      </c>
      <c r="F148" s="261">
        <v>0.86</v>
      </c>
      <c r="G148" s="261">
        <v>0.86</v>
      </c>
      <c r="H148" s="261">
        <v>0.95</v>
      </c>
      <c r="I148" s="261">
        <v>1</v>
      </c>
      <c r="J148" s="261"/>
      <c r="K148" s="261"/>
      <c r="L148" s="261"/>
      <c r="M148" s="261"/>
      <c r="N148" s="261"/>
      <c r="O148" s="89"/>
      <c r="P148" s="89"/>
      <c r="Q148" s="89"/>
      <c r="R148" s="91"/>
    </row>
    <row r="149" spans="1:18" x14ac:dyDescent="0.25">
      <c r="A149" s="88"/>
      <c r="B149" s="89" t="s">
        <v>72</v>
      </c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91"/>
    </row>
    <row r="150" spans="1:18" x14ac:dyDescent="0.25">
      <c r="A150" s="88"/>
      <c r="B150" s="89" t="s">
        <v>75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91"/>
    </row>
    <row r="151" spans="1:18" x14ac:dyDescent="0.25">
      <c r="A151" s="88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91"/>
    </row>
    <row r="152" spans="1:18" x14ac:dyDescent="0.25">
      <c r="A152" s="88" t="s">
        <v>518</v>
      </c>
      <c r="B152" s="89" t="s">
        <v>519</v>
      </c>
      <c r="C152" s="89">
        <v>1.66</v>
      </c>
      <c r="D152" s="89">
        <v>1.75</v>
      </c>
      <c r="E152" s="89">
        <v>1.9</v>
      </c>
      <c r="F152" s="89">
        <v>2.08</v>
      </c>
      <c r="G152" s="89">
        <v>1.68</v>
      </c>
      <c r="H152" s="89">
        <v>1.51</v>
      </c>
      <c r="I152" s="89">
        <v>1.74</v>
      </c>
      <c r="J152" s="89">
        <v>1.73</v>
      </c>
      <c r="K152" s="89">
        <v>1.66</v>
      </c>
      <c r="L152" s="89">
        <v>1.78</v>
      </c>
      <c r="M152" s="89">
        <v>1.98</v>
      </c>
      <c r="N152" s="89">
        <v>2.11</v>
      </c>
      <c r="O152" s="89"/>
      <c r="P152" s="89"/>
      <c r="Q152" s="89"/>
      <c r="R152" s="91"/>
    </row>
    <row r="153" spans="1:18" x14ac:dyDescent="0.25">
      <c r="A153" s="88"/>
      <c r="B153" s="89" t="s">
        <v>520</v>
      </c>
      <c r="C153" s="89"/>
      <c r="D153" s="89"/>
      <c r="E153" s="89"/>
      <c r="F153" s="89"/>
      <c r="G153" s="89">
        <v>2.2799999999999998</v>
      </c>
      <c r="H153" s="89">
        <v>2.1</v>
      </c>
      <c r="I153" s="89">
        <v>2.46</v>
      </c>
      <c r="J153" s="89">
        <v>2.42</v>
      </c>
      <c r="K153" s="89">
        <v>2.31</v>
      </c>
      <c r="L153" s="89">
        <v>2.42</v>
      </c>
      <c r="M153" s="89">
        <v>2.62</v>
      </c>
      <c r="N153" s="89">
        <v>2.62</v>
      </c>
      <c r="O153" s="89"/>
      <c r="P153" s="89"/>
      <c r="Q153" s="89"/>
      <c r="R153" s="91"/>
    </row>
    <row r="154" spans="1:18" x14ac:dyDescent="0.25">
      <c r="A154" s="88"/>
      <c r="B154" s="89" t="s">
        <v>521</v>
      </c>
      <c r="C154" s="89"/>
      <c r="D154" s="89"/>
      <c r="E154" s="89"/>
      <c r="F154" s="89">
        <v>2.5099999999999998</v>
      </c>
      <c r="G154" s="89">
        <v>2.2000000000000002</v>
      </c>
      <c r="H154" s="89">
        <v>2.0299999999999998</v>
      </c>
      <c r="I154" s="89">
        <v>2.36</v>
      </c>
      <c r="J154" s="89">
        <v>2.2400000000000002</v>
      </c>
      <c r="K154" s="89">
        <v>2.14</v>
      </c>
      <c r="L154" s="89">
        <v>2.2400000000000002</v>
      </c>
      <c r="M154" s="89">
        <v>2.39</v>
      </c>
      <c r="N154" s="89">
        <v>2.12</v>
      </c>
      <c r="O154" s="89"/>
      <c r="P154" s="89"/>
      <c r="Q154" s="89"/>
      <c r="R154" s="91"/>
    </row>
    <row r="155" spans="1:18" x14ac:dyDescent="0.25">
      <c r="A155" s="88"/>
      <c r="B155" s="89" t="s">
        <v>540</v>
      </c>
      <c r="C155">
        <f>+C153*$U$25</f>
        <v>0</v>
      </c>
      <c r="D155">
        <f t="shared" ref="D155:N155" si="14">+D153*$U$25</f>
        <v>0</v>
      </c>
      <c r="E155">
        <f t="shared" si="14"/>
        <v>0</v>
      </c>
      <c r="F155">
        <f t="shared" si="14"/>
        <v>0</v>
      </c>
      <c r="G155">
        <f t="shared" si="14"/>
        <v>22.799999999999997</v>
      </c>
      <c r="H155">
        <f t="shared" si="14"/>
        <v>21</v>
      </c>
      <c r="I155">
        <f t="shared" si="14"/>
        <v>24.6</v>
      </c>
      <c r="J155">
        <f t="shared" si="14"/>
        <v>24.2</v>
      </c>
      <c r="K155">
        <f t="shared" si="14"/>
        <v>23.1</v>
      </c>
      <c r="L155">
        <f t="shared" si="14"/>
        <v>24.2</v>
      </c>
      <c r="M155">
        <f t="shared" si="14"/>
        <v>26.200000000000003</v>
      </c>
      <c r="N155">
        <f t="shared" si="14"/>
        <v>26.200000000000003</v>
      </c>
      <c r="O155" s="89"/>
      <c r="P155" s="89"/>
      <c r="Q155" s="89"/>
      <c r="R155" s="91"/>
    </row>
    <row r="156" spans="1:18" x14ac:dyDescent="0.25">
      <c r="A156" s="88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91"/>
    </row>
    <row r="157" spans="1:18" x14ac:dyDescent="0.25">
      <c r="A157" s="88" t="s">
        <v>67</v>
      </c>
      <c r="B157" s="93">
        <v>1998</v>
      </c>
      <c r="C157" s="94" t="s">
        <v>12</v>
      </c>
      <c r="D157" s="94" t="s">
        <v>13</v>
      </c>
      <c r="E157" s="94" t="s">
        <v>14</v>
      </c>
      <c r="F157" s="94" t="s">
        <v>15</v>
      </c>
      <c r="G157" s="94" t="s">
        <v>18</v>
      </c>
      <c r="H157" s="94" t="s">
        <v>19</v>
      </c>
      <c r="I157" s="94" t="s">
        <v>20</v>
      </c>
      <c r="J157" s="94" t="s">
        <v>21</v>
      </c>
      <c r="K157" s="94" t="s">
        <v>6</v>
      </c>
      <c r="L157" s="94" t="s">
        <v>7</v>
      </c>
      <c r="M157" s="94" t="s">
        <v>8</v>
      </c>
      <c r="N157" s="94" t="s">
        <v>9</v>
      </c>
      <c r="O157" s="94" t="s">
        <v>5</v>
      </c>
      <c r="P157" s="94" t="s">
        <v>10</v>
      </c>
      <c r="Q157" s="94" t="s">
        <v>11</v>
      </c>
      <c r="R157" s="95" t="s">
        <v>22</v>
      </c>
    </row>
    <row r="158" spans="1:18" x14ac:dyDescent="0.25">
      <c r="A158" s="88" t="s">
        <v>68</v>
      </c>
      <c r="B158" s="89" t="s">
        <v>41</v>
      </c>
      <c r="C158" s="89">
        <v>19.39</v>
      </c>
      <c r="D158" s="89">
        <v>14.34</v>
      </c>
      <c r="E158" s="89">
        <v>18.739999999999998</v>
      </c>
      <c r="F158" s="89">
        <v>24.23</v>
      </c>
      <c r="G158" s="89">
        <v>14.8</v>
      </c>
      <c r="H158" s="89">
        <v>13.79</v>
      </c>
      <c r="I158" s="89">
        <v>26.32</v>
      </c>
      <c r="J158" s="89">
        <v>51.04</v>
      </c>
      <c r="K158" s="89">
        <v>39.869999999999997</v>
      </c>
      <c r="L158" s="89">
        <v>30.48</v>
      </c>
      <c r="M158" s="89">
        <v>28.52</v>
      </c>
      <c r="N158" s="89">
        <v>31.19</v>
      </c>
      <c r="O158" s="96">
        <f t="shared" ref="O158:O163" si="15">AVERAGE(C158:E158)</f>
        <v>17.489999999999998</v>
      </c>
      <c r="P158" s="96">
        <f t="shared" ref="P158:P163" si="16">AVERAGE(F158:H158)</f>
        <v>17.606666666666666</v>
      </c>
      <c r="Q158" s="96">
        <f t="shared" ref="Q158:Q163" si="17">AVERAGE(I158:K158)</f>
        <v>39.076666666666661</v>
      </c>
      <c r="R158" s="97">
        <f t="shared" ref="R158:R163" si="18">AVERAGE(L158:N158)</f>
        <v>30.063333333333333</v>
      </c>
    </row>
    <row r="159" spans="1:18" x14ac:dyDescent="0.25">
      <c r="A159" s="88"/>
      <c r="B159" s="89" t="s">
        <v>40</v>
      </c>
      <c r="C159" s="89">
        <v>20.21</v>
      </c>
      <c r="D159" s="89">
        <v>16.690000000000001</v>
      </c>
      <c r="E159" s="89">
        <v>20.25</v>
      </c>
      <c r="F159" s="89">
        <v>25.24</v>
      </c>
      <c r="G159" s="89">
        <v>15.8</v>
      </c>
      <c r="H159" s="89">
        <v>15.79</v>
      </c>
      <c r="I159" s="89">
        <v>31.42</v>
      </c>
      <c r="J159" s="89">
        <v>51.03</v>
      </c>
      <c r="K159" s="89">
        <v>40.75</v>
      </c>
      <c r="L159" s="89">
        <v>31.34</v>
      </c>
      <c r="M159" s="89">
        <v>29.72</v>
      </c>
      <c r="N159" s="89">
        <v>30.3</v>
      </c>
      <c r="O159" s="96">
        <f t="shared" si="15"/>
        <v>19.05</v>
      </c>
      <c r="P159" s="96">
        <f t="shared" si="16"/>
        <v>18.943333333333332</v>
      </c>
      <c r="Q159" s="96">
        <f t="shared" si="17"/>
        <v>41.06666666666667</v>
      </c>
      <c r="R159" s="97">
        <f t="shared" si="18"/>
        <v>30.453333333333333</v>
      </c>
    </row>
    <row r="160" spans="1:18" x14ac:dyDescent="0.25">
      <c r="A160" s="88"/>
      <c r="B160" s="89" t="s">
        <v>47</v>
      </c>
      <c r="C160" s="89"/>
      <c r="D160" s="89"/>
      <c r="E160" s="89"/>
      <c r="F160" s="89">
        <v>26.16</v>
      </c>
      <c r="G160" s="89">
        <v>14.63</v>
      </c>
      <c r="H160" s="89">
        <v>15.52</v>
      </c>
      <c r="I160" s="89">
        <v>33.89</v>
      </c>
      <c r="J160" s="89">
        <v>48.51</v>
      </c>
      <c r="K160" s="89">
        <v>39.799999999999997</v>
      </c>
      <c r="L160" s="89">
        <v>30.02</v>
      </c>
      <c r="M160" s="89">
        <v>29</v>
      </c>
      <c r="N160" s="89">
        <v>31.9</v>
      </c>
      <c r="O160" s="96" t="e">
        <f t="shared" si="15"/>
        <v>#DIV/0!</v>
      </c>
      <c r="P160" s="96">
        <f t="shared" si="16"/>
        <v>18.77</v>
      </c>
      <c r="Q160" s="96">
        <f t="shared" si="17"/>
        <v>40.733333333333334</v>
      </c>
      <c r="R160" s="97">
        <f t="shared" si="18"/>
        <v>30.306666666666661</v>
      </c>
    </row>
    <row r="161" spans="1:22" x14ac:dyDescent="0.25">
      <c r="A161" s="88"/>
      <c r="B161" s="89" t="s">
        <v>45</v>
      </c>
      <c r="C161" s="89"/>
      <c r="D161" s="89"/>
      <c r="E161" s="89"/>
      <c r="F161" s="89">
        <v>26.17</v>
      </c>
      <c r="G161" s="89">
        <v>17.36</v>
      </c>
      <c r="H161" s="89">
        <v>16.86</v>
      </c>
      <c r="I161" s="89">
        <v>41.13</v>
      </c>
      <c r="J161" s="89">
        <v>48.79</v>
      </c>
      <c r="K161" s="89">
        <v>40.619999999999997</v>
      </c>
      <c r="L161" s="89">
        <v>30.26</v>
      </c>
      <c r="M161" s="89">
        <v>29.95</v>
      </c>
      <c r="N161" s="89">
        <v>32.409999999999997</v>
      </c>
      <c r="O161" s="96" t="e">
        <f t="shared" si="15"/>
        <v>#DIV/0!</v>
      </c>
      <c r="P161" s="96">
        <f t="shared" si="16"/>
        <v>20.13</v>
      </c>
      <c r="Q161" s="96">
        <f t="shared" si="17"/>
        <v>43.513333333333328</v>
      </c>
      <c r="R161" s="97">
        <f t="shared" si="18"/>
        <v>30.873333333333335</v>
      </c>
    </row>
    <row r="162" spans="1:22" x14ac:dyDescent="0.25">
      <c r="A162" s="88"/>
      <c r="B162" s="89" t="s">
        <v>46</v>
      </c>
      <c r="C162" s="89"/>
      <c r="D162" s="89"/>
      <c r="E162" s="89"/>
      <c r="F162" s="89">
        <v>26.17</v>
      </c>
      <c r="G162" s="89">
        <v>17.36</v>
      </c>
      <c r="H162" s="89">
        <v>17.07</v>
      </c>
      <c r="I162" s="89">
        <v>42.45</v>
      </c>
      <c r="J162" s="89">
        <v>51.86</v>
      </c>
      <c r="K162" s="89">
        <v>41.56</v>
      </c>
      <c r="L162" s="89">
        <v>29.22</v>
      </c>
      <c r="M162" s="89">
        <v>29.55</v>
      </c>
      <c r="N162" s="89">
        <v>31.64</v>
      </c>
      <c r="O162" s="96" t="e">
        <f t="shared" si="15"/>
        <v>#DIV/0!</v>
      </c>
      <c r="P162" s="96">
        <f t="shared" si="16"/>
        <v>20.2</v>
      </c>
      <c r="Q162" s="96">
        <f t="shared" si="17"/>
        <v>45.29</v>
      </c>
      <c r="R162" s="97">
        <f t="shared" si="18"/>
        <v>30.136666666666667</v>
      </c>
    </row>
    <row r="163" spans="1:22" x14ac:dyDescent="0.25">
      <c r="A163" s="98"/>
      <c r="B163" s="99" t="s">
        <v>42</v>
      </c>
      <c r="C163" s="99">
        <v>22.17</v>
      </c>
      <c r="D163" s="99">
        <v>20.49</v>
      </c>
      <c r="E163" s="99">
        <v>21.85</v>
      </c>
      <c r="F163" s="99">
        <v>25.52</v>
      </c>
      <c r="G163" s="99">
        <v>20.91</v>
      </c>
      <c r="H163" s="99">
        <v>20.69</v>
      </c>
      <c r="I163" s="99">
        <v>42.33</v>
      </c>
      <c r="J163" s="99">
        <v>51.1</v>
      </c>
      <c r="K163" s="99">
        <v>41.89</v>
      </c>
      <c r="L163" s="99">
        <v>27.11</v>
      </c>
      <c r="M163" s="99">
        <v>27.78</v>
      </c>
      <c r="N163" s="99">
        <v>27.47</v>
      </c>
      <c r="O163" s="100">
        <f t="shared" si="15"/>
        <v>21.50333333333333</v>
      </c>
      <c r="P163" s="100">
        <f t="shared" si="16"/>
        <v>22.373333333333335</v>
      </c>
      <c r="Q163" s="100">
        <f t="shared" si="17"/>
        <v>45.106666666666662</v>
      </c>
      <c r="R163" s="101">
        <f t="shared" si="18"/>
        <v>27.453333333333333</v>
      </c>
    </row>
    <row r="165" spans="1:22" x14ac:dyDescent="0.25">
      <c r="C165" s="94" t="s">
        <v>12</v>
      </c>
      <c r="D165" s="94" t="s">
        <v>13</v>
      </c>
      <c r="E165" s="94" t="s">
        <v>14</v>
      </c>
      <c r="F165" s="94" t="s">
        <v>15</v>
      </c>
      <c r="G165" s="94" t="s">
        <v>18</v>
      </c>
      <c r="H165" s="94" t="s">
        <v>19</v>
      </c>
      <c r="I165" s="94" t="s">
        <v>20</v>
      </c>
      <c r="J165" s="94" t="s">
        <v>21</v>
      </c>
      <c r="K165" s="94" t="s">
        <v>6</v>
      </c>
      <c r="L165" s="94" t="s">
        <v>7</v>
      </c>
      <c r="M165" s="94" t="s">
        <v>8</v>
      </c>
      <c r="N165" s="94" t="s">
        <v>9</v>
      </c>
    </row>
    <row r="166" spans="1:22" x14ac:dyDescent="0.25">
      <c r="B166" t="s">
        <v>537</v>
      </c>
      <c r="C166">
        <v>170</v>
      </c>
      <c r="D166">
        <v>144</v>
      </c>
      <c r="E166">
        <v>163</v>
      </c>
      <c r="F166">
        <v>230</v>
      </c>
      <c r="G166">
        <v>282</v>
      </c>
      <c r="H166">
        <v>280</v>
      </c>
      <c r="I166">
        <v>194</v>
      </c>
      <c r="J166">
        <v>160</v>
      </c>
      <c r="K166">
        <v>102</v>
      </c>
      <c r="L166">
        <v>107</v>
      </c>
      <c r="M166">
        <v>110</v>
      </c>
      <c r="N166">
        <v>137</v>
      </c>
    </row>
    <row r="169" spans="1:22" x14ac:dyDescent="0.25">
      <c r="B169" t="s">
        <v>504</v>
      </c>
      <c r="C169" s="257"/>
      <c r="D169" s="258"/>
      <c r="E169" s="257" t="s">
        <v>36</v>
      </c>
      <c r="F169" s="258"/>
      <c r="G169" s="257" t="s">
        <v>37</v>
      </c>
      <c r="H169" s="258"/>
      <c r="I169" s="84" t="s">
        <v>13</v>
      </c>
      <c r="J169" s="87"/>
      <c r="K169" s="257" t="s">
        <v>522</v>
      </c>
      <c r="L169" s="258"/>
      <c r="M169" s="257" t="s">
        <v>10</v>
      </c>
      <c r="N169" s="258"/>
      <c r="O169" s="257" t="s">
        <v>79</v>
      </c>
      <c r="P169" s="258"/>
      <c r="Q169" s="84" t="s">
        <v>11</v>
      </c>
      <c r="R169" s="87"/>
      <c r="S169" s="84" t="s">
        <v>6</v>
      </c>
      <c r="T169" s="87"/>
      <c r="U169" s="84"/>
      <c r="V169" s="87"/>
    </row>
    <row r="170" spans="1:22" x14ac:dyDescent="0.25">
      <c r="C170" s="259"/>
      <c r="D170" s="95"/>
      <c r="E170" s="259" t="s">
        <v>38</v>
      </c>
      <c r="F170" s="95" t="s">
        <v>39</v>
      </c>
      <c r="G170" s="259" t="s">
        <v>38</v>
      </c>
      <c r="H170" s="95" t="s">
        <v>39</v>
      </c>
      <c r="I170" s="259" t="s">
        <v>38</v>
      </c>
      <c r="J170" s="95" t="s">
        <v>39</v>
      </c>
      <c r="K170" s="259" t="s">
        <v>38</v>
      </c>
      <c r="L170" s="95" t="s">
        <v>39</v>
      </c>
      <c r="M170" s="259" t="s">
        <v>38</v>
      </c>
      <c r="N170" s="95" t="s">
        <v>39</v>
      </c>
      <c r="O170" s="259" t="s">
        <v>38</v>
      </c>
      <c r="P170" s="95" t="s">
        <v>39</v>
      </c>
      <c r="Q170" s="259" t="s">
        <v>38</v>
      </c>
      <c r="R170" s="95" t="s">
        <v>39</v>
      </c>
      <c r="S170" s="259" t="s">
        <v>38</v>
      </c>
      <c r="T170" s="95" t="s">
        <v>39</v>
      </c>
      <c r="U170" s="259"/>
      <c r="V170" s="95"/>
    </row>
    <row r="171" spans="1:22" x14ac:dyDescent="0.25">
      <c r="B171" t="s">
        <v>41</v>
      </c>
      <c r="C171" s="88"/>
      <c r="D171" s="91"/>
      <c r="E171" s="88">
        <v>45</v>
      </c>
      <c r="F171" s="91">
        <v>50</v>
      </c>
      <c r="G171" s="88">
        <v>100</v>
      </c>
      <c r="H171" s="91"/>
      <c r="I171" s="88">
        <v>-50</v>
      </c>
      <c r="J171" s="91"/>
      <c r="K171" s="88"/>
      <c r="L171" s="91"/>
      <c r="M171" s="88"/>
      <c r="N171" s="91"/>
      <c r="O171" s="88">
        <v>-25</v>
      </c>
      <c r="P171" s="91"/>
      <c r="Q171" s="88"/>
      <c r="R171" s="91"/>
      <c r="S171" s="88"/>
      <c r="T171" s="91"/>
      <c r="U171" s="88"/>
      <c r="V171" s="91"/>
    </row>
    <row r="172" spans="1:22" x14ac:dyDescent="0.25">
      <c r="B172" t="s">
        <v>40</v>
      </c>
      <c r="C172" s="88"/>
      <c r="D172" s="91"/>
      <c r="E172" s="88">
        <v>52</v>
      </c>
      <c r="F172" s="91">
        <v>-18</v>
      </c>
      <c r="G172" s="88"/>
      <c r="H172" s="91"/>
      <c r="I172" s="88"/>
      <c r="J172" s="91"/>
      <c r="K172" s="88"/>
      <c r="L172" s="91"/>
      <c r="M172" s="88"/>
      <c r="N172" s="91"/>
      <c r="O172" s="88"/>
      <c r="P172" s="91"/>
      <c r="Q172" s="88"/>
      <c r="R172" s="91"/>
      <c r="S172" s="88"/>
      <c r="T172" s="91"/>
      <c r="U172" s="88"/>
      <c r="V172" s="91"/>
    </row>
    <row r="173" spans="1:22" x14ac:dyDescent="0.25">
      <c r="B173" t="s">
        <v>42</v>
      </c>
      <c r="C173" s="88"/>
      <c r="D173" s="91"/>
      <c r="E173" s="88"/>
      <c r="F173" s="91"/>
      <c r="G173" s="88"/>
      <c r="H173" s="91"/>
      <c r="I173" s="88"/>
      <c r="J173" s="91"/>
      <c r="K173" s="88"/>
      <c r="L173" s="91"/>
      <c r="M173" s="88">
        <v>-25</v>
      </c>
      <c r="N173" s="91"/>
      <c r="O173" s="88"/>
      <c r="P173" s="91"/>
      <c r="Q173" s="88">
        <v>-25</v>
      </c>
      <c r="R173" s="91"/>
      <c r="S173" s="88">
        <v>-25</v>
      </c>
      <c r="T173" s="91"/>
      <c r="U173" s="88"/>
      <c r="V173" s="91"/>
    </row>
    <row r="174" spans="1:22" x14ac:dyDescent="0.25">
      <c r="B174" t="s">
        <v>329</v>
      </c>
      <c r="C174" s="88"/>
      <c r="D174" s="91"/>
      <c r="E174" s="88">
        <v>-50</v>
      </c>
      <c r="F174" s="91">
        <v>-75</v>
      </c>
      <c r="G174" s="88">
        <v>0</v>
      </c>
      <c r="H174" s="91">
        <v>0</v>
      </c>
      <c r="I174" s="88">
        <v>0</v>
      </c>
      <c r="J174" s="91">
        <v>0</v>
      </c>
      <c r="K174" s="88"/>
      <c r="L174" s="91"/>
      <c r="M174" s="88"/>
      <c r="N174" s="91"/>
      <c r="O174" s="88"/>
      <c r="P174" s="91"/>
      <c r="Q174" s="88">
        <v>-25</v>
      </c>
      <c r="R174" s="91"/>
      <c r="S174" s="88"/>
      <c r="T174" s="91"/>
      <c r="U174" s="88"/>
      <c r="V174" s="91"/>
    </row>
    <row r="175" spans="1:22" x14ac:dyDescent="0.25">
      <c r="B175" t="s">
        <v>342</v>
      </c>
      <c r="C175" s="88"/>
      <c r="D175" s="91"/>
      <c r="E175" s="88">
        <v>25</v>
      </c>
      <c r="F175" s="91"/>
      <c r="G175" s="88"/>
      <c r="H175" s="91"/>
      <c r="I175" s="88"/>
      <c r="J175" s="91"/>
      <c r="K175" s="88">
        <v>-25</v>
      </c>
      <c r="L175" s="91"/>
      <c r="M175" s="88">
        <v>0</v>
      </c>
      <c r="N175" s="91"/>
      <c r="O175" s="88">
        <v>0</v>
      </c>
      <c r="P175" s="91"/>
      <c r="Q175" s="88">
        <v>0</v>
      </c>
      <c r="R175" s="91"/>
      <c r="S175" s="88"/>
      <c r="T175" s="91"/>
      <c r="U175" s="88"/>
      <c r="V175" s="91"/>
    </row>
    <row r="176" spans="1:22" x14ac:dyDescent="0.25">
      <c r="B176" t="s">
        <v>505</v>
      </c>
      <c r="C176" s="88"/>
      <c r="D176" s="91"/>
      <c r="E176" s="88"/>
      <c r="F176" s="91"/>
      <c r="G176" s="88"/>
      <c r="H176" s="91"/>
      <c r="I176" s="88"/>
      <c r="J176" s="91"/>
      <c r="K176" s="88"/>
      <c r="L176" s="91"/>
      <c r="M176" s="88"/>
      <c r="N176" s="91"/>
      <c r="O176" s="88"/>
      <c r="P176" s="91"/>
      <c r="Q176" s="88"/>
      <c r="R176" s="91"/>
      <c r="S176" s="88"/>
      <c r="T176" s="91"/>
      <c r="U176" s="88"/>
      <c r="V176" s="91"/>
    </row>
    <row r="177" spans="2:22" x14ac:dyDescent="0.25">
      <c r="C177" s="88"/>
      <c r="D177" s="91"/>
      <c r="E177" s="88"/>
      <c r="F177" s="91"/>
      <c r="G177" s="88"/>
      <c r="H177" s="91"/>
      <c r="I177" s="88"/>
      <c r="J177" s="91"/>
      <c r="K177" s="88"/>
      <c r="L177" s="91"/>
      <c r="M177" s="88"/>
      <c r="N177" s="91"/>
      <c r="O177" s="88"/>
      <c r="P177" s="91"/>
      <c r="Q177" s="88"/>
      <c r="R177" s="91"/>
      <c r="S177" s="88"/>
      <c r="T177" s="91"/>
      <c r="U177" s="88"/>
      <c r="V177" s="91"/>
    </row>
    <row r="178" spans="2:22" x14ac:dyDescent="0.25">
      <c r="B178" t="s">
        <v>483</v>
      </c>
      <c r="C178" s="98"/>
      <c r="D178" s="160"/>
      <c r="E178" s="98">
        <f t="shared" ref="E178:L178" si="19">SUM(E171:E176)</f>
        <v>72</v>
      </c>
      <c r="F178" s="160">
        <f t="shared" si="19"/>
        <v>-43</v>
      </c>
      <c r="G178" s="98">
        <f t="shared" si="19"/>
        <v>100</v>
      </c>
      <c r="H178" s="160">
        <f t="shared" si="19"/>
        <v>0</v>
      </c>
      <c r="I178" s="98">
        <f t="shared" si="19"/>
        <v>-50</v>
      </c>
      <c r="J178" s="160">
        <f t="shared" si="19"/>
        <v>0</v>
      </c>
      <c r="K178" s="98">
        <f t="shared" si="19"/>
        <v>-25</v>
      </c>
      <c r="L178" s="160">
        <f t="shared" si="19"/>
        <v>0</v>
      </c>
      <c r="M178" s="98">
        <f>SUM(M171:M176)</f>
        <v>-25</v>
      </c>
      <c r="N178" s="160">
        <f>SUM(N171:N176)</f>
        <v>0</v>
      </c>
      <c r="O178" s="98">
        <f>SUM(O171:O176)</f>
        <v>-25</v>
      </c>
      <c r="P178" s="160">
        <f>SUM(P171:P176)</f>
        <v>0</v>
      </c>
      <c r="Q178" s="98">
        <f>SUM(Q171:Q176)</f>
        <v>-50</v>
      </c>
      <c r="R178" s="160"/>
      <c r="S178" s="98">
        <f>SUM(S171:S176)</f>
        <v>-25</v>
      </c>
      <c r="T178" s="160"/>
      <c r="U178" s="98"/>
      <c r="V178" s="160"/>
    </row>
    <row r="181" spans="2:22" x14ac:dyDescent="0.25">
      <c r="C181" s="94"/>
      <c r="D181" s="94"/>
    </row>
    <row r="182" spans="2:22" x14ac:dyDescent="0.25">
      <c r="C182" s="269"/>
      <c r="D182" s="94"/>
    </row>
    <row r="183" spans="2:22" x14ac:dyDescent="0.25">
      <c r="C183" s="270"/>
      <c r="D183" s="89"/>
    </row>
    <row r="184" spans="2:22" x14ac:dyDescent="0.25">
      <c r="C184" s="269"/>
      <c r="D184" s="89"/>
    </row>
    <row r="185" spans="2:22" x14ac:dyDescent="0.25">
      <c r="C185" s="270"/>
      <c r="D185" s="89"/>
    </row>
    <row r="186" spans="2:22" x14ac:dyDescent="0.25">
      <c r="C186" s="269"/>
      <c r="D186" s="89"/>
    </row>
    <row r="187" spans="2:22" x14ac:dyDescent="0.25">
      <c r="C187" s="270"/>
      <c r="D187" s="89"/>
    </row>
    <row r="188" spans="2:22" x14ac:dyDescent="0.25">
      <c r="C188" s="269"/>
      <c r="D188" s="89"/>
    </row>
    <row r="189" spans="2:22" x14ac:dyDescent="0.25">
      <c r="C189" s="270"/>
      <c r="D189" s="89"/>
    </row>
    <row r="190" spans="2:22" x14ac:dyDescent="0.25">
      <c r="C190" s="269"/>
      <c r="D190" s="89"/>
    </row>
    <row r="191" spans="2:22" x14ac:dyDescent="0.25">
      <c r="C191" s="270"/>
    </row>
    <row r="192" spans="2:22" x14ac:dyDescent="0.25">
      <c r="C192" s="269"/>
    </row>
    <row r="193" spans="3:3" x14ac:dyDescent="0.25">
      <c r="C193" s="270"/>
    </row>
    <row r="194" spans="3:3" x14ac:dyDescent="0.25">
      <c r="C194" s="269"/>
    </row>
    <row r="195" spans="3:3" x14ac:dyDescent="0.25">
      <c r="C195" s="270"/>
    </row>
    <row r="196" spans="3:3" x14ac:dyDescent="0.25">
      <c r="C196" s="269"/>
    </row>
    <row r="197" spans="3:3" x14ac:dyDescent="0.25">
      <c r="C197" s="270"/>
    </row>
    <row r="198" spans="3:3" x14ac:dyDescent="0.25">
      <c r="C198" s="269"/>
    </row>
    <row r="199" spans="3:3" x14ac:dyDescent="0.25">
      <c r="C199" s="270"/>
    </row>
    <row r="200" spans="3:3" x14ac:dyDescent="0.25">
      <c r="C200" s="269"/>
    </row>
    <row r="201" spans="3:3" x14ac:dyDescent="0.25">
      <c r="C201" s="270"/>
    </row>
    <row r="202" spans="3:3" x14ac:dyDescent="0.25">
      <c r="C202" s="269"/>
    </row>
    <row r="203" spans="3:3" x14ac:dyDescent="0.25">
      <c r="C203" s="270"/>
    </row>
    <row r="204" spans="3:3" x14ac:dyDescent="0.25">
      <c r="C204" s="269"/>
    </row>
    <row r="205" spans="3:3" x14ac:dyDescent="0.25">
      <c r="C205" s="270"/>
    </row>
    <row r="206" spans="3:3" x14ac:dyDescent="0.25">
      <c r="C206" s="269"/>
    </row>
    <row r="207" spans="3:3" x14ac:dyDescent="0.25">
      <c r="C207" s="270"/>
    </row>
    <row r="208" spans="3:3" x14ac:dyDescent="0.25">
      <c r="C208" s="269"/>
    </row>
    <row r="209" spans="3:3" x14ac:dyDescent="0.25">
      <c r="C209" s="270"/>
    </row>
    <row r="210" spans="3:3" x14ac:dyDescent="0.25">
      <c r="C210" s="269"/>
    </row>
    <row r="211" spans="3:3" x14ac:dyDescent="0.25">
      <c r="C211" s="270"/>
    </row>
    <row r="212" spans="3:3" x14ac:dyDescent="0.25">
      <c r="C212" s="269"/>
    </row>
    <row r="213" spans="3:3" x14ac:dyDescent="0.25">
      <c r="C213" s="270"/>
    </row>
    <row r="214" spans="3:3" x14ac:dyDescent="0.25">
      <c r="C214" s="269"/>
    </row>
    <row r="215" spans="3:3" x14ac:dyDescent="0.25">
      <c r="C215" s="270"/>
    </row>
    <row r="216" spans="3:3" x14ac:dyDescent="0.25">
      <c r="C216" s="269"/>
    </row>
    <row r="217" spans="3:3" x14ac:dyDescent="0.25">
      <c r="C217" s="270"/>
    </row>
    <row r="218" spans="3:3" x14ac:dyDescent="0.25">
      <c r="C218" s="269"/>
    </row>
    <row r="219" spans="3:3" x14ac:dyDescent="0.25">
      <c r="C219" s="270"/>
    </row>
    <row r="220" spans="3:3" x14ac:dyDescent="0.25">
      <c r="C220" s="269"/>
    </row>
    <row r="221" spans="3:3" x14ac:dyDescent="0.25">
      <c r="C221" s="270"/>
    </row>
    <row r="222" spans="3:3" x14ac:dyDescent="0.25">
      <c r="C222" s="269"/>
    </row>
    <row r="223" spans="3:3" x14ac:dyDescent="0.25">
      <c r="C223" s="270"/>
    </row>
    <row r="224" spans="3:3" x14ac:dyDescent="0.25">
      <c r="C224" s="269"/>
    </row>
    <row r="225" spans="3:3" x14ac:dyDescent="0.25">
      <c r="C225" s="270"/>
    </row>
    <row r="226" spans="3:3" x14ac:dyDescent="0.25">
      <c r="C226" s="269"/>
    </row>
    <row r="227" spans="3:3" x14ac:dyDescent="0.25">
      <c r="C227" s="270"/>
    </row>
    <row r="228" spans="3:3" x14ac:dyDescent="0.25">
      <c r="C228" s="269"/>
    </row>
    <row r="229" spans="3:3" x14ac:dyDescent="0.25">
      <c r="C229" s="270"/>
    </row>
  </sheetData>
  <printOptions gridLines="1"/>
  <pageMargins left="0.75" right="0.75" top="0.51" bottom="0.48" header="0.5" footer="0.5"/>
  <pageSetup fitToHeight="3" orientation="portrait" verticalDpi="196" r:id="rId1"/>
  <headerFooter alignWithMargins="0"/>
  <rowBreaks count="2" manualBreakCount="2">
    <brk id="87" max="18" man="1"/>
    <brk id="129" max="1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G19" sqref="G1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80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3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/>
      <c r="BQ4" s="234">
        <v>93</v>
      </c>
      <c r="BR4" s="16"/>
      <c r="BY4" s="83"/>
      <c r="CB4" s="83"/>
      <c r="CE4" s="83"/>
    </row>
    <row r="5" spans="1:83" x14ac:dyDescent="0.25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4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/>
      <c r="BQ5" s="49">
        <v>112</v>
      </c>
      <c r="BY5" s="83"/>
      <c r="CB5" s="83"/>
      <c r="CE5" s="83"/>
    </row>
    <row r="6" spans="1:83" x14ac:dyDescent="0.25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10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/>
      <c r="BQ6" s="49">
        <v>124</v>
      </c>
      <c r="BY6" s="83"/>
      <c r="CB6" s="83"/>
      <c r="CE6" s="83"/>
    </row>
    <row r="7" spans="1:83" x14ac:dyDescent="0.25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503</v>
      </c>
      <c r="T7" s="200" t="s">
        <v>503</v>
      </c>
      <c r="U7" s="197" t="s">
        <v>503</v>
      </c>
      <c r="V7" s="197" t="s">
        <v>503</v>
      </c>
      <c r="W7" s="198" t="s">
        <v>503</v>
      </c>
      <c r="X7" s="196" t="s">
        <v>503</v>
      </c>
      <c r="Y7" s="197" t="s">
        <v>503</v>
      </c>
      <c r="Z7" s="197" t="s">
        <v>503</v>
      </c>
      <c r="AA7" s="197" t="s">
        <v>503</v>
      </c>
      <c r="AB7" s="198" t="s">
        <v>503</v>
      </c>
      <c r="AC7" s="196" t="s">
        <v>503</v>
      </c>
      <c r="AD7" s="197" t="s">
        <v>503</v>
      </c>
      <c r="AE7" s="197" t="s">
        <v>503</v>
      </c>
      <c r="AF7" s="197" t="s">
        <v>503</v>
      </c>
      <c r="AG7" s="198" t="s">
        <v>503</v>
      </c>
      <c r="AH7" s="196" t="s">
        <v>503</v>
      </c>
      <c r="AI7" s="197" t="s">
        <v>503</v>
      </c>
      <c r="AJ7" s="197" t="s">
        <v>503</v>
      </c>
      <c r="AK7" s="197" t="s">
        <v>503</v>
      </c>
      <c r="AL7" s="198" t="s">
        <v>503</v>
      </c>
      <c r="AM7" s="196" t="s">
        <v>503</v>
      </c>
      <c r="AN7" s="197" t="s">
        <v>503</v>
      </c>
      <c r="AO7" s="197" t="s">
        <v>503</v>
      </c>
      <c r="AP7" s="197" t="s">
        <v>503</v>
      </c>
      <c r="AQ7" s="198" t="s">
        <v>503</v>
      </c>
      <c r="AR7" s="196" t="s">
        <v>503</v>
      </c>
      <c r="AS7" s="197" t="s">
        <v>503</v>
      </c>
      <c r="AT7" s="197" t="s">
        <v>503</v>
      </c>
      <c r="AU7" s="197" t="s">
        <v>503</v>
      </c>
      <c r="AV7" s="198" t="s">
        <v>503</v>
      </c>
      <c r="AW7" s="196"/>
      <c r="AX7" s="197"/>
      <c r="AY7" s="197"/>
      <c r="AZ7" s="197"/>
      <c r="BA7" s="198"/>
      <c r="BB7" s="196" t="s">
        <v>503</v>
      </c>
      <c r="BC7" s="197" t="s">
        <v>503</v>
      </c>
      <c r="BD7" s="197" t="s">
        <v>503</v>
      </c>
      <c r="BE7" s="197" t="s">
        <v>503</v>
      </c>
      <c r="BF7" s="198" t="s">
        <v>503</v>
      </c>
      <c r="BG7" s="236">
        <f t="shared" si="7"/>
        <v>37076</v>
      </c>
      <c r="BH7">
        <v>84</v>
      </c>
      <c r="BI7" s="144">
        <v>8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>
        <v>104</v>
      </c>
      <c r="BY7" s="83"/>
      <c r="CB7" s="83"/>
      <c r="CE7" s="83"/>
    </row>
    <row r="8" spans="1:83" x14ac:dyDescent="0.25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0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>
        <v>85</v>
      </c>
      <c r="BY8" s="83"/>
      <c r="CB8" s="83"/>
      <c r="CE8" s="83"/>
    </row>
    <row r="9" spans="1:83" x14ac:dyDescent="0.25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1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>
        <v>86</v>
      </c>
      <c r="BY9" s="83"/>
      <c r="CB9" s="83"/>
      <c r="CE9" s="83"/>
    </row>
    <row r="10" spans="1:83" x14ac:dyDescent="0.25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2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>
        <v>84</v>
      </c>
      <c r="BY10" s="83"/>
      <c r="CB10" s="83"/>
      <c r="CE10" s="83"/>
    </row>
    <row r="11" spans="1:83" x14ac:dyDescent="0.25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6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>
        <v>67</v>
      </c>
      <c r="BR11" s="16"/>
      <c r="BY11" s="83"/>
      <c r="CB11" s="83"/>
      <c r="CE11" s="83"/>
    </row>
    <row r="12" spans="1:83" x14ac:dyDescent="0.25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502</v>
      </c>
      <c r="BF12" s="198">
        <v>90.5</v>
      </c>
      <c r="BG12" s="236">
        <f t="shared" si="7"/>
        <v>37081</v>
      </c>
      <c r="BH12">
        <v>90</v>
      </c>
      <c r="BI12" s="144">
        <v>10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>
        <v>95</v>
      </c>
      <c r="BY12" s="83"/>
      <c r="CB12" s="83"/>
      <c r="CE12" s="83"/>
    </row>
    <row r="13" spans="1:83" x14ac:dyDescent="0.25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7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>
        <v>97</v>
      </c>
    </row>
    <row r="14" spans="1:83" x14ac:dyDescent="0.25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6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>
        <v>90</v>
      </c>
    </row>
    <row r="15" spans="1:83" x14ac:dyDescent="0.25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6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>
        <v>72</v>
      </c>
      <c r="BY15" s="83"/>
      <c r="CB15" s="83"/>
      <c r="CE15" s="83"/>
    </row>
    <row r="16" spans="1:83" x14ac:dyDescent="0.25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>
        <v>69</v>
      </c>
    </row>
    <row r="17" spans="1:70" x14ac:dyDescent="0.25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0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>
        <v>83</v>
      </c>
    </row>
    <row r="18" spans="1:70" x14ac:dyDescent="0.25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-5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>
        <v>74</v>
      </c>
      <c r="BR18" s="16"/>
    </row>
    <row r="19" spans="1:70" x14ac:dyDescent="0.25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-3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>
        <v>79</v>
      </c>
    </row>
    <row r="20" spans="1:70" x14ac:dyDescent="0.25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-4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>
        <v>77</v>
      </c>
    </row>
    <row r="21" spans="1:70" x14ac:dyDescent="0.25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-1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>
        <v>99</v>
      </c>
    </row>
    <row r="22" spans="1:70" x14ac:dyDescent="0.25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0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>
        <v>79</v>
      </c>
    </row>
    <row r="23" spans="1:70" x14ac:dyDescent="0.25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-4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>
        <v>86</v>
      </c>
    </row>
    <row r="24" spans="1:70" x14ac:dyDescent="0.25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1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>
        <v>80</v>
      </c>
    </row>
    <row r="25" spans="1:70" x14ac:dyDescent="0.25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0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>
        <v>70</v>
      </c>
      <c r="BR25" s="16"/>
    </row>
    <row r="26" spans="1:70" x14ac:dyDescent="0.25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6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>
        <v>83</v>
      </c>
    </row>
    <row r="27" spans="1:70" x14ac:dyDescent="0.25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3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>
        <v>96</v>
      </c>
    </row>
    <row r="28" spans="1:70" x14ac:dyDescent="0.25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82</v>
      </c>
      <c r="BI28" s="144">
        <v>4</v>
      </c>
      <c r="BJ28" s="159">
        <v>90</v>
      </c>
      <c r="BK28" s="144">
        <v>1</v>
      </c>
      <c r="BL28" s="159">
        <v>79</v>
      </c>
      <c r="BM28" s="144">
        <v>-6</v>
      </c>
      <c r="BN28" s="135">
        <v>100</v>
      </c>
      <c r="BO28" s="144">
        <v>-2</v>
      </c>
      <c r="BP28" s="179"/>
      <c r="BQ28" s="49">
        <v>82</v>
      </c>
    </row>
    <row r="29" spans="1:70" x14ac:dyDescent="0.25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H29">
        <v>80</v>
      </c>
      <c r="BI29" s="144">
        <v>2</v>
      </c>
      <c r="BJ29" s="159">
        <v>91</v>
      </c>
      <c r="BK29" s="144">
        <v>1</v>
      </c>
      <c r="BL29" s="159">
        <v>85</v>
      </c>
      <c r="BM29" s="144">
        <v>-3</v>
      </c>
      <c r="BN29" s="134">
        <v>104</v>
      </c>
      <c r="BO29" s="144">
        <v>1</v>
      </c>
      <c r="BP29" s="178"/>
      <c r="BQ29" s="49">
        <v>85</v>
      </c>
    </row>
    <row r="30" spans="1:70" x14ac:dyDescent="0.25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H30">
        <v>78</v>
      </c>
      <c r="BI30" s="144">
        <v>0</v>
      </c>
      <c r="BJ30" s="159">
        <v>92</v>
      </c>
      <c r="BK30" s="144">
        <v>1</v>
      </c>
      <c r="BL30" s="159">
        <v>89</v>
      </c>
      <c r="BM30" s="144">
        <v>-1</v>
      </c>
      <c r="BN30" s="135">
        <v>109</v>
      </c>
      <c r="BO30" s="144">
        <v>4</v>
      </c>
      <c r="BP30" s="179"/>
      <c r="BQ30" s="49">
        <v>89</v>
      </c>
    </row>
    <row r="31" spans="1:70" x14ac:dyDescent="0.25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H31">
        <v>69</v>
      </c>
      <c r="BI31">
        <v>-1</v>
      </c>
      <c r="BJ31" s="159">
        <v>93</v>
      </c>
      <c r="BK31">
        <v>2</v>
      </c>
      <c r="BL31" s="159">
        <v>89</v>
      </c>
      <c r="BM31">
        <v>-1</v>
      </c>
      <c r="BN31" s="135">
        <v>109</v>
      </c>
      <c r="BO31">
        <v>3</v>
      </c>
      <c r="BP31" s="135"/>
      <c r="BQ31" s="49">
        <v>80</v>
      </c>
    </row>
    <row r="32" spans="1:70" x14ac:dyDescent="0.25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>
        <v>65</v>
      </c>
      <c r="BI32" s="229">
        <v>-4</v>
      </c>
      <c r="BJ32" s="230">
        <v>85</v>
      </c>
      <c r="BK32" s="229">
        <v>-1</v>
      </c>
      <c r="BL32" s="230">
        <v>83</v>
      </c>
      <c r="BM32" s="229">
        <v>-4</v>
      </c>
      <c r="BN32" s="231">
        <v>102</v>
      </c>
      <c r="BO32" s="229">
        <v>-7</v>
      </c>
      <c r="BP32" s="232"/>
      <c r="BQ32" s="234">
        <v>70</v>
      </c>
      <c r="BR32" s="16"/>
    </row>
    <row r="33" spans="1:74" x14ac:dyDescent="0.25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>
        <v>65</v>
      </c>
      <c r="Y33" s="197">
        <v>66</v>
      </c>
      <c r="Z33" s="197">
        <v>68</v>
      </c>
      <c r="AA33" s="197">
        <v>62</v>
      </c>
      <c r="AB33" s="198">
        <v>63</v>
      </c>
      <c r="AC33" s="196">
        <v>58</v>
      </c>
      <c r="AD33" s="197">
        <v>60</v>
      </c>
      <c r="AE33" s="197">
        <v>56</v>
      </c>
      <c r="AF33" s="197">
        <v>54</v>
      </c>
      <c r="AG33" s="198">
        <v>56</v>
      </c>
      <c r="AH33" s="196">
        <v>53</v>
      </c>
      <c r="AI33" s="197">
        <v>50</v>
      </c>
      <c r="AJ33" s="197">
        <v>50</v>
      </c>
      <c r="AK33" s="197">
        <v>48</v>
      </c>
      <c r="AL33" s="198">
        <v>50</v>
      </c>
      <c r="AM33" s="196">
        <v>52</v>
      </c>
      <c r="AN33" s="197">
        <v>49</v>
      </c>
      <c r="AO33" s="197">
        <v>43</v>
      </c>
      <c r="AP33" s="197">
        <v>42</v>
      </c>
      <c r="AQ33" s="198">
        <v>44</v>
      </c>
      <c r="AR33" s="196">
        <v>71</v>
      </c>
      <c r="AS33" s="197">
        <v>69</v>
      </c>
      <c r="AT33" s="197">
        <v>43</v>
      </c>
      <c r="AU33" s="197">
        <v>44</v>
      </c>
      <c r="AV33" s="198">
        <v>54</v>
      </c>
      <c r="AW33" s="196">
        <f t="shared" ref="AW33:BA34" si="22">AVERAGE(AH33,AM33,AR33)</f>
        <v>58.666666666666664</v>
      </c>
      <c r="AX33" s="197">
        <f t="shared" si="22"/>
        <v>56</v>
      </c>
      <c r="AY33" s="197">
        <f t="shared" si="22"/>
        <v>45.333333333333336</v>
      </c>
      <c r="AZ33" s="197">
        <f t="shared" si="22"/>
        <v>44.666666666666664</v>
      </c>
      <c r="BA33" s="198">
        <f t="shared" si="22"/>
        <v>49.333333333333336</v>
      </c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5">
      <c r="A34" s="103">
        <v>37103</v>
      </c>
      <c r="B34" s="175">
        <v>56.75</v>
      </c>
      <c r="C34" s="176">
        <v>32.75</v>
      </c>
      <c r="D34" s="175">
        <v>56</v>
      </c>
      <c r="E34" s="176">
        <v>32.25</v>
      </c>
      <c r="F34" s="254"/>
      <c r="G34" s="176">
        <v>55</v>
      </c>
      <c r="H34" s="244">
        <v>24</v>
      </c>
      <c r="I34" s="212">
        <v>52</v>
      </c>
      <c r="J34" s="212">
        <v>26</v>
      </c>
      <c r="K34" s="215">
        <v>52</v>
      </c>
      <c r="L34" s="215">
        <v>28</v>
      </c>
      <c r="M34" s="238">
        <f>+B34-D34</f>
        <v>0.75</v>
      </c>
      <c r="N34" s="238">
        <f>+B34-K34</f>
        <v>4.75</v>
      </c>
      <c r="O34" s="238">
        <f>+G34-I34</f>
        <v>3</v>
      </c>
      <c r="P34" s="238">
        <f>+K34-I34</f>
        <v>0</v>
      </c>
      <c r="Q34" s="238">
        <f>+B34-G34</f>
        <v>1.75</v>
      </c>
      <c r="R34" s="236">
        <f t="shared" si="5"/>
        <v>37103</v>
      </c>
      <c r="S34" s="201"/>
      <c r="T34" s="202"/>
      <c r="U34" s="202"/>
      <c r="V34" s="202"/>
      <c r="W34" s="203"/>
      <c r="X34" s="201">
        <v>59</v>
      </c>
      <c r="Y34" s="202">
        <v>58</v>
      </c>
      <c r="Z34" s="202">
        <v>65</v>
      </c>
      <c r="AA34" s="202">
        <v>58</v>
      </c>
      <c r="AB34" s="203">
        <v>58</v>
      </c>
      <c r="AC34" s="201">
        <v>56</v>
      </c>
      <c r="AD34" s="202">
        <v>57.5</v>
      </c>
      <c r="AE34" s="202">
        <v>54</v>
      </c>
      <c r="AF34" s="202">
        <v>53</v>
      </c>
      <c r="AG34" s="203">
        <v>53</v>
      </c>
      <c r="AH34" s="201">
        <v>52</v>
      </c>
      <c r="AI34" s="202">
        <v>48.25</v>
      </c>
      <c r="AJ34" s="202">
        <v>47</v>
      </c>
      <c r="AK34" s="202">
        <v>47</v>
      </c>
      <c r="AL34" s="203">
        <v>48</v>
      </c>
      <c r="AM34" s="201">
        <v>52</v>
      </c>
      <c r="AN34" s="202">
        <v>48.5</v>
      </c>
      <c r="AO34" s="202">
        <v>41</v>
      </c>
      <c r="AP34" s="202">
        <v>45</v>
      </c>
      <c r="AQ34" s="203">
        <v>45</v>
      </c>
      <c r="AR34" s="201">
        <v>69</v>
      </c>
      <c r="AS34" s="202">
        <v>65.25</v>
      </c>
      <c r="AT34" s="202">
        <v>42</v>
      </c>
      <c r="AU34" s="202">
        <v>46</v>
      </c>
      <c r="AV34" s="203">
        <v>55</v>
      </c>
      <c r="AW34" s="201">
        <f t="shared" si="22"/>
        <v>57.666666666666664</v>
      </c>
      <c r="AX34" s="202">
        <f t="shared" si="22"/>
        <v>54</v>
      </c>
      <c r="AY34" s="202">
        <f t="shared" si="22"/>
        <v>43.333333333333336</v>
      </c>
      <c r="AZ34" s="202">
        <f t="shared" si="22"/>
        <v>46</v>
      </c>
      <c r="BA34" s="203">
        <f t="shared" si="22"/>
        <v>49.333333333333336</v>
      </c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AVERAGE(B4:B34)</f>
        <v>60.13</v>
      </c>
      <c r="C36" s="83">
        <f t="shared" ref="C36:L36" si="23">AVERAGE(C4:C34)</f>
        <v>41.104838709677416</v>
      </c>
      <c r="D36" s="83">
        <f t="shared" si="23"/>
        <v>60.45</v>
      </c>
      <c r="E36" s="83">
        <f t="shared" si="23"/>
        <v>42.16935483870968</v>
      </c>
      <c r="F36" s="83"/>
      <c r="G36" s="83">
        <f t="shared" si="23"/>
        <v>66.896000000000001</v>
      </c>
      <c r="H36" s="83">
        <f t="shared" si="23"/>
        <v>37.91935483870968</v>
      </c>
      <c r="I36" s="83">
        <f t="shared" si="23"/>
        <v>59.526800000000001</v>
      </c>
      <c r="J36" s="83">
        <f t="shared" si="23"/>
        <v>35.793225806451609</v>
      </c>
      <c r="K36" s="83">
        <f t="shared" si="23"/>
        <v>59.242000000000004</v>
      </c>
      <c r="L36" s="83">
        <f t="shared" si="23"/>
        <v>40.855483870967738</v>
      </c>
      <c r="M36" s="83">
        <f>AVERAGE(M4:M33)</f>
        <v>-0.33653846153846156</v>
      </c>
      <c r="N36" s="83">
        <f>AVERAGE(N4:N33)</f>
        <v>0.67115384615384621</v>
      </c>
      <c r="O36" s="83">
        <f>AVERAGE(O4:O33)</f>
        <v>6.9703846153846163</v>
      </c>
      <c r="P36" s="83">
        <f>AVERAGE(P4:P33)</f>
        <v>-0.27384615384615346</v>
      </c>
      <c r="Q36" s="83">
        <f>AVERAGE(Q4:Q33)</f>
        <v>-6.5730769230769237</v>
      </c>
      <c r="R36" s="81" t="s">
        <v>57</v>
      </c>
      <c r="S36" s="83">
        <f t="shared" ref="S36:BF36" si="24">AVERAGE(S4:S34)</f>
        <v>66.088235294117652</v>
      </c>
      <c r="T36" s="83">
        <f t="shared" si="24"/>
        <v>66.32352941176471</v>
      </c>
      <c r="U36" s="83">
        <f t="shared" si="24"/>
        <v>73.82352941176471</v>
      </c>
      <c r="V36" s="83">
        <f t="shared" si="24"/>
        <v>65.5</v>
      </c>
      <c r="W36" s="83">
        <f t="shared" si="24"/>
        <v>65.441176470588232</v>
      </c>
      <c r="X36" s="83">
        <f t="shared" si="24"/>
        <v>78.55</v>
      </c>
      <c r="Y36" s="83">
        <f t="shared" si="24"/>
        <v>80.924999999999997</v>
      </c>
      <c r="Z36" s="83">
        <f t="shared" si="24"/>
        <v>83.75</v>
      </c>
      <c r="AA36" s="83">
        <f t="shared" si="24"/>
        <v>76.075000000000003</v>
      </c>
      <c r="AB36" s="83">
        <f t="shared" si="24"/>
        <v>77.349999999999994</v>
      </c>
      <c r="AC36" s="83">
        <f t="shared" si="24"/>
        <v>72.476190476190482</v>
      </c>
      <c r="AD36" s="83">
        <f t="shared" si="24"/>
        <v>75.45</v>
      </c>
      <c r="AE36" s="83">
        <f t="shared" si="24"/>
        <v>71.375</v>
      </c>
      <c r="AF36" s="83">
        <f t="shared" si="24"/>
        <v>68.337500000000006</v>
      </c>
      <c r="AG36" s="83">
        <f t="shared" si="24"/>
        <v>71.2</v>
      </c>
      <c r="AH36" s="83">
        <f t="shared" si="24"/>
        <v>68.375</v>
      </c>
      <c r="AI36" s="83">
        <f t="shared" si="24"/>
        <v>68.90625</v>
      </c>
      <c r="AJ36" s="83">
        <f t="shared" si="24"/>
        <v>63.5</v>
      </c>
      <c r="AK36" s="83">
        <f t="shared" si="24"/>
        <v>64.4375</v>
      </c>
      <c r="AL36" s="83">
        <f t="shared" si="24"/>
        <v>68.234375</v>
      </c>
      <c r="AM36" s="83">
        <f t="shared" si="24"/>
        <v>67</v>
      </c>
      <c r="AN36" s="83">
        <f t="shared" si="24"/>
        <v>65.84375</v>
      </c>
      <c r="AO36" s="83">
        <f t="shared" si="24"/>
        <v>54.5</v>
      </c>
      <c r="AP36" s="83">
        <f t="shared" si="24"/>
        <v>55.3125</v>
      </c>
      <c r="AQ36" s="83">
        <f t="shared" si="24"/>
        <v>63.34375</v>
      </c>
      <c r="AR36" s="83">
        <f t="shared" si="24"/>
        <v>86.25</v>
      </c>
      <c r="AS36" s="83">
        <f t="shared" si="24"/>
        <v>84.15625</v>
      </c>
      <c r="AT36" s="83">
        <f t="shared" si="24"/>
        <v>54</v>
      </c>
      <c r="AU36" s="83">
        <f t="shared" si="24"/>
        <v>56.5625</v>
      </c>
      <c r="AV36" s="83">
        <f t="shared" si="24"/>
        <v>76.328125</v>
      </c>
      <c r="AW36" s="83">
        <f t="shared" si="24"/>
        <v>73.181666666666686</v>
      </c>
      <c r="AX36" s="83">
        <f t="shared" si="24"/>
        <v>72.141666666666666</v>
      </c>
      <c r="AY36" s="83">
        <f t="shared" si="24"/>
        <v>56.714999999999996</v>
      </c>
      <c r="AZ36" s="83">
        <f t="shared" si="24"/>
        <v>58.116666666666674</v>
      </c>
      <c r="BA36" s="83">
        <f t="shared" si="24"/>
        <v>67.841666666666654</v>
      </c>
      <c r="BB36" s="83">
        <f t="shared" si="24"/>
        <v>82.74</v>
      </c>
      <c r="BC36" s="83">
        <f t="shared" si="24"/>
        <v>85.028571428571425</v>
      </c>
      <c r="BD36" s="83">
        <f t="shared" si="24"/>
        <v>73.571428571428569</v>
      </c>
      <c r="BE36" s="83">
        <f t="shared" si="24"/>
        <v>70.433333333333337</v>
      </c>
      <c r="BF36" s="83">
        <f t="shared" si="24"/>
        <v>82.23571428571428</v>
      </c>
      <c r="BM36" s="21"/>
    </row>
    <row r="37" spans="1:74" ht="13.8" thickBot="1" x14ac:dyDescent="0.3">
      <c r="A37" s="81" t="s">
        <v>133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5">MIN(G4:G33)</f>
        <v>40</v>
      </c>
      <c r="H37" s="83">
        <f t="shared" si="25"/>
        <v>19</v>
      </c>
      <c r="I37" s="83">
        <f t="shared" si="25"/>
        <v>38</v>
      </c>
      <c r="J37" s="83">
        <f t="shared" si="25"/>
        <v>20</v>
      </c>
      <c r="K37" s="83">
        <f t="shared" si="25"/>
        <v>37</v>
      </c>
      <c r="L37" s="83">
        <f t="shared" si="25"/>
        <v>24</v>
      </c>
      <c r="M37" s="83">
        <f t="shared" si="25"/>
        <v>-3.5</v>
      </c>
      <c r="N37" s="83">
        <f t="shared" si="25"/>
        <v>-3</v>
      </c>
      <c r="O37" s="83">
        <f t="shared" si="25"/>
        <v>0</v>
      </c>
      <c r="P37" s="83">
        <f t="shared" si="25"/>
        <v>-4</v>
      </c>
      <c r="Q37" s="83">
        <f t="shared" si="25"/>
        <v>-30.75</v>
      </c>
      <c r="R37" s="81" t="s">
        <v>133</v>
      </c>
      <c r="S37" s="83">
        <f t="shared" ref="S37:BF37" si="26">MIN(S4:S34)</f>
        <v>49.5</v>
      </c>
      <c r="T37" s="83">
        <f t="shared" si="26"/>
        <v>49.5</v>
      </c>
      <c r="U37" s="83">
        <f t="shared" si="26"/>
        <v>56</v>
      </c>
      <c r="V37" s="83">
        <f t="shared" si="26"/>
        <v>42</v>
      </c>
      <c r="W37" s="83">
        <f t="shared" si="26"/>
        <v>42</v>
      </c>
      <c r="X37" s="83">
        <f t="shared" si="26"/>
        <v>59</v>
      </c>
      <c r="Y37" s="83">
        <f t="shared" si="26"/>
        <v>58</v>
      </c>
      <c r="Z37" s="83">
        <f t="shared" si="26"/>
        <v>65</v>
      </c>
      <c r="AA37" s="83">
        <f t="shared" si="26"/>
        <v>58</v>
      </c>
      <c r="AB37" s="83">
        <f t="shared" si="26"/>
        <v>58</v>
      </c>
      <c r="AC37" s="83">
        <f t="shared" si="26"/>
        <v>56</v>
      </c>
      <c r="AD37" s="83">
        <f t="shared" si="26"/>
        <v>57.5</v>
      </c>
      <c r="AE37" s="83">
        <f t="shared" si="26"/>
        <v>54</v>
      </c>
      <c r="AF37" s="83">
        <f t="shared" si="26"/>
        <v>53</v>
      </c>
      <c r="AG37" s="83">
        <f t="shared" si="26"/>
        <v>53</v>
      </c>
      <c r="AH37" s="83">
        <f t="shared" si="26"/>
        <v>52</v>
      </c>
      <c r="AI37" s="83">
        <f t="shared" si="26"/>
        <v>48.25</v>
      </c>
      <c r="AJ37" s="83">
        <f t="shared" si="26"/>
        <v>47</v>
      </c>
      <c r="AK37" s="83">
        <f t="shared" si="26"/>
        <v>47</v>
      </c>
      <c r="AL37" s="83">
        <f t="shared" si="26"/>
        <v>48</v>
      </c>
      <c r="AM37" s="83">
        <f t="shared" si="26"/>
        <v>52</v>
      </c>
      <c r="AN37" s="83">
        <f t="shared" si="26"/>
        <v>48.5</v>
      </c>
      <c r="AO37" s="83">
        <f t="shared" si="26"/>
        <v>41</v>
      </c>
      <c r="AP37" s="83">
        <f t="shared" si="26"/>
        <v>42</v>
      </c>
      <c r="AQ37" s="83">
        <f t="shared" si="26"/>
        <v>44</v>
      </c>
      <c r="AR37" s="83">
        <f t="shared" si="26"/>
        <v>69</v>
      </c>
      <c r="AS37" s="83">
        <f t="shared" si="26"/>
        <v>46</v>
      </c>
      <c r="AT37" s="83">
        <f t="shared" si="26"/>
        <v>42</v>
      </c>
      <c r="AU37" s="83">
        <f t="shared" si="26"/>
        <v>44</v>
      </c>
      <c r="AV37" s="83">
        <f t="shared" si="26"/>
        <v>54</v>
      </c>
      <c r="AW37" s="83">
        <f t="shared" si="26"/>
        <v>57.666666666666664</v>
      </c>
      <c r="AX37" s="83">
        <f t="shared" si="26"/>
        <v>54</v>
      </c>
      <c r="AY37" s="83">
        <f t="shared" si="26"/>
        <v>43.333333333333336</v>
      </c>
      <c r="AZ37" s="83">
        <f t="shared" si="26"/>
        <v>44.666666666666664</v>
      </c>
      <c r="BA37" s="83">
        <f t="shared" si="26"/>
        <v>49.333333333333336</v>
      </c>
      <c r="BB37" s="83">
        <f t="shared" si="26"/>
        <v>76</v>
      </c>
      <c r="BC37" s="83">
        <f t="shared" si="26"/>
        <v>75</v>
      </c>
      <c r="BD37" s="83">
        <f t="shared" si="26"/>
        <v>55</v>
      </c>
      <c r="BE37" s="83">
        <f t="shared" si="26"/>
        <v>56</v>
      </c>
      <c r="BF37" s="83">
        <f t="shared" si="26"/>
        <v>71</v>
      </c>
    </row>
    <row r="38" spans="1:74" x14ac:dyDescent="0.25">
      <c r="A38" s="81" t="s">
        <v>134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7">MAX(G4:G33)</f>
        <v>122</v>
      </c>
      <c r="H38" s="83">
        <f t="shared" si="27"/>
        <v>83</v>
      </c>
      <c r="I38" s="83">
        <f t="shared" si="27"/>
        <v>91.5</v>
      </c>
      <c r="J38" s="83">
        <f t="shared" si="27"/>
        <v>75.7</v>
      </c>
      <c r="K38" s="83">
        <f t="shared" si="27"/>
        <v>91.86</v>
      </c>
      <c r="L38" s="83">
        <f t="shared" si="27"/>
        <v>81.08</v>
      </c>
      <c r="M38" s="83">
        <f t="shared" si="27"/>
        <v>2</v>
      </c>
      <c r="N38" s="83">
        <f t="shared" si="27"/>
        <v>7.6599999999999966</v>
      </c>
      <c r="O38" s="83">
        <f t="shared" si="27"/>
        <v>30.5</v>
      </c>
      <c r="P38" s="83">
        <f t="shared" si="27"/>
        <v>7</v>
      </c>
      <c r="Q38" s="83">
        <f t="shared" si="27"/>
        <v>2.5</v>
      </c>
      <c r="R38" s="81" t="s">
        <v>134</v>
      </c>
      <c r="S38" s="83">
        <f t="shared" ref="S38:BF38" si="28">MAX(S4:S34)</f>
        <v>84</v>
      </c>
      <c r="T38" s="83">
        <f t="shared" si="28"/>
        <v>84</v>
      </c>
      <c r="U38" s="83">
        <f t="shared" si="28"/>
        <v>95</v>
      </c>
      <c r="V38" s="83">
        <f t="shared" si="28"/>
        <v>88</v>
      </c>
      <c r="W38" s="83">
        <f t="shared" si="28"/>
        <v>88</v>
      </c>
      <c r="X38" s="83">
        <f t="shared" si="28"/>
        <v>95</v>
      </c>
      <c r="Y38" s="83">
        <f t="shared" si="28"/>
        <v>100</v>
      </c>
      <c r="Z38" s="83">
        <f t="shared" si="28"/>
        <v>100</v>
      </c>
      <c r="AA38" s="83">
        <f t="shared" si="28"/>
        <v>91</v>
      </c>
      <c r="AB38" s="83">
        <f t="shared" si="28"/>
        <v>92</v>
      </c>
      <c r="AC38" s="83">
        <f t="shared" si="28"/>
        <v>86</v>
      </c>
      <c r="AD38" s="83">
        <f t="shared" si="28"/>
        <v>93</v>
      </c>
      <c r="AE38" s="83">
        <f t="shared" si="28"/>
        <v>97</v>
      </c>
      <c r="AF38" s="83">
        <f t="shared" si="28"/>
        <v>85</v>
      </c>
      <c r="AG38" s="83">
        <f t="shared" si="28"/>
        <v>90</v>
      </c>
      <c r="AH38" s="83">
        <f t="shared" si="28"/>
        <v>86</v>
      </c>
      <c r="AI38" s="83">
        <f t="shared" si="28"/>
        <v>90</v>
      </c>
      <c r="AJ38" s="83">
        <f t="shared" si="28"/>
        <v>85</v>
      </c>
      <c r="AK38" s="83">
        <f t="shared" si="28"/>
        <v>86</v>
      </c>
      <c r="AL38" s="83">
        <f t="shared" si="28"/>
        <v>90</v>
      </c>
      <c r="AM38" s="83">
        <f t="shared" si="28"/>
        <v>84</v>
      </c>
      <c r="AN38" s="83">
        <f t="shared" si="28"/>
        <v>83</v>
      </c>
      <c r="AO38" s="83">
        <f t="shared" si="28"/>
        <v>70</v>
      </c>
      <c r="AP38" s="83">
        <f t="shared" si="28"/>
        <v>72</v>
      </c>
      <c r="AQ38" s="83">
        <f t="shared" si="28"/>
        <v>85</v>
      </c>
      <c r="AR38" s="83">
        <f t="shared" si="28"/>
        <v>105</v>
      </c>
      <c r="AS38" s="83">
        <f t="shared" si="28"/>
        <v>110</v>
      </c>
      <c r="AT38" s="83">
        <f t="shared" si="28"/>
        <v>70</v>
      </c>
      <c r="AU38" s="83">
        <f t="shared" si="28"/>
        <v>73</v>
      </c>
      <c r="AV38" s="83">
        <f t="shared" si="28"/>
        <v>106</v>
      </c>
      <c r="AW38" s="83">
        <f t="shared" si="28"/>
        <v>91.666666666666671</v>
      </c>
      <c r="AX38" s="83">
        <f t="shared" si="28"/>
        <v>93.333333333333329</v>
      </c>
      <c r="AY38" s="83">
        <f t="shared" si="28"/>
        <v>75</v>
      </c>
      <c r="AZ38" s="83">
        <f t="shared" si="28"/>
        <v>77</v>
      </c>
      <c r="BA38" s="83">
        <f t="shared" si="28"/>
        <v>93</v>
      </c>
      <c r="BB38" s="83">
        <f t="shared" si="28"/>
        <v>89</v>
      </c>
      <c r="BC38" s="83">
        <f t="shared" si="28"/>
        <v>90.8</v>
      </c>
      <c r="BD38" s="83">
        <f t="shared" si="28"/>
        <v>83.5</v>
      </c>
      <c r="BE38" s="83">
        <f t="shared" si="28"/>
        <v>81</v>
      </c>
      <c r="BF38" s="83">
        <f t="shared" si="28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488</v>
      </c>
      <c r="H61" s="1"/>
    </row>
    <row r="62" spans="1:64" x14ac:dyDescent="0.25">
      <c r="B62" s="13" t="s">
        <v>80</v>
      </c>
      <c r="C62" s="14"/>
      <c r="D62" s="7"/>
      <c r="E62" s="14"/>
      <c r="F62" s="104"/>
      <c r="G62" s="13" t="s">
        <v>490</v>
      </c>
      <c r="H62" s="14"/>
      <c r="I62" s="7"/>
      <c r="J62" s="14"/>
      <c r="K62" s="104"/>
      <c r="L62" s="13" t="s">
        <v>432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5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9">AVERAGE(Q64,V64,AA64)</f>
        <v>71.533333333333331</v>
      </c>
      <c r="AG64" s="194">
        <f t="shared" si="29"/>
        <v>58.266666666666673</v>
      </c>
      <c r="AH64" s="194">
        <f t="shared" si="29"/>
        <v>40.766666666666666</v>
      </c>
      <c r="AI64" s="194">
        <f t="shared" si="29"/>
        <v>48.550000000000004</v>
      </c>
      <c r="AJ64" s="195">
        <f t="shared" si="29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5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9"/>
        <v>71.533333333333331</v>
      </c>
      <c r="AG65" s="197">
        <f t="shared" si="29"/>
        <v>59.466666666666669</v>
      </c>
      <c r="AH65" s="197">
        <f t="shared" si="29"/>
        <v>40.766666666666666</v>
      </c>
      <c r="AI65" s="197">
        <f t="shared" si="29"/>
        <v>48.533333333333331</v>
      </c>
      <c r="AJ65" s="198">
        <f t="shared" si="29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5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37076</v>
      </c>
      <c r="B67" s="199" t="s">
        <v>503</v>
      </c>
      <c r="C67" s="200" t="s">
        <v>503</v>
      </c>
      <c r="D67" s="197" t="s">
        <v>503</v>
      </c>
      <c r="E67" s="197" t="s">
        <v>503</v>
      </c>
      <c r="F67" s="198" t="s">
        <v>503</v>
      </c>
      <c r="G67" s="196" t="s">
        <v>503</v>
      </c>
      <c r="H67" s="197" t="s">
        <v>503</v>
      </c>
      <c r="I67" s="197" t="s">
        <v>503</v>
      </c>
      <c r="J67" s="197" t="s">
        <v>503</v>
      </c>
      <c r="K67" s="198" t="s">
        <v>503</v>
      </c>
      <c r="L67" s="196" t="s">
        <v>503</v>
      </c>
      <c r="M67" s="197" t="s">
        <v>503</v>
      </c>
      <c r="N67" s="197" t="s">
        <v>503</v>
      </c>
      <c r="O67" s="197" t="s">
        <v>503</v>
      </c>
      <c r="P67" s="198" t="s">
        <v>503</v>
      </c>
      <c r="Q67" s="196" t="s">
        <v>503</v>
      </c>
      <c r="R67" s="197" t="s">
        <v>503</v>
      </c>
      <c r="S67" s="197" t="s">
        <v>503</v>
      </c>
      <c r="T67" s="197" t="s">
        <v>503</v>
      </c>
      <c r="U67" s="198" t="s">
        <v>503</v>
      </c>
      <c r="V67" s="196" t="s">
        <v>503</v>
      </c>
      <c r="W67" s="197" t="s">
        <v>503</v>
      </c>
      <c r="X67" s="197" t="s">
        <v>503</v>
      </c>
      <c r="Y67" s="197" t="s">
        <v>503</v>
      </c>
      <c r="Z67" s="198" t="s">
        <v>503</v>
      </c>
      <c r="AA67" s="196" t="s">
        <v>503</v>
      </c>
      <c r="AB67" s="197" t="s">
        <v>503</v>
      </c>
      <c r="AC67" s="197" t="s">
        <v>503</v>
      </c>
      <c r="AD67" s="197" t="s">
        <v>503</v>
      </c>
      <c r="AE67" s="198" t="s">
        <v>503</v>
      </c>
      <c r="AF67" s="196" t="s">
        <v>503</v>
      </c>
      <c r="AG67" s="197" t="s">
        <v>503</v>
      </c>
      <c r="AH67" s="197" t="s">
        <v>503</v>
      </c>
      <c r="AI67" s="197" t="s">
        <v>503</v>
      </c>
      <c r="AJ67" s="198" t="s">
        <v>503</v>
      </c>
      <c r="AK67" s="196" t="s">
        <v>503</v>
      </c>
      <c r="AL67" s="197" t="s">
        <v>503</v>
      </c>
      <c r="AM67" s="197" t="s">
        <v>503</v>
      </c>
      <c r="AN67" s="197" t="s">
        <v>503</v>
      </c>
      <c r="AO67" s="198" t="s">
        <v>503</v>
      </c>
    </row>
    <row r="68" spans="1:41" x14ac:dyDescent="0.25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30">AVERAGE(Q68,V68,AA68)</f>
        <v>71.533333333333331</v>
      </c>
      <c r="AG68" s="197">
        <f t="shared" si="30"/>
        <v>59.333333333333336</v>
      </c>
      <c r="AH68" s="197">
        <f t="shared" si="30"/>
        <v>41.666666666666664</v>
      </c>
      <c r="AI68" s="197">
        <f t="shared" si="30"/>
        <v>47.5</v>
      </c>
      <c r="AJ68" s="198">
        <f t="shared" si="30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5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30"/>
        <v>71.033333333333346</v>
      </c>
      <c r="AG69" s="197">
        <f t="shared" si="30"/>
        <v>58.6</v>
      </c>
      <c r="AH69" s="197">
        <f t="shared" si="30"/>
        <v>47.5</v>
      </c>
      <c r="AI69" s="197">
        <f t="shared" si="30"/>
        <v>47.433333333333337</v>
      </c>
      <c r="AJ69" s="198">
        <f t="shared" si="30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5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1">AVERAGE(Q72,V72,AA72)</f>
        <v>73.066666666666663</v>
      </c>
      <c r="AG72" s="197">
        <f t="shared" si="31"/>
        <v>72.533333333333331</v>
      </c>
      <c r="AH72" s="197">
        <f t="shared" si="31"/>
        <v>47.5</v>
      </c>
      <c r="AI72" s="197">
        <f t="shared" si="31"/>
        <v>47.433333333333337</v>
      </c>
      <c r="AJ72" s="198">
        <f t="shared" si="31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5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1"/>
        <v>67.466666666666654</v>
      </c>
      <c r="AG73" s="197">
        <f t="shared" si="31"/>
        <v>66.833333333333329</v>
      </c>
      <c r="AH73" s="197">
        <f t="shared" si="31"/>
        <v>45.99</v>
      </c>
      <c r="AI73" s="197">
        <f t="shared" si="31"/>
        <v>48.633333333333333</v>
      </c>
      <c r="AJ73" s="198">
        <f t="shared" si="31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5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5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5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5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5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37102</v>
      </c>
      <c r="B93" s="196"/>
      <c r="C93" s="197"/>
      <c r="D93" s="197"/>
      <c r="E93" s="197"/>
      <c r="F93" s="198"/>
      <c r="G93" s="196">
        <v>40</v>
      </c>
      <c r="H93" s="197">
        <v>41</v>
      </c>
      <c r="I93" s="197">
        <v>34</v>
      </c>
      <c r="J93" s="197">
        <v>35</v>
      </c>
      <c r="K93" s="198">
        <v>40</v>
      </c>
      <c r="L93" s="196">
        <v>42</v>
      </c>
      <c r="M93" s="197">
        <v>43</v>
      </c>
      <c r="N93" s="197">
        <v>38</v>
      </c>
      <c r="O93" s="197">
        <v>35</v>
      </c>
      <c r="P93" s="198">
        <v>40</v>
      </c>
      <c r="Q93" s="196">
        <v>39</v>
      </c>
      <c r="R93" s="197">
        <v>38</v>
      </c>
      <c r="S93" s="197">
        <v>33</v>
      </c>
      <c r="T93" s="197">
        <v>34</v>
      </c>
      <c r="U93" s="198">
        <v>40</v>
      </c>
      <c r="V93" s="196">
        <v>37</v>
      </c>
      <c r="W93" s="197">
        <v>36</v>
      </c>
      <c r="X93" s="197">
        <v>28</v>
      </c>
      <c r="Y93" s="197">
        <v>31</v>
      </c>
      <c r="Z93" s="198">
        <v>38</v>
      </c>
      <c r="AA93" s="196">
        <v>49</v>
      </c>
      <c r="AB93" s="197">
        <v>48</v>
      </c>
      <c r="AC93" s="197">
        <v>29</v>
      </c>
      <c r="AD93" s="197">
        <v>31</v>
      </c>
      <c r="AE93" s="198">
        <v>45</v>
      </c>
      <c r="AF93" s="196">
        <f t="shared" ref="AF93:AJ94" si="32">AVERAGE(Q93,V93,AA93)</f>
        <v>41.666666666666664</v>
      </c>
      <c r="AG93" s="197">
        <f t="shared" si="32"/>
        <v>40.666666666666664</v>
      </c>
      <c r="AH93" s="197">
        <f t="shared" si="32"/>
        <v>30</v>
      </c>
      <c r="AI93" s="197">
        <f t="shared" si="32"/>
        <v>32</v>
      </c>
      <c r="AJ93" s="198">
        <f t="shared" si="32"/>
        <v>41</v>
      </c>
      <c r="AK93" s="196"/>
      <c r="AL93" s="197"/>
      <c r="AM93" s="197"/>
      <c r="AN93" s="197"/>
      <c r="AO93" s="198"/>
    </row>
    <row r="94" spans="1:41" x14ac:dyDescent="0.25">
      <c r="A94" s="103">
        <v>37103</v>
      </c>
      <c r="B94" s="201"/>
      <c r="C94" s="202"/>
      <c r="D94" s="202"/>
      <c r="E94" s="202"/>
      <c r="F94" s="203"/>
      <c r="G94" s="201">
        <v>38</v>
      </c>
      <c r="H94" s="202">
        <v>37</v>
      </c>
      <c r="I94" s="202">
        <v>34</v>
      </c>
      <c r="J94" s="202">
        <v>35</v>
      </c>
      <c r="K94" s="203">
        <v>39</v>
      </c>
      <c r="L94" s="201">
        <v>40</v>
      </c>
      <c r="M94" s="202">
        <v>41</v>
      </c>
      <c r="N94" s="202">
        <v>34</v>
      </c>
      <c r="O94" s="202">
        <v>35</v>
      </c>
      <c r="P94" s="203">
        <v>39</v>
      </c>
      <c r="Q94" s="201">
        <v>38</v>
      </c>
      <c r="R94" s="202">
        <v>37</v>
      </c>
      <c r="S94" s="202">
        <v>33</v>
      </c>
      <c r="T94" s="202">
        <v>34</v>
      </c>
      <c r="U94" s="203">
        <v>40</v>
      </c>
      <c r="V94" s="201">
        <v>38</v>
      </c>
      <c r="W94" s="202">
        <v>37</v>
      </c>
      <c r="X94" s="202">
        <v>28</v>
      </c>
      <c r="Y94" s="202">
        <v>31</v>
      </c>
      <c r="Z94" s="203">
        <v>38</v>
      </c>
      <c r="AA94" s="201">
        <v>51</v>
      </c>
      <c r="AB94" s="202">
        <v>50</v>
      </c>
      <c r="AC94" s="202">
        <v>29</v>
      </c>
      <c r="AD94" s="202">
        <v>31</v>
      </c>
      <c r="AE94" s="203">
        <v>45</v>
      </c>
      <c r="AF94" s="201">
        <f t="shared" si="32"/>
        <v>42.333333333333336</v>
      </c>
      <c r="AG94" s="202">
        <f t="shared" si="32"/>
        <v>41.333333333333336</v>
      </c>
      <c r="AH94" s="202">
        <f t="shared" si="32"/>
        <v>30</v>
      </c>
      <c r="AI94" s="202">
        <f t="shared" si="32"/>
        <v>32</v>
      </c>
      <c r="AJ94" s="203">
        <f t="shared" si="32"/>
        <v>41</v>
      </c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3">AVERAGE(B64:B94)</f>
        <v>50.088888888888889</v>
      </c>
      <c r="C96" s="83">
        <f t="shared" si="33"/>
        <v>49.988888888888887</v>
      </c>
      <c r="D96" s="83">
        <f t="shared" si="33"/>
        <v>44.196666666666665</v>
      </c>
      <c r="E96" s="83">
        <f t="shared" si="33"/>
        <v>43.888888888888886</v>
      </c>
      <c r="F96" s="83">
        <f t="shared" si="33"/>
        <v>49.777777777777779</v>
      </c>
      <c r="G96" s="83">
        <f t="shared" si="33"/>
        <v>57.158333333333331</v>
      </c>
      <c r="H96" s="83">
        <f t="shared" si="33"/>
        <v>56.949999999999996</v>
      </c>
      <c r="I96" s="83">
        <f t="shared" si="33"/>
        <v>45.533333333333331</v>
      </c>
      <c r="J96" s="83">
        <f t="shared" si="33"/>
        <v>50.158333333333331</v>
      </c>
      <c r="K96" s="83">
        <f t="shared" si="33"/>
        <v>57.841666666666669</v>
      </c>
      <c r="L96" s="83">
        <f t="shared" si="33"/>
        <v>57.458333333333336</v>
      </c>
      <c r="M96" s="83">
        <f t="shared" si="33"/>
        <v>56.333333333333336</v>
      </c>
      <c r="N96" s="83">
        <f t="shared" si="33"/>
        <v>42.65</v>
      </c>
      <c r="O96" s="83">
        <f t="shared" si="33"/>
        <v>47.908333333333331</v>
      </c>
      <c r="P96" s="83">
        <f t="shared" si="33"/>
        <v>57.520833333333336</v>
      </c>
      <c r="Q96" s="83">
        <f t="shared" si="33"/>
        <v>55.554545454545455</v>
      </c>
      <c r="R96" s="83">
        <f t="shared" si="33"/>
        <v>52.727272727272727</v>
      </c>
      <c r="S96" s="83">
        <f t="shared" si="33"/>
        <v>42.254545454545458</v>
      </c>
      <c r="T96" s="83">
        <f t="shared" si="33"/>
        <v>44.236363636363635</v>
      </c>
      <c r="U96" s="83">
        <f t="shared" si="33"/>
        <v>66.545454545454547</v>
      </c>
      <c r="V96" s="83">
        <f t="shared" si="33"/>
        <v>57.845454545454544</v>
      </c>
      <c r="W96" s="83">
        <f t="shared" si="33"/>
        <v>54.663636363636357</v>
      </c>
      <c r="X96" s="83">
        <f t="shared" si="33"/>
        <v>37.590909090909093</v>
      </c>
      <c r="Y96" s="83">
        <f t="shared" si="33"/>
        <v>43.204545454545453</v>
      </c>
      <c r="Z96" s="83">
        <f t="shared" si="33"/>
        <v>56.636363636363633</v>
      </c>
      <c r="AA96" s="83">
        <f t="shared" si="33"/>
        <v>72.790909090909096</v>
      </c>
      <c r="AB96" s="83">
        <f t="shared" si="33"/>
        <v>63.954545454545453</v>
      </c>
      <c r="AC96" s="83">
        <f t="shared" si="33"/>
        <v>37.688181818181818</v>
      </c>
      <c r="AD96" s="83">
        <f t="shared" si="33"/>
        <v>41.081818181818186</v>
      </c>
      <c r="AE96" s="83">
        <f t="shared" si="33"/>
        <v>62.718181818181819</v>
      </c>
      <c r="AF96" s="83">
        <f t="shared" si="33"/>
        <v>60.724999999999994</v>
      </c>
      <c r="AG96" s="83">
        <f t="shared" si="33"/>
        <v>55.772222222222219</v>
      </c>
      <c r="AH96" s="83">
        <f t="shared" si="33"/>
        <v>38.663055555555552</v>
      </c>
      <c r="AI96" s="83">
        <f t="shared" si="33"/>
        <v>42.187500000000007</v>
      </c>
      <c r="AJ96" s="83">
        <f t="shared" si="33"/>
        <v>60.636111111111113</v>
      </c>
      <c r="AK96" s="83">
        <f t="shared" si="33"/>
        <v>65.92285714285714</v>
      </c>
      <c r="AL96" s="83">
        <f t="shared" si="33"/>
        <v>61.628571428571433</v>
      </c>
      <c r="AM96" s="83">
        <f t="shared" si="33"/>
        <v>45.642857142857146</v>
      </c>
      <c r="AN96" s="83">
        <f t="shared" si="33"/>
        <v>50.585714285714282</v>
      </c>
      <c r="AO96" s="83">
        <f t="shared" si="33"/>
        <v>67.481428571428566</v>
      </c>
    </row>
    <row r="97" spans="2:41" x14ac:dyDescent="0.25">
      <c r="B97" s="83">
        <f t="shared" ref="B97:AO97" si="34">MIN(B64:B94)</f>
        <v>35</v>
      </c>
      <c r="C97" s="83">
        <f t="shared" si="34"/>
        <v>35</v>
      </c>
      <c r="D97" s="83">
        <f t="shared" si="34"/>
        <v>31</v>
      </c>
      <c r="E97" s="83">
        <f t="shared" si="34"/>
        <v>30</v>
      </c>
      <c r="F97" s="83">
        <f t="shared" si="34"/>
        <v>34</v>
      </c>
      <c r="G97" s="83">
        <f t="shared" si="34"/>
        <v>38</v>
      </c>
      <c r="H97" s="83">
        <f t="shared" si="34"/>
        <v>37</v>
      </c>
      <c r="I97" s="83">
        <f t="shared" si="34"/>
        <v>34</v>
      </c>
      <c r="J97" s="83">
        <f t="shared" si="34"/>
        <v>35</v>
      </c>
      <c r="K97" s="83">
        <f t="shared" si="34"/>
        <v>39</v>
      </c>
      <c r="L97" s="83">
        <f t="shared" si="34"/>
        <v>40</v>
      </c>
      <c r="M97" s="83">
        <f t="shared" si="34"/>
        <v>41</v>
      </c>
      <c r="N97" s="83">
        <f t="shared" si="34"/>
        <v>34</v>
      </c>
      <c r="O97" s="83">
        <f t="shared" si="34"/>
        <v>35</v>
      </c>
      <c r="P97" s="83">
        <f t="shared" si="34"/>
        <v>39</v>
      </c>
      <c r="Q97" s="83">
        <f t="shared" si="34"/>
        <v>38</v>
      </c>
      <c r="R97" s="83">
        <f t="shared" si="34"/>
        <v>37</v>
      </c>
      <c r="S97" s="83">
        <f t="shared" si="34"/>
        <v>33</v>
      </c>
      <c r="T97" s="83">
        <f t="shared" si="34"/>
        <v>34</v>
      </c>
      <c r="U97" s="83">
        <f t="shared" si="34"/>
        <v>40</v>
      </c>
      <c r="V97" s="83">
        <f t="shared" si="34"/>
        <v>37</v>
      </c>
      <c r="W97" s="83">
        <f t="shared" si="34"/>
        <v>36</v>
      </c>
      <c r="X97" s="83">
        <f t="shared" si="34"/>
        <v>28</v>
      </c>
      <c r="Y97" s="83">
        <f t="shared" si="34"/>
        <v>31</v>
      </c>
      <c r="Z97" s="83">
        <f t="shared" si="34"/>
        <v>38</v>
      </c>
      <c r="AA97" s="83">
        <f t="shared" si="34"/>
        <v>49</v>
      </c>
      <c r="AB97" s="83">
        <f t="shared" si="34"/>
        <v>48</v>
      </c>
      <c r="AC97" s="83">
        <f t="shared" si="34"/>
        <v>29</v>
      </c>
      <c r="AD97" s="83">
        <f t="shared" si="34"/>
        <v>31</v>
      </c>
      <c r="AE97" s="83">
        <f t="shared" si="34"/>
        <v>45</v>
      </c>
      <c r="AF97" s="83">
        <f t="shared" si="34"/>
        <v>41.666666666666664</v>
      </c>
      <c r="AG97" s="83">
        <f t="shared" si="34"/>
        <v>40.666666666666664</v>
      </c>
      <c r="AH97" s="83">
        <f t="shared" si="34"/>
        <v>30</v>
      </c>
      <c r="AI97" s="83">
        <f t="shared" si="34"/>
        <v>32</v>
      </c>
      <c r="AJ97" s="83">
        <f t="shared" si="34"/>
        <v>41</v>
      </c>
      <c r="AK97" s="83">
        <f t="shared" si="34"/>
        <v>57.6</v>
      </c>
      <c r="AL97" s="83">
        <f t="shared" si="34"/>
        <v>57</v>
      </c>
      <c r="AM97" s="83">
        <f t="shared" si="34"/>
        <v>38.6</v>
      </c>
      <c r="AN97" s="83">
        <f t="shared" si="34"/>
        <v>43.7</v>
      </c>
      <c r="AO97" s="83">
        <f t="shared" si="34"/>
        <v>54.5</v>
      </c>
    </row>
    <row r="98" spans="2:41" x14ac:dyDescent="0.25">
      <c r="B98" s="83">
        <f t="shared" ref="B98:AO98" si="35">MAX(B64:B94)</f>
        <v>67.8</v>
      </c>
      <c r="C98" s="83">
        <f t="shared" si="35"/>
        <v>66.900000000000006</v>
      </c>
      <c r="D98" s="83">
        <f t="shared" si="35"/>
        <v>57.5</v>
      </c>
      <c r="E98" s="83">
        <f t="shared" si="35"/>
        <v>54</v>
      </c>
      <c r="F98" s="83">
        <f t="shared" si="35"/>
        <v>64</v>
      </c>
      <c r="G98" s="83">
        <f t="shared" si="35"/>
        <v>71</v>
      </c>
      <c r="H98" s="83">
        <f t="shared" si="35"/>
        <v>74</v>
      </c>
      <c r="I98" s="83">
        <f t="shared" si="35"/>
        <v>56.5</v>
      </c>
      <c r="J98" s="83">
        <f t="shared" si="35"/>
        <v>65.900000000000006</v>
      </c>
      <c r="K98" s="83">
        <f t="shared" si="35"/>
        <v>77</v>
      </c>
      <c r="L98" s="83">
        <f t="shared" si="35"/>
        <v>69</v>
      </c>
      <c r="M98" s="83">
        <f t="shared" si="35"/>
        <v>69.599999999999994</v>
      </c>
      <c r="N98" s="83">
        <f t="shared" si="35"/>
        <v>51.5</v>
      </c>
      <c r="O98" s="83">
        <f t="shared" si="35"/>
        <v>61</v>
      </c>
      <c r="P98" s="83">
        <f t="shared" si="35"/>
        <v>75</v>
      </c>
      <c r="Q98" s="83">
        <f t="shared" si="35"/>
        <v>65</v>
      </c>
      <c r="R98" s="83">
        <f t="shared" si="35"/>
        <v>64.599999999999994</v>
      </c>
      <c r="S98" s="83">
        <f t="shared" si="35"/>
        <v>52</v>
      </c>
      <c r="T98" s="83">
        <f t="shared" si="35"/>
        <v>50.5</v>
      </c>
      <c r="U98" s="83">
        <f t="shared" si="35"/>
        <v>83.6</v>
      </c>
      <c r="V98" s="83">
        <f t="shared" si="35"/>
        <v>69.599999999999994</v>
      </c>
      <c r="W98" s="83">
        <f t="shared" si="35"/>
        <v>69</v>
      </c>
      <c r="X98" s="83">
        <f t="shared" si="35"/>
        <v>46.5</v>
      </c>
      <c r="Y98" s="83">
        <f t="shared" si="35"/>
        <v>49.9</v>
      </c>
      <c r="Z98" s="83">
        <f t="shared" si="35"/>
        <v>72</v>
      </c>
      <c r="AA98" s="83">
        <f t="shared" si="35"/>
        <v>84.6</v>
      </c>
      <c r="AB98" s="83">
        <f t="shared" si="35"/>
        <v>84</v>
      </c>
      <c r="AC98" s="83">
        <f t="shared" si="35"/>
        <v>46</v>
      </c>
      <c r="AD98" s="83">
        <f t="shared" si="35"/>
        <v>46.9</v>
      </c>
      <c r="AE98" s="83">
        <f t="shared" si="35"/>
        <v>76</v>
      </c>
      <c r="AF98" s="83">
        <f t="shared" si="35"/>
        <v>73.066666666666663</v>
      </c>
      <c r="AG98" s="83">
        <f t="shared" si="35"/>
        <v>72.533333333333331</v>
      </c>
      <c r="AH98" s="83">
        <f t="shared" si="35"/>
        <v>47.5</v>
      </c>
      <c r="AI98" s="83">
        <f t="shared" si="35"/>
        <v>48.633333333333333</v>
      </c>
      <c r="AJ98" s="83">
        <f t="shared" si="35"/>
        <v>77</v>
      </c>
      <c r="AK98" s="83">
        <f t="shared" si="35"/>
        <v>68.8</v>
      </c>
      <c r="AL98" s="83">
        <f t="shared" si="35"/>
        <v>66.8</v>
      </c>
      <c r="AM98" s="83">
        <f t="shared" si="35"/>
        <v>50.9</v>
      </c>
      <c r="AN98" s="83">
        <f t="shared" si="35"/>
        <v>53</v>
      </c>
      <c r="AO98" s="83">
        <f t="shared" si="35"/>
        <v>72.900000000000006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H33" sqref="H3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5">
      <c r="B2" s="271" t="s">
        <v>78</v>
      </c>
      <c r="C2" s="272"/>
      <c r="D2" s="271" t="s">
        <v>40</v>
      </c>
      <c r="E2" s="273"/>
      <c r="F2" s="246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79</v>
      </c>
      <c r="T2" s="7"/>
      <c r="U2" s="14"/>
      <c r="V2" s="14"/>
      <c r="W2" s="14"/>
      <c r="X2" s="13" t="s">
        <v>80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432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5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5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5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133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133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134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134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488</v>
      </c>
      <c r="H61" s="1"/>
    </row>
    <row r="62" spans="1:64" x14ac:dyDescent="0.25">
      <c r="B62" s="13" t="s">
        <v>79</v>
      </c>
      <c r="C62" s="14"/>
      <c r="D62" s="7"/>
      <c r="E62" s="14"/>
      <c r="F62" s="104"/>
      <c r="G62" s="13" t="s">
        <v>80</v>
      </c>
      <c r="H62" s="14"/>
      <c r="I62" s="7"/>
      <c r="J62" s="14"/>
      <c r="K62" s="104"/>
      <c r="L62" s="13" t="s">
        <v>490</v>
      </c>
      <c r="M62" s="14"/>
      <c r="N62" s="7"/>
      <c r="O62" s="14"/>
      <c r="P62" s="104"/>
      <c r="Q62" s="13" t="s">
        <v>432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5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M23" sqref="M2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79</v>
      </c>
      <c r="Y2" s="14"/>
      <c r="Z2" s="7"/>
      <c r="AA2" s="14"/>
      <c r="AB2" s="104"/>
      <c r="AC2" s="13" t="s">
        <v>80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451</v>
      </c>
      <c r="AN2" s="14"/>
      <c r="AO2" s="7"/>
      <c r="AP2" s="14"/>
      <c r="AQ2" s="104"/>
      <c r="AR2" s="13" t="s">
        <v>484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5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5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5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5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133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133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134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134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488</v>
      </c>
      <c r="H61" s="1"/>
    </row>
    <row r="62" spans="1:64" x14ac:dyDescent="0.25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5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M1" zoomScale="65" workbookViewId="0">
      <selection activeCell="AJ15" sqref="AJ15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451</v>
      </c>
      <c r="AN2" s="14"/>
      <c r="AO2" s="7"/>
      <c r="AP2" s="14"/>
      <c r="AQ2" s="104"/>
      <c r="AR2" s="13" t="s">
        <v>484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5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5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5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8" thickBot="1" x14ac:dyDescent="0.3">
      <c r="A37" s="81" t="s">
        <v>133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133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5">
      <c r="A38" s="81" t="s">
        <v>134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134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79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488</v>
      </c>
      <c r="H61" s="1"/>
    </row>
    <row r="62" spans="1:64" x14ac:dyDescent="0.25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451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5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5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5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AB1" zoomScale="65" workbookViewId="0">
      <selection activeCell="F23" sqref="F2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79</v>
      </c>
      <c r="AI2" s="14"/>
      <c r="AJ2" s="7"/>
      <c r="AK2" s="14"/>
      <c r="AL2" s="104"/>
      <c r="AM2" s="13" t="s">
        <v>445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451</v>
      </c>
      <c r="AX2" s="14"/>
      <c r="AY2" s="7"/>
      <c r="AZ2" s="14"/>
      <c r="BA2" s="104"/>
      <c r="BB2" s="13" t="s">
        <v>484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5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5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5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5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8" thickBot="1" x14ac:dyDescent="0.3">
      <c r="A37" s="81" t="s">
        <v>133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133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5">
      <c r="A38" s="81" t="s">
        <v>134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134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5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488</v>
      </c>
      <c r="H61" s="1"/>
    </row>
    <row r="62" spans="1:64" x14ac:dyDescent="0.25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79</v>
      </c>
      <c r="R62" s="14"/>
      <c r="S62" s="7"/>
      <c r="T62" s="14"/>
      <c r="U62" s="104"/>
      <c r="V62" s="13" t="s">
        <v>445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5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5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5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5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5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F34" sqref="F34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48" width="5.8867187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  <col min="64" max="64" width="13.109375" bestFit="1" customWidth="1"/>
  </cols>
  <sheetData>
    <row r="1" spans="1:7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AX1" t="s">
        <v>43</v>
      </c>
      <c r="AY1" t="s">
        <v>425</v>
      </c>
      <c r="AZ1" t="s">
        <v>44</v>
      </c>
      <c r="BA1" t="s">
        <v>426</v>
      </c>
      <c r="BB1" t="s">
        <v>427</v>
      </c>
      <c r="BC1" t="s">
        <v>428</v>
      </c>
      <c r="BD1" t="s">
        <v>429</v>
      </c>
      <c r="BE1" t="s">
        <v>430</v>
      </c>
      <c r="BF1" t="s">
        <v>457</v>
      </c>
      <c r="BG1" t="s">
        <v>71</v>
      </c>
      <c r="BH1" t="s">
        <v>431</v>
      </c>
    </row>
    <row r="2" spans="1:73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445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451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47"/>
      <c r="AX3" s="47"/>
      <c r="AY3" s="47"/>
      <c r="AZ3" s="178"/>
      <c r="BA3" s="178"/>
      <c r="BM3" t="s">
        <v>480</v>
      </c>
      <c r="BN3" t="s">
        <v>481</v>
      </c>
      <c r="BO3" t="s">
        <v>482</v>
      </c>
      <c r="BP3" t="s">
        <v>480</v>
      </c>
      <c r="BQ3" t="s">
        <v>481</v>
      </c>
      <c r="BR3" t="s">
        <v>482</v>
      </c>
      <c r="BS3" t="s">
        <v>480</v>
      </c>
      <c r="BT3" t="s">
        <v>481</v>
      </c>
      <c r="BU3" t="s">
        <v>482</v>
      </c>
    </row>
    <row r="4" spans="1:73" x14ac:dyDescent="0.25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470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5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471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5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472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5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473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5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474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5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475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5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476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5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477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5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478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5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479</v>
      </c>
    </row>
    <row r="14" spans="1:73" x14ac:dyDescent="0.25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5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483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5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5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5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5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5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5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5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5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5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5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5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5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5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5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5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5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5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5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8" thickBot="1" x14ac:dyDescent="0.3">
      <c r="A37" s="81" t="s">
        <v>133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134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64" x14ac:dyDescent="0.25">
      <c r="B40" s="15" t="s">
        <v>460</v>
      </c>
      <c r="D40" s="1"/>
      <c r="J40" s="235"/>
      <c r="L40" s="15" t="s">
        <v>461</v>
      </c>
      <c r="N40" s="1"/>
      <c r="T40" s="1"/>
      <c r="V40" s="15" t="s">
        <v>463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N50" s="1"/>
      <c r="T50" s="1"/>
      <c r="V50" s="15" t="s">
        <v>484</v>
      </c>
      <c r="X50" s="1"/>
      <c r="AD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topLeftCell="BD1" zoomScale="65" workbookViewId="0">
      <selection activeCell="BO28" sqref="BO28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3" width="10.109375" customWidth="1"/>
    <col min="14" max="14" width="10.44140625" customWidth="1"/>
    <col min="15" max="17" width="8.88671875" customWidth="1"/>
    <col min="18" max="18" width="8" customWidth="1"/>
    <col min="19" max="19" width="7.109375" customWidth="1"/>
    <col min="20" max="48" width="6.664062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</cols>
  <sheetData>
    <row r="1" spans="1:60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AX1" t="s">
        <v>43</v>
      </c>
      <c r="AY1" t="s">
        <v>425</v>
      </c>
      <c r="AZ1" t="s">
        <v>44</v>
      </c>
      <c r="BA1" t="s">
        <v>426</v>
      </c>
      <c r="BB1" t="s">
        <v>427</v>
      </c>
      <c r="BC1" t="s">
        <v>428</v>
      </c>
      <c r="BD1" t="s">
        <v>429</v>
      </c>
      <c r="BE1" t="s">
        <v>430</v>
      </c>
      <c r="BF1" t="s">
        <v>457</v>
      </c>
      <c r="BG1" t="s">
        <v>71</v>
      </c>
      <c r="BH1" t="s">
        <v>431</v>
      </c>
    </row>
    <row r="2" spans="1:60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445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451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47"/>
      <c r="AX3" s="47"/>
      <c r="AY3" s="47"/>
      <c r="AZ3" s="178"/>
      <c r="BA3" s="178"/>
    </row>
    <row r="4" spans="1:60" x14ac:dyDescent="0.25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5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5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5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5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5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5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5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5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5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5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5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5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5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5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5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5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5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5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5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5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5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5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5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5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5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5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5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5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5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5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8" thickBot="1" x14ac:dyDescent="0.3">
      <c r="A37" s="81" t="s">
        <v>133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134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64" x14ac:dyDescent="0.25">
      <c r="B40" s="15" t="s">
        <v>460</v>
      </c>
      <c r="D40" s="1"/>
      <c r="J40" s="235"/>
      <c r="L40" s="15" t="s">
        <v>461</v>
      </c>
      <c r="P40" s="1"/>
      <c r="V40" s="1"/>
      <c r="X40" s="15"/>
      <c r="Z40" s="1"/>
      <c r="AF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458</v>
      </c>
      <c r="U41" s="2"/>
      <c r="V41" s="14" t="s">
        <v>459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458</v>
      </c>
      <c r="AE41" s="2"/>
      <c r="AF41" s="14" t="s">
        <v>459</v>
      </c>
      <c r="AG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458</v>
      </c>
      <c r="U51" s="2"/>
      <c r="V51" s="14" t="s">
        <v>459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458</v>
      </c>
      <c r="AE51" s="2"/>
      <c r="AF51" s="14" t="s">
        <v>459</v>
      </c>
      <c r="AG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5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2" zoomScale="65" workbookViewId="0">
      <selection activeCell="G25" sqref="G25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3.33203125" customWidth="1"/>
  </cols>
  <sheetData>
    <row r="1" spans="1:62" x14ac:dyDescent="0.25">
      <c r="B1" s="1" t="s">
        <v>77</v>
      </c>
      <c r="U1" t="s">
        <v>90</v>
      </c>
      <c r="V1" s="1" t="s">
        <v>81</v>
      </c>
      <c r="AB1" s="1"/>
      <c r="AT1">
        <v>115</v>
      </c>
      <c r="AZ1" t="s">
        <v>43</v>
      </c>
      <c r="BA1" t="s">
        <v>425</v>
      </c>
      <c r="BB1" t="s">
        <v>44</v>
      </c>
      <c r="BC1" t="s">
        <v>426</v>
      </c>
      <c r="BD1" t="s">
        <v>427</v>
      </c>
      <c r="BE1" t="s">
        <v>428</v>
      </c>
      <c r="BF1" t="s">
        <v>429</v>
      </c>
      <c r="BG1" t="s">
        <v>430</v>
      </c>
      <c r="BH1" t="s">
        <v>86</v>
      </c>
      <c r="BI1" t="s">
        <v>141</v>
      </c>
      <c r="BJ1" t="s">
        <v>431</v>
      </c>
    </row>
    <row r="2" spans="1:62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445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U3" s="10" t="s">
        <v>41</v>
      </c>
      <c r="AV3" s="12" t="s">
        <v>40</v>
      </c>
      <c r="AW3" s="12" t="s">
        <v>42</v>
      </c>
      <c r="AX3" s="12" t="s">
        <v>329</v>
      </c>
      <c r="AY3" s="11" t="s">
        <v>342</v>
      </c>
      <c r="AZ3" s="47"/>
      <c r="BA3" s="47"/>
      <c r="BB3" s="178"/>
      <c r="BC3" s="178"/>
    </row>
    <row r="4" spans="1:62" x14ac:dyDescent="0.25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5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5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5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5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5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5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447</v>
      </c>
      <c r="K10" s="211"/>
      <c r="L10" s="211"/>
      <c r="M10" s="211"/>
      <c r="N10" s="170">
        <v>250</v>
      </c>
      <c r="O10" s="170">
        <v>250</v>
      </c>
      <c r="P10" s="211" t="s">
        <v>447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5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448</v>
      </c>
      <c r="K11" s="211"/>
      <c r="L11" s="211"/>
      <c r="M11" s="211"/>
      <c r="N11" s="170">
        <v>250</v>
      </c>
      <c r="O11" s="170">
        <v>250</v>
      </c>
      <c r="P11" s="211" t="s">
        <v>448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5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449</v>
      </c>
      <c r="K12" s="211"/>
      <c r="L12" s="211"/>
      <c r="M12" s="211"/>
      <c r="N12" s="170">
        <v>250</v>
      </c>
      <c r="O12" s="170">
        <v>250</v>
      </c>
      <c r="P12" s="211" t="s">
        <v>449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5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5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5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5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5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5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5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8" thickBot="1" x14ac:dyDescent="0.3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5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334</v>
      </c>
      <c r="BN22" s="185"/>
    </row>
    <row r="23" spans="1:66" x14ac:dyDescent="0.25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319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5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333</v>
      </c>
      <c r="BK24" s="208">
        <v>0.03</v>
      </c>
      <c r="BL24" s="208">
        <v>0.03</v>
      </c>
      <c r="BM24" s="208">
        <v>0.03</v>
      </c>
      <c r="BN24" s="185"/>
    </row>
    <row r="25" spans="1:66" x14ac:dyDescent="0.25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321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5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335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5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336</v>
      </c>
      <c r="BK27" s="89">
        <v>22.8</v>
      </c>
      <c r="BL27" s="89">
        <v>22.8</v>
      </c>
      <c r="BM27" s="89">
        <v>22.8</v>
      </c>
      <c r="BN27" s="185"/>
    </row>
    <row r="28" spans="1:66" x14ac:dyDescent="0.25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339</v>
      </c>
      <c r="BK28" s="89">
        <v>2.5</v>
      </c>
      <c r="BL28" s="89">
        <v>2.15</v>
      </c>
      <c r="BM28" s="89">
        <v>2.15</v>
      </c>
      <c r="BN28" s="185"/>
    </row>
    <row r="29" spans="1:66" x14ac:dyDescent="0.25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338</v>
      </c>
      <c r="BK29" s="89">
        <v>1.83</v>
      </c>
      <c r="BL29" s="89">
        <v>1.83</v>
      </c>
      <c r="BM29" s="89">
        <v>1.83</v>
      </c>
      <c r="BN29" s="185"/>
    </row>
    <row r="30" spans="1:66" x14ac:dyDescent="0.25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337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5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450</v>
      </c>
      <c r="BK31" s="89">
        <v>25</v>
      </c>
      <c r="BL31" s="89">
        <v>25</v>
      </c>
      <c r="BM31" s="94">
        <v>25</v>
      </c>
      <c r="BN31" s="185"/>
    </row>
    <row r="32" spans="1:66" x14ac:dyDescent="0.25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340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5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8" thickBot="1" x14ac:dyDescent="0.3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341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133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134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5">
      <c r="B40" s="1" t="s">
        <v>82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/>
      <c r="BL40" s="96"/>
      <c r="BM40" s="96"/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10.5</v>
      </c>
      <c r="BL47" s="96">
        <v>10.5</v>
      </c>
      <c r="BM47" s="89">
        <v>10.5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450</v>
      </c>
      <c r="BK48" s="89">
        <v>10.5</v>
      </c>
      <c r="BL48" s="89">
        <v>10.5</v>
      </c>
      <c r="BM48" s="89">
        <v>10.5</v>
      </c>
      <c r="BN48" s="89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C1" zoomScale="65" workbookViewId="0">
      <selection activeCell="U26" sqref="U26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2" x14ac:dyDescent="0.25">
      <c r="B1" s="1" t="s">
        <v>77</v>
      </c>
      <c r="U1" t="s">
        <v>90</v>
      </c>
      <c r="V1" s="1" t="s">
        <v>81</v>
      </c>
      <c r="AB1" s="1"/>
      <c r="AZ1" t="s">
        <v>43</v>
      </c>
      <c r="BA1" t="s">
        <v>425</v>
      </c>
      <c r="BB1" t="s">
        <v>44</v>
      </c>
      <c r="BC1" t="s">
        <v>426</v>
      </c>
      <c r="BD1" t="s">
        <v>427</v>
      </c>
      <c r="BE1" t="s">
        <v>428</v>
      </c>
      <c r="BF1" t="s">
        <v>429</v>
      </c>
      <c r="BG1" t="s">
        <v>430</v>
      </c>
      <c r="BH1" t="s">
        <v>86</v>
      </c>
      <c r="BI1" t="s">
        <v>141</v>
      </c>
      <c r="BJ1" t="s">
        <v>431</v>
      </c>
    </row>
    <row r="2" spans="1:62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445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U3" s="10" t="s">
        <v>41</v>
      </c>
      <c r="AV3" s="12" t="s">
        <v>40</v>
      </c>
      <c r="AW3" s="12" t="s">
        <v>42</v>
      </c>
      <c r="AX3" s="12" t="s">
        <v>329</v>
      </c>
      <c r="AY3" s="11" t="s">
        <v>342</v>
      </c>
      <c r="AZ3" s="47"/>
      <c r="BA3" s="47"/>
      <c r="BB3" s="178"/>
      <c r="BC3" s="178"/>
    </row>
    <row r="4" spans="1:62" x14ac:dyDescent="0.25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5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5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5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5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5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5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5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5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5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5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5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5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5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5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5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5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5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5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5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446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5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5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5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5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5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5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5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5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5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5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5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133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134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5">
      <c r="B40" s="1" t="s">
        <v>82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E1" zoomScale="62" workbookViewId="0">
      <selection activeCell="D29" sqref="D29:E29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7.33203125" bestFit="1" customWidth="1"/>
    <col min="22" max="39" width="5.88671875" customWidth="1"/>
    <col min="40" max="41" width="7.44140625" customWidth="1"/>
    <col min="42" max="46" width="7.8867187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77</v>
      </c>
      <c r="U1" t="s">
        <v>90</v>
      </c>
      <c r="V1" s="1" t="s">
        <v>81</v>
      </c>
      <c r="AB1" s="1"/>
      <c r="AU1" t="s">
        <v>43</v>
      </c>
      <c r="AV1" t="s">
        <v>425</v>
      </c>
      <c r="AW1" t="s">
        <v>44</v>
      </c>
      <c r="AX1" t="s">
        <v>426</v>
      </c>
      <c r="AY1" t="s">
        <v>427</v>
      </c>
      <c r="AZ1" t="s">
        <v>428</v>
      </c>
      <c r="BA1" t="s">
        <v>429</v>
      </c>
      <c r="BB1" t="s">
        <v>430</v>
      </c>
      <c r="BC1" t="s">
        <v>86</v>
      </c>
      <c r="BD1" t="s">
        <v>141</v>
      </c>
      <c r="BE1" t="s">
        <v>431</v>
      </c>
    </row>
    <row r="2" spans="1:60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X3" s="47"/>
      <c r="AY3" s="47"/>
      <c r="AZ3" s="47"/>
      <c r="BA3" s="47"/>
      <c r="BB3" s="178"/>
      <c r="BC3" s="178"/>
    </row>
    <row r="4" spans="1:60" x14ac:dyDescent="0.25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5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5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5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5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5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5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5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5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5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5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5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5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5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5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5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5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5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5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5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5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5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5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5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5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5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5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5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133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134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5">
      <c r="B40" s="1" t="s">
        <v>82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75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G75" sqref="G75"/>
    </sheetView>
  </sheetViews>
  <sheetFormatPr defaultRowHeight="13.2" x14ac:dyDescent="0.25"/>
  <cols>
    <col min="1" max="1" width="10" bestFit="1" customWidth="1"/>
    <col min="2" max="2" width="10" customWidth="1"/>
    <col min="6" max="6" width="10" bestFit="1" customWidth="1"/>
  </cols>
  <sheetData>
    <row r="1" spans="1:19" x14ac:dyDescent="0.25">
      <c r="A1" t="s">
        <v>491</v>
      </c>
      <c r="G1">
        <v>8</v>
      </c>
      <c r="H1">
        <v>10</v>
      </c>
      <c r="I1">
        <v>12</v>
      </c>
      <c r="K1" t="s">
        <v>8</v>
      </c>
      <c r="P1">
        <v>10</v>
      </c>
      <c r="Q1">
        <v>11</v>
      </c>
      <c r="R1">
        <v>12</v>
      </c>
      <c r="S1">
        <v>15</v>
      </c>
    </row>
    <row r="2" spans="1:19" x14ac:dyDescent="0.25">
      <c r="B2" t="s">
        <v>517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496</v>
      </c>
      <c r="I2" t="s">
        <v>496</v>
      </c>
      <c r="K2" t="s">
        <v>498</v>
      </c>
      <c r="L2" t="s">
        <v>492</v>
      </c>
      <c r="M2" t="s">
        <v>493</v>
      </c>
      <c r="N2" t="s">
        <v>494</v>
      </c>
      <c r="O2" t="s">
        <v>497</v>
      </c>
      <c r="P2" t="s">
        <v>496</v>
      </c>
      <c r="Q2" t="s">
        <v>496</v>
      </c>
      <c r="R2" t="s">
        <v>496</v>
      </c>
      <c r="S2" t="s">
        <v>496</v>
      </c>
    </row>
    <row r="3" spans="1:19" x14ac:dyDescent="0.25">
      <c r="A3" s="44"/>
      <c r="B3" s="44"/>
      <c r="C3" s="21"/>
      <c r="D3" s="21"/>
      <c r="E3" s="21"/>
      <c r="F3" s="21"/>
      <c r="G3" s="21"/>
      <c r="H3" s="21"/>
      <c r="I3" s="21"/>
    </row>
    <row r="4" spans="1:19" x14ac:dyDescent="0.25">
      <c r="A4" s="44"/>
      <c r="B4" s="44"/>
      <c r="C4" s="21"/>
      <c r="D4" s="21"/>
      <c r="E4" s="21"/>
      <c r="F4" s="21"/>
      <c r="G4" s="21"/>
      <c r="H4" s="21"/>
      <c r="I4" s="21"/>
    </row>
    <row r="5" spans="1:19" x14ac:dyDescent="0.25">
      <c r="A5" s="44"/>
      <c r="B5" s="44"/>
      <c r="C5" s="21"/>
      <c r="D5" s="21"/>
      <c r="E5" s="21"/>
      <c r="F5" s="21"/>
      <c r="G5" s="21"/>
      <c r="H5" s="21"/>
      <c r="I5" s="21"/>
      <c r="K5" s="47"/>
      <c r="L5" s="47"/>
      <c r="M5" s="47"/>
      <c r="N5" s="47"/>
    </row>
    <row r="6" spans="1:19" x14ac:dyDescent="0.25">
      <c r="A6" s="44">
        <v>37155</v>
      </c>
      <c r="B6" s="256">
        <v>1.48</v>
      </c>
      <c r="C6" s="256">
        <v>1.835</v>
      </c>
      <c r="D6" s="256">
        <v>1.94</v>
      </c>
      <c r="E6" s="256">
        <v>2.0750000000000002</v>
      </c>
      <c r="F6" s="256">
        <f>AVERAGE(C6:E6)</f>
        <v>1.95</v>
      </c>
      <c r="G6" s="256">
        <f t="shared" ref="G6:I11" si="0">+G$1*$F6+6</f>
        <v>21.6</v>
      </c>
      <c r="H6" s="256">
        <f t="shared" si="0"/>
        <v>25.5</v>
      </c>
      <c r="I6" s="256">
        <f t="shared" si="0"/>
        <v>29.4</v>
      </c>
      <c r="K6" s="47"/>
      <c r="L6" s="47"/>
      <c r="M6" s="47"/>
      <c r="N6" s="47"/>
    </row>
    <row r="7" spans="1:19" x14ac:dyDescent="0.25">
      <c r="A7" s="44">
        <v>37158</v>
      </c>
      <c r="B7" s="256">
        <v>1.26</v>
      </c>
      <c r="C7" s="256">
        <v>1.4750000000000001</v>
      </c>
      <c r="D7" s="256">
        <v>1.79</v>
      </c>
      <c r="E7" s="256">
        <v>1.7649999999999999</v>
      </c>
      <c r="F7" s="256">
        <f>AVERAGE(C7:E7)</f>
        <v>1.6766666666666667</v>
      </c>
      <c r="G7" s="256">
        <f t="shared" si="0"/>
        <v>19.413333333333334</v>
      </c>
      <c r="H7" s="256">
        <f t="shared" si="0"/>
        <v>22.766666666666666</v>
      </c>
      <c r="I7" s="256">
        <f t="shared" si="0"/>
        <v>26.12</v>
      </c>
      <c r="K7" s="47">
        <v>1.9</v>
      </c>
      <c r="L7" s="47"/>
      <c r="M7" s="47"/>
      <c r="N7" s="47"/>
      <c r="O7">
        <f>(+K7+L7+K7+M7+K7+N7)/3</f>
        <v>1.8999999999999997</v>
      </c>
      <c r="P7">
        <f t="shared" ref="P7:S8" si="1">+P$1*$O7+6</f>
        <v>24.999999999999996</v>
      </c>
      <c r="Q7">
        <f t="shared" si="1"/>
        <v>26.899999999999995</v>
      </c>
      <c r="R7">
        <f t="shared" si="1"/>
        <v>28.799999999999997</v>
      </c>
      <c r="S7">
        <f t="shared" si="1"/>
        <v>34.5</v>
      </c>
    </row>
    <row r="8" spans="1:19" x14ac:dyDescent="0.25">
      <c r="A8" s="44">
        <v>37159</v>
      </c>
      <c r="B8" s="256">
        <v>1.2549999999999999</v>
      </c>
      <c r="C8" s="256">
        <v>1.4750000000000001</v>
      </c>
      <c r="D8" s="256">
        <v>1.845</v>
      </c>
      <c r="E8" s="256">
        <v>1.9350000000000001</v>
      </c>
      <c r="F8" s="256">
        <f>AVERAGE(C8:E8)</f>
        <v>1.7516666666666669</v>
      </c>
      <c r="G8" s="256">
        <f t="shared" si="0"/>
        <v>20.013333333333335</v>
      </c>
      <c r="H8" s="256">
        <f t="shared" si="0"/>
        <v>23.516666666666669</v>
      </c>
      <c r="I8" s="256">
        <f t="shared" si="0"/>
        <v>27.020000000000003</v>
      </c>
      <c r="K8" s="47"/>
      <c r="L8" s="47"/>
      <c r="M8" s="47"/>
      <c r="N8" s="47"/>
      <c r="O8" s="256">
        <f>(+K8+L8+K8+M8+K8+N8)/3</f>
        <v>0</v>
      </c>
      <c r="P8">
        <f t="shared" si="1"/>
        <v>6</v>
      </c>
      <c r="Q8">
        <f t="shared" si="1"/>
        <v>6</v>
      </c>
      <c r="R8">
        <f t="shared" si="1"/>
        <v>6</v>
      </c>
      <c r="S8">
        <f t="shared" si="1"/>
        <v>6</v>
      </c>
    </row>
    <row r="9" spans="1:19" x14ac:dyDescent="0.25">
      <c r="A9" s="44">
        <v>37160</v>
      </c>
      <c r="B9" s="256">
        <v>1.2849999999999999</v>
      </c>
      <c r="C9" s="256">
        <v>1.45</v>
      </c>
      <c r="D9" s="256">
        <v>1.8</v>
      </c>
      <c r="E9" s="256">
        <v>1.91</v>
      </c>
      <c r="F9" s="256">
        <f>AVERAGE(C9:E9)</f>
        <v>1.72</v>
      </c>
      <c r="G9" s="256">
        <f t="shared" si="0"/>
        <v>19.759999999999998</v>
      </c>
      <c r="H9" s="256">
        <f t="shared" si="0"/>
        <v>23.2</v>
      </c>
      <c r="I9" s="256">
        <f t="shared" si="0"/>
        <v>26.64</v>
      </c>
      <c r="K9" s="47"/>
      <c r="L9" s="47"/>
      <c r="M9" s="47"/>
      <c r="N9" s="47"/>
    </row>
    <row r="10" spans="1:19" x14ac:dyDescent="0.25">
      <c r="A10" s="44">
        <v>37161</v>
      </c>
      <c r="B10" s="256"/>
      <c r="C10" s="256"/>
      <c r="D10" s="256"/>
      <c r="E10" s="256"/>
      <c r="F10" s="256"/>
      <c r="G10" s="256"/>
      <c r="H10" s="256"/>
      <c r="I10" s="256"/>
      <c r="K10" s="47"/>
      <c r="L10" s="47"/>
      <c r="M10" s="47"/>
      <c r="N10" s="47"/>
    </row>
    <row r="11" spans="1:19" x14ac:dyDescent="0.25">
      <c r="A11" s="44">
        <v>37162</v>
      </c>
      <c r="B11" s="256">
        <v>1.44</v>
      </c>
      <c r="C11" s="256">
        <v>1.55</v>
      </c>
      <c r="D11" s="256">
        <v>1.7949999999999999</v>
      </c>
      <c r="E11" s="256">
        <v>1.79</v>
      </c>
      <c r="F11" s="256">
        <f>AVERAGE(C11:E11)</f>
        <v>1.7116666666666667</v>
      </c>
      <c r="G11" s="256">
        <f t="shared" si="0"/>
        <v>19.693333333333335</v>
      </c>
      <c r="H11" s="256">
        <f t="shared" si="0"/>
        <v>23.116666666666667</v>
      </c>
      <c r="I11" s="256">
        <f t="shared" si="0"/>
        <v>26.54</v>
      </c>
      <c r="K11" s="47"/>
      <c r="L11" s="47"/>
      <c r="M11" s="47"/>
      <c r="N11" s="47"/>
      <c r="O11" s="256">
        <f>(+K11+L11+K11+M11+K11+N11)/3</f>
        <v>0</v>
      </c>
      <c r="P11">
        <f t="shared" ref="P11:S15" si="2">+P$1*$O11+6</f>
        <v>6</v>
      </c>
      <c r="Q11">
        <f t="shared" si="2"/>
        <v>6</v>
      </c>
      <c r="R11">
        <f t="shared" si="2"/>
        <v>6</v>
      </c>
      <c r="S11">
        <f t="shared" si="2"/>
        <v>6</v>
      </c>
    </row>
    <row r="12" spans="1:19" x14ac:dyDescent="0.25">
      <c r="A12" s="44">
        <v>37163</v>
      </c>
      <c r="B12" s="256"/>
      <c r="C12" s="256"/>
      <c r="D12" s="256"/>
      <c r="E12" s="256"/>
      <c r="F12" s="256"/>
      <c r="G12" s="256"/>
      <c r="H12" s="256"/>
      <c r="I12" s="256"/>
      <c r="K12" s="47"/>
      <c r="L12" s="47"/>
      <c r="M12" s="47"/>
      <c r="N12" s="47"/>
      <c r="O12" s="256">
        <f>(+K12+L12+K12+M12+K12+N12)/3</f>
        <v>0</v>
      </c>
      <c r="P12">
        <f t="shared" si="2"/>
        <v>6</v>
      </c>
      <c r="Q12">
        <f t="shared" si="2"/>
        <v>6</v>
      </c>
      <c r="R12">
        <f t="shared" si="2"/>
        <v>6</v>
      </c>
      <c r="S12">
        <f t="shared" si="2"/>
        <v>6</v>
      </c>
    </row>
    <row r="13" spans="1:19" x14ac:dyDescent="0.25">
      <c r="A13" s="44">
        <v>37164</v>
      </c>
      <c r="B13" s="256"/>
      <c r="C13" s="256"/>
      <c r="D13" s="256"/>
      <c r="E13" s="256"/>
      <c r="F13" s="256"/>
      <c r="G13" s="256"/>
      <c r="H13" s="256"/>
      <c r="I13" s="256"/>
      <c r="K13" s="47"/>
      <c r="L13" s="47"/>
      <c r="M13" s="47"/>
      <c r="N13" s="47"/>
      <c r="O13" s="256">
        <f>(+K13+L13+K13+M13+K13+N13)/3</f>
        <v>0</v>
      </c>
      <c r="P13">
        <f t="shared" si="2"/>
        <v>6</v>
      </c>
      <c r="Q13">
        <f t="shared" si="2"/>
        <v>6</v>
      </c>
      <c r="R13">
        <f t="shared" si="2"/>
        <v>6</v>
      </c>
      <c r="S13">
        <f t="shared" si="2"/>
        <v>6</v>
      </c>
    </row>
    <row r="14" spans="1:19" x14ac:dyDescent="0.25">
      <c r="A14" s="44">
        <v>37165</v>
      </c>
      <c r="B14" s="256">
        <v>1.375</v>
      </c>
      <c r="C14" s="256">
        <v>1.585</v>
      </c>
      <c r="D14" s="256">
        <v>1.875</v>
      </c>
      <c r="E14" s="256">
        <v>1.7250000000000001</v>
      </c>
      <c r="F14" s="256">
        <f>AVERAGE(C14:E14)</f>
        <v>1.7283333333333335</v>
      </c>
      <c r="G14" s="256">
        <f t="shared" ref="G14:I15" si="3">+G$1*$F14+6</f>
        <v>19.826666666666668</v>
      </c>
      <c r="H14" s="256">
        <f t="shared" si="3"/>
        <v>23.283333333333335</v>
      </c>
      <c r="I14" s="256">
        <f t="shared" si="3"/>
        <v>26.740000000000002</v>
      </c>
      <c r="K14" s="47"/>
      <c r="L14" s="47"/>
      <c r="M14" s="47"/>
      <c r="N14" s="47"/>
      <c r="O14" s="256"/>
    </row>
    <row r="15" spans="1:19" x14ac:dyDescent="0.25">
      <c r="A15" s="44">
        <v>37166</v>
      </c>
      <c r="B15" s="256">
        <v>1.33</v>
      </c>
      <c r="C15" s="256">
        <v>1.5549999999999999</v>
      </c>
      <c r="D15" s="256">
        <v>1.87</v>
      </c>
      <c r="E15" s="256">
        <v>1.885</v>
      </c>
      <c r="F15" s="256">
        <f>AVERAGE(C15:E15)</f>
        <v>1.7699999999999998</v>
      </c>
      <c r="G15" s="256">
        <f t="shared" si="3"/>
        <v>20.159999999999997</v>
      </c>
      <c r="H15" s="256">
        <f t="shared" si="3"/>
        <v>23.7</v>
      </c>
      <c r="I15" s="256">
        <f t="shared" si="3"/>
        <v>27.24</v>
      </c>
      <c r="K15" s="47"/>
      <c r="L15" s="47"/>
      <c r="M15" s="47"/>
      <c r="N15" s="47"/>
      <c r="O15" s="256">
        <f>(+K15+L15+K15+M15+K15+N15)/3</f>
        <v>0</v>
      </c>
      <c r="P15">
        <f t="shared" si="2"/>
        <v>6</v>
      </c>
      <c r="Q15">
        <f t="shared" si="2"/>
        <v>6</v>
      </c>
      <c r="R15">
        <f t="shared" si="2"/>
        <v>6</v>
      </c>
      <c r="S15">
        <f t="shared" si="2"/>
        <v>6</v>
      </c>
    </row>
    <row r="16" spans="1:19" x14ac:dyDescent="0.25">
      <c r="A16" s="44">
        <v>37167</v>
      </c>
      <c r="K16" s="47"/>
      <c r="L16" s="47"/>
      <c r="M16" s="47"/>
      <c r="N16" s="47"/>
    </row>
    <row r="17" spans="1:19" x14ac:dyDescent="0.25">
      <c r="A17" s="44">
        <v>37168</v>
      </c>
      <c r="B17" s="256">
        <v>1.62</v>
      </c>
      <c r="C17" s="256">
        <v>1.79</v>
      </c>
      <c r="D17" s="256">
        <v>1.9550000000000001</v>
      </c>
      <c r="E17" s="256">
        <v>2.04</v>
      </c>
      <c r="F17" s="256">
        <f>AVERAGE(C17:E17)</f>
        <v>1.9283333333333335</v>
      </c>
      <c r="G17" s="256">
        <f t="shared" ref="G17:I18" si="4">+G$1*$F17+6</f>
        <v>21.426666666666669</v>
      </c>
      <c r="H17" s="256">
        <f t="shared" si="4"/>
        <v>25.283333333333335</v>
      </c>
      <c r="I17" s="256">
        <f t="shared" si="4"/>
        <v>29.14</v>
      </c>
      <c r="K17" s="47"/>
      <c r="L17" s="47"/>
      <c r="M17" s="47"/>
      <c r="N17" s="47"/>
    </row>
    <row r="18" spans="1:19" x14ac:dyDescent="0.25">
      <c r="A18" s="44">
        <v>37169</v>
      </c>
      <c r="B18" s="256">
        <v>1.7749999999999999</v>
      </c>
      <c r="C18" s="256">
        <v>1.9550000000000001</v>
      </c>
      <c r="D18" s="256">
        <v>2.125</v>
      </c>
      <c r="E18" s="256">
        <v>2.13</v>
      </c>
      <c r="F18" s="256">
        <f>AVERAGE(C18:E18)</f>
        <v>2.0699999999999998</v>
      </c>
      <c r="G18" s="256">
        <f t="shared" si="4"/>
        <v>22.56</v>
      </c>
      <c r="H18" s="256">
        <f t="shared" si="4"/>
        <v>26.7</v>
      </c>
      <c r="I18" s="256">
        <f t="shared" si="4"/>
        <v>30.839999999999996</v>
      </c>
      <c r="K18" s="47"/>
      <c r="L18" s="47"/>
      <c r="M18" s="47"/>
      <c r="N18" s="47"/>
      <c r="O18" s="256">
        <f>(+K18+L18+K18+M18+K18+N18)/3</f>
        <v>0</v>
      </c>
      <c r="P18">
        <f t="shared" ref="P18:S19" si="5">+P$1*$O18+6</f>
        <v>6</v>
      </c>
      <c r="Q18">
        <f t="shared" si="5"/>
        <v>6</v>
      </c>
      <c r="R18">
        <f t="shared" si="5"/>
        <v>6</v>
      </c>
      <c r="S18">
        <f t="shared" si="5"/>
        <v>6</v>
      </c>
    </row>
    <row r="19" spans="1:19" x14ac:dyDescent="0.25">
      <c r="A19" s="44">
        <v>37170</v>
      </c>
      <c r="B19" s="256"/>
      <c r="C19" s="256"/>
      <c r="D19" s="256"/>
      <c r="E19" s="256"/>
      <c r="F19" s="256"/>
      <c r="G19" s="256"/>
      <c r="H19" s="256"/>
      <c r="I19" s="256"/>
      <c r="K19" s="47"/>
      <c r="L19" s="47"/>
      <c r="M19" s="47"/>
      <c r="N19" s="47"/>
      <c r="O19" s="256">
        <f>(+K19+L19+K19+M19+K19+N19)/3</f>
        <v>0</v>
      </c>
      <c r="P19">
        <f t="shared" si="5"/>
        <v>6</v>
      </c>
      <c r="Q19">
        <f t="shared" si="5"/>
        <v>6</v>
      </c>
      <c r="R19">
        <f t="shared" si="5"/>
        <v>6</v>
      </c>
      <c r="S19">
        <f t="shared" si="5"/>
        <v>6</v>
      </c>
    </row>
    <row r="20" spans="1:19" x14ac:dyDescent="0.25">
      <c r="A20" s="44">
        <v>37171</v>
      </c>
      <c r="B20" s="256"/>
      <c r="C20" s="256"/>
      <c r="D20" s="256"/>
      <c r="E20" s="256"/>
      <c r="F20" s="256"/>
      <c r="G20" s="256"/>
      <c r="H20" s="256"/>
      <c r="I20" s="256"/>
      <c r="K20" s="47"/>
      <c r="L20" s="47"/>
      <c r="M20" s="47"/>
      <c r="N20" s="47"/>
      <c r="O20" s="256"/>
    </row>
    <row r="21" spans="1:19" x14ac:dyDescent="0.25">
      <c r="A21" s="44">
        <v>37172</v>
      </c>
      <c r="B21" s="256">
        <v>1.62</v>
      </c>
      <c r="C21" s="256">
        <v>1.7949999999999999</v>
      </c>
      <c r="D21" s="256">
        <v>2.02</v>
      </c>
      <c r="E21" s="256">
        <v>1.915</v>
      </c>
      <c r="F21" s="256">
        <f>AVERAGE(C21:E21)</f>
        <v>1.9100000000000001</v>
      </c>
      <c r="G21" s="256">
        <f t="shared" ref="G21:I25" si="6">+G$1*$F21+6</f>
        <v>21.28</v>
      </c>
      <c r="H21" s="256">
        <f t="shared" si="6"/>
        <v>25.1</v>
      </c>
      <c r="I21" s="256">
        <f t="shared" si="6"/>
        <v>28.92</v>
      </c>
      <c r="K21" s="47"/>
      <c r="L21" s="47"/>
      <c r="M21" s="47"/>
      <c r="N21" s="47"/>
    </row>
    <row r="22" spans="1:19" x14ac:dyDescent="0.25">
      <c r="A22" s="44">
        <v>37173</v>
      </c>
      <c r="B22" s="256">
        <v>1.615</v>
      </c>
      <c r="C22" s="256">
        <v>1.7749999999999999</v>
      </c>
      <c r="D22" s="256">
        <v>1.915</v>
      </c>
      <c r="E22" s="256">
        <v>1.905</v>
      </c>
      <c r="F22" s="256">
        <f>AVERAGE(C22:E22)</f>
        <v>1.865</v>
      </c>
      <c r="G22" s="256">
        <f t="shared" si="6"/>
        <v>20.92</v>
      </c>
      <c r="H22" s="256">
        <f t="shared" si="6"/>
        <v>24.65</v>
      </c>
      <c r="I22" s="256">
        <f t="shared" si="6"/>
        <v>28.38</v>
      </c>
      <c r="K22" s="47"/>
      <c r="L22" s="47"/>
      <c r="M22" s="47"/>
      <c r="N22" s="47"/>
      <c r="O22" s="256">
        <f>(+K22+L22+K22+M22+K22+N22)/3</f>
        <v>0</v>
      </c>
      <c r="P22">
        <f>+P$1*$O22+6</f>
        <v>6</v>
      </c>
      <c r="Q22">
        <f>+Q$1*$O22+6</f>
        <v>6</v>
      </c>
      <c r="R22">
        <f>+R$1*$O22+6</f>
        <v>6</v>
      </c>
      <c r="S22">
        <f>+S$1*$O22+6</f>
        <v>6</v>
      </c>
    </row>
    <row r="23" spans="1:19" x14ac:dyDescent="0.25">
      <c r="A23" s="44">
        <v>37174</v>
      </c>
      <c r="B23" s="256">
        <v>1.6</v>
      </c>
      <c r="C23" s="256">
        <v>1.66</v>
      </c>
      <c r="D23" s="256">
        <v>1.86</v>
      </c>
      <c r="E23" s="256">
        <v>1.89</v>
      </c>
      <c r="F23" s="256">
        <f>AVERAGE(C23:E23)</f>
        <v>1.8033333333333335</v>
      </c>
      <c r="G23" s="256">
        <f t="shared" si="6"/>
        <v>20.426666666666669</v>
      </c>
      <c r="H23" s="256">
        <f t="shared" si="6"/>
        <v>24.033333333333335</v>
      </c>
      <c r="I23" s="256">
        <f t="shared" si="6"/>
        <v>27.64</v>
      </c>
      <c r="K23" s="47"/>
      <c r="L23" s="47"/>
      <c r="M23" s="47"/>
      <c r="N23" s="47"/>
    </row>
    <row r="24" spans="1:19" x14ac:dyDescent="0.25">
      <c r="A24" s="44">
        <v>37175</v>
      </c>
      <c r="B24" s="256">
        <v>1.845</v>
      </c>
      <c r="C24" s="256">
        <v>1.885</v>
      </c>
      <c r="D24" s="256">
        <v>2.02</v>
      </c>
      <c r="E24" s="256">
        <v>2.0449999999999999</v>
      </c>
      <c r="F24" s="256">
        <f>AVERAGE(C24:E24)</f>
        <v>1.9833333333333334</v>
      </c>
      <c r="G24" s="256">
        <f t="shared" si="6"/>
        <v>21.866666666666667</v>
      </c>
      <c r="H24" s="256">
        <f t="shared" si="6"/>
        <v>25.833333333333336</v>
      </c>
      <c r="I24" s="256">
        <f t="shared" si="6"/>
        <v>29.8</v>
      </c>
      <c r="K24" s="47"/>
      <c r="L24" s="47"/>
      <c r="M24" s="47"/>
      <c r="N24" s="47"/>
    </row>
    <row r="25" spans="1:19" x14ac:dyDescent="0.25">
      <c r="A25" s="44">
        <v>37176</v>
      </c>
      <c r="B25" s="256">
        <v>2.1150000000000002</v>
      </c>
      <c r="C25" s="256">
        <v>2.2050000000000001</v>
      </c>
      <c r="D25" s="256">
        <v>2.31</v>
      </c>
      <c r="E25" s="256">
        <v>2.34</v>
      </c>
      <c r="F25" s="256">
        <f>AVERAGE(C25:E25)</f>
        <v>2.2850000000000001</v>
      </c>
      <c r="G25" s="256">
        <f t="shared" si="6"/>
        <v>24.28</v>
      </c>
      <c r="H25" s="256">
        <f t="shared" si="6"/>
        <v>28.85</v>
      </c>
      <c r="I25" s="256">
        <f t="shared" si="6"/>
        <v>33.42</v>
      </c>
      <c r="K25" s="47"/>
      <c r="L25" s="47"/>
      <c r="M25" s="47"/>
      <c r="N25" s="47"/>
      <c r="O25" s="256">
        <f>(+K25+L25+K25+M25+K25+N25)/3</f>
        <v>0</v>
      </c>
      <c r="P25">
        <f>+P$1*$O25+6</f>
        <v>6</v>
      </c>
      <c r="Q25">
        <f>+Q$1*$O25+6</f>
        <v>6</v>
      </c>
      <c r="R25">
        <f>+R$1*$O25+6</f>
        <v>6</v>
      </c>
      <c r="S25">
        <f>+S$1*$O25+6</f>
        <v>6</v>
      </c>
    </row>
    <row r="26" spans="1:19" x14ac:dyDescent="0.25">
      <c r="A26" s="44">
        <v>37177</v>
      </c>
      <c r="B26" s="256"/>
      <c r="C26" s="256"/>
      <c r="D26" s="256"/>
      <c r="E26" s="256"/>
      <c r="F26" s="256"/>
      <c r="G26" s="256"/>
      <c r="H26" s="256"/>
      <c r="I26" s="256"/>
      <c r="K26" s="47"/>
      <c r="L26" s="47"/>
      <c r="M26" s="47"/>
      <c r="N26" s="47"/>
      <c r="O26" s="256"/>
    </row>
    <row r="27" spans="1:19" x14ac:dyDescent="0.25">
      <c r="A27" s="44">
        <v>37178</v>
      </c>
      <c r="B27" s="260"/>
      <c r="C27" s="260"/>
      <c r="D27" s="260"/>
      <c r="E27" s="260"/>
      <c r="F27" s="256"/>
      <c r="G27" s="256"/>
      <c r="H27" s="256"/>
      <c r="I27" s="256"/>
      <c r="K27" s="47"/>
      <c r="L27" s="47"/>
      <c r="M27" s="47"/>
      <c r="N27" s="47"/>
      <c r="O27" s="256">
        <f>(+K27+L27+K27+M27+K27+N27)/3</f>
        <v>0</v>
      </c>
      <c r="P27">
        <f t="shared" ref="P27:S28" si="7">+P$1*$O27+6</f>
        <v>6</v>
      </c>
      <c r="Q27">
        <f t="shared" si="7"/>
        <v>6</v>
      </c>
      <c r="R27">
        <f t="shared" si="7"/>
        <v>6</v>
      </c>
      <c r="S27">
        <f t="shared" si="7"/>
        <v>6</v>
      </c>
    </row>
    <row r="28" spans="1:19" x14ac:dyDescent="0.25">
      <c r="A28" s="44">
        <v>37179</v>
      </c>
      <c r="B28" s="256">
        <v>1.99</v>
      </c>
      <c r="C28" s="256">
        <v>2.11</v>
      </c>
      <c r="D28" s="256">
        <v>2.25</v>
      </c>
      <c r="E28" s="256">
        <v>2.2400000000000002</v>
      </c>
      <c r="F28" s="256">
        <f>AVERAGE(C28:E28)</f>
        <v>2.1999999999999997</v>
      </c>
      <c r="G28" s="256">
        <f t="shared" ref="G28:I34" si="8">+G$1*$F28+6</f>
        <v>23.599999999999998</v>
      </c>
      <c r="H28" s="256">
        <f t="shared" si="8"/>
        <v>27.999999999999996</v>
      </c>
      <c r="I28" s="256">
        <f t="shared" si="8"/>
        <v>32.4</v>
      </c>
      <c r="K28" s="47"/>
      <c r="L28" s="47"/>
      <c r="M28" s="47"/>
      <c r="N28" s="47"/>
      <c r="O28" s="256">
        <f>(+K28+L28+K28+M28+K28+N28)/3</f>
        <v>0</v>
      </c>
      <c r="P28">
        <f t="shared" si="7"/>
        <v>6</v>
      </c>
      <c r="Q28">
        <f t="shared" si="7"/>
        <v>6</v>
      </c>
      <c r="R28">
        <f t="shared" si="7"/>
        <v>6</v>
      </c>
      <c r="S28">
        <f t="shared" si="7"/>
        <v>6</v>
      </c>
    </row>
    <row r="29" spans="1:19" x14ac:dyDescent="0.25">
      <c r="A29" s="44">
        <v>37180</v>
      </c>
      <c r="B29" s="260">
        <v>1.8855999999999999</v>
      </c>
      <c r="C29" s="260">
        <v>2.0049999999999999</v>
      </c>
      <c r="D29" s="260">
        <v>2.2400000000000002</v>
      </c>
      <c r="E29" s="260">
        <v>2.2349999999999999</v>
      </c>
      <c r="F29" s="256">
        <f>AVERAGE(C29:E29)</f>
        <v>2.16</v>
      </c>
      <c r="G29" s="256">
        <f t="shared" si="8"/>
        <v>23.28</v>
      </c>
      <c r="H29" s="256">
        <f t="shared" si="8"/>
        <v>27.6</v>
      </c>
      <c r="I29" s="256">
        <f t="shared" si="8"/>
        <v>31.92</v>
      </c>
      <c r="K29" s="47"/>
      <c r="L29" s="47"/>
      <c r="M29" s="47"/>
      <c r="N29" s="47"/>
    </row>
    <row r="30" spans="1:19" x14ac:dyDescent="0.25">
      <c r="A30" s="44">
        <v>37181</v>
      </c>
      <c r="B30" s="256">
        <v>2.165</v>
      </c>
      <c r="C30" s="256">
        <v>2.2799999999999998</v>
      </c>
      <c r="D30" s="256">
        <v>2.4049999999999998</v>
      </c>
      <c r="E30" s="256">
        <v>2.4900000000000002</v>
      </c>
      <c r="F30" s="256">
        <f>AVERAGE(C30:E30)</f>
        <v>2.3916666666666666</v>
      </c>
      <c r="G30" s="256">
        <f t="shared" si="8"/>
        <v>25.133333333333333</v>
      </c>
      <c r="H30" s="256">
        <f t="shared" si="8"/>
        <v>29.916666666666664</v>
      </c>
      <c r="I30" s="256">
        <f t="shared" si="8"/>
        <v>34.700000000000003</v>
      </c>
      <c r="K30" s="47"/>
      <c r="L30" s="47"/>
      <c r="M30" s="47"/>
      <c r="N30" s="47"/>
    </row>
    <row r="31" spans="1:19" x14ac:dyDescent="0.25">
      <c r="A31" s="44">
        <v>37182</v>
      </c>
      <c r="B31" s="256">
        <v>2.375</v>
      </c>
      <c r="C31" s="256">
        <v>2.4900000000000002</v>
      </c>
      <c r="D31" s="256">
        <v>2.6</v>
      </c>
      <c r="E31" s="256">
        <v>2.6749999999999998</v>
      </c>
      <c r="F31" s="256">
        <f>AVERAGE(C31:E31)</f>
        <v>2.5883333333333334</v>
      </c>
      <c r="G31" s="256">
        <f t="shared" si="8"/>
        <v>26.706666666666667</v>
      </c>
      <c r="H31" s="256">
        <f t="shared" si="8"/>
        <v>31.883333333333333</v>
      </c>
      <c r="I31" s="256">
        <f t="shared" si="8"/>
        <v>37.06</v>
      </c>
      <c r="K31" s="47"/>
      <c r="L31" s="47"/>
      <c r="M31" s="47"/>
      <c r="N31" s="47"/>
    </row>
    <row r="32" spans="1:19" x14ac:dyDescent="0.25">
      <c r="A32" s="44">
        <v>37183</v>
      </c>
      <c r="B32" s="256">
        <v>2.085</v>
      </c>
      <c r="C32" s="256">
        <v>2.25</v>
      </c>
      <c r="D32" s="256">
        <v>2.34</v>
      </c>
      <c r="E32" s="256">
        <v>2.4449999999999998</v>
      </c>
      <c r="F32" s="256">
        <f>AVERAGE(C32:E32)</f>
        <v>2.3450000000000002</v>
      </c>
      <c r="G32" s="256">
        <f t="shared" si="8"/>
        <v>24.76</v>
      </c>
      <c r="H32" s="256">
        <f t="shared" si="8"/>
        <v>29.450000000000003</v>
      </c>
      <c r="I32" s="256">
        <f t="shared" si="8"/>
        <v>34.14</v>
      </c>
      <c r="K32" s="47"/>
      <c r="L32" s="47"/>
      <c r="M32" s="47"/>
      <c r="N32" s="47"/>
    </row>
    <row r="33" spans="1:19" x14ac:dyDescent="0.25">
      <c r="A33" s="44">
        <v>37184</v>
      </c>
      <c r="B33" s="44"/>
      <c r="C33" s="256"/>
      <c r="D33" s="256"/>
      <c r="E33" s="256"/>
      <c r="F33" s="256"/>
      <c r="G33" s="256"/>
      <c r="H33" s="256"/>
      <c r="I33" s="256"/>
      <c r="J33" s="256"/>
      <c r="K33" s="47"/>
      <c r="L33" s="47"/>
      <c r="M33" s="47"/>
      <c r="N33" s="47"/>
    </row>
    <row r="34" spans="1:19" x14ac:dyDescent="0.25">
      <c r="A34" s="44">
        <v>37185</v>
      </c>
      <c r="B34" s="256">
        <v>2.08</v>
      </c>
      <c r="C34" s="256">
        <v>1.9850000000000001</v>
      </c>
      <c r="D34" s="256">
        <v>2.17</v>
      </c>
      <c r="E34" s="256">
        <v>2.08</v>
      </c>
      <c r="F34" s="256">
        <f t="shared" ref="F34:F39" si="9">AVERAGE(C34:E34)</f>
        <v>2.0783333333333336</v>
      </c>
      <c r="G34" s="256">
        <f t="shared" si="8"/>
        <v>22.626666666666669</v>
      </c>
      <c r="H34" s="256">
        <f t="shared" si="8"/>
        <v>26.783333333333335</v>
      </c>
      <c r="I34" s="256">
        <f t="shared" si="8"/>
        <v>30.940000000000005</v>
      </c>
    </row>
    <row r="35" spans="1:19" x14ac:dyDescent="0.25">
      <c r="A35" s="44">
        <v>37186</v>
      </c>
      <c r="B35" s="256">
        <v>2.4849999999999999</v>
      </c>
      <c r="C35" s="256">
        <v>2.54</v>
      </c>
      <c r="D35" s="256">
        <v>2.59</v>
      </c>
      <c r="E35" s="256">
        <v>2.6749999999999998</v>
      </c>
      <c r="F35" s="256">
        <f t="shared" si="9"/>
        <v>2.6016666666666666</v>
      </c>
      <c r="G35" s="256">
        <f t="shared" ref="G35:I39" si="10">+G$1*$F35+6</f>
        <v>26.813333333333333</v>
      </c>
      <c r="H35" s="256">
        <f t="shared" si="10"/>
        <v>32.016666666666666</v>
      </c>
      <c r="I35" s="256">
        <f t="shared" si="10"/>
        <v>37.22</v>
      </c>
    </row>
    <row r="36" spans="1:19" x14ac:dyDescent="0.25">
      <c r="A36" s="44">
        <v>37187</v>
      </c>
      <c r="B36" s="256">
        <v>2.78</v>
      </c>
      <c r="C36" s="256">
        <v>2.8450000000000002</v>
      </c>
      <c r="D36" s="256">
        <v>2.895</v>
      </c>
      <c r="E36" s="256">
        <v>2.98</v>
      </c>
      <c r="F36" s="256">
        <f t="shared" si="9"/>
        <v>2.9066666666666667</v>
      </c>
      <c r="G36" s="256">
        <f t="shared" si="10"/>
        <v>29.253333333333334</v>
      </c>
      <c r="H36" s="256">
        <f t="shared" si="10"/>
        <v>35.066666666666663</v>
      </c>
      <c r="I36" s="256">
        <f t="shared" si="10"/>
        <v>40.880000000000003</v>
      </c>
    </row>
    <row r="37" spans="1:19" x14ac:dyDescent="0.25">
      <c r="A37" s="44">
        <v>37188</v>
      </c>
      <c r="B37" s="256">
        <v>2.78</v>
      </c>
      <c r="C37" s="256">
        <v>2.8450000000000002</v>
      </c>
      <c r="D37" s="256">
        <v>2.895</v>
      </c>
      <c r="E37" s="256">
        <v>2.98</v>
      </c>
      <c r="F37" s="256">
        <f t="shared" si="9"/>
        <v>2.9066666666666667</v>
      </c>
      <c r="G37" s="256">
        <f t="shared" si="10"/>
        <v>29.253333333333334</v>
      </c>
      <c r="H37" s="256">
        <f t="shared" si="10"/>
        <v>35.066666666666663</v>
      </c>
      <c r="I37" s="256">
        <f t="shared" si="10"/>
        <v>40.880000000000003</v>
      </c>
    </row>
    <row r="38" spans="1:19" x14ac:dyDescent="0.25">
      <c r="A38" s="44">
        <v>37189</v>
      </c>
      <c r="B38" s="256">
        <v>2.5550000000000002</v>
      </c>
      <c r="C38" s="256">
        <v>2.6549999999999998</v>
      </c>
      <c r="D38" s="256">
        <v>2.69</v>
      </c>
      <c r="E38" s="256">
        <v>2.82</v>
      </c>
      <c r="F38" s="256">
        <f t="shared" si="9"/>
        <v>2.7216666666666662</v>
      </c>
      <c r="G38" s="256">
        <f t="shared" si="10"/>
        <v>27.77333333333333</v>
      </c>
      <c r="H38" s="256">
        <f t="shared" si="10"/>
        <v>33.216666666666661</v>
      </c>
      <c r="I38" s="256">
        <f t="shared" si="10"/>
        <v>38.659999999999997</v>
      </c>
      <c r="K38">
        <v>2.94</v>
      </c>
      <c r="M38">
        <v>2.83</v>
      </c>
      <c r="N38">
        <v>2.99</v>
      </c>
      <c r="P38">
        <f>+$M$38*P1</f>
        <v>28.3</v>
      </c>
      <c r="Q38">
        <f>+$M$38*Q1</f>
        <v>31.130000000000003</v>
      </c>
      <c r="R38">
        <f>+$M$38*R1</f>
        <v>33.96</v>
      </c>
      <c r="S38">
        <f>+$M$38*S1</f>
        <v>42.45</v>
      </c>
    </row>
    <row r="39" spans="1:19" x14ac:dyDescent="0.25">
      <c r="A39" s="44">
        <v>37190</v>
      </c>
      <c r="B39" s="256">
        <v>2.92</v>
      </c>
      <c r="C39" s="256">
        <v>2.94</v>
      </c>
      <c r="D39" s="256">
        <v>3.07</v>
      </c>
      <c r="E39" s="256">
        <v>3.2149999999999999</v>
      </c>
      <c r="F39" s="256">
        <f t="shared" si="9"/>
        <v>3.0749999999999997</v>
      </c>
      <c r="G39" s="256">
        <f t="shared" si="10"/>
        <v>30.599999999999998</v>
      </c>
      <c r="H39" s="256">
        <f t="shared" si="10"/>
        <v>36.75</v>
      </c>
      <c r="I39" s="256">
        <f t="shared" si="10"/>
        <v>42.9</v>
      </c>
    </row>
    <row r="40" spans="1:19" x14ac:dyDescent="0.25">
      <c r="A40" s="44">
        <v>37191</v>
      </c>
      <c r="B40" s="44"/>
    </row>
    <row r="41" spans="1:19" x14ac:dyDescent="0.25">
      <c r="A41" s="44">
        <v>37192</v>
      </c>
      <c r="B41" s="44"/>
      <c r="F41" s="21"/>
      <c r="G41" s="21"/>
      <c r="H41" s="21"/>
      <c r="I41" s="21"/>
    </row>
    <row r="42" spans="1:19" x14ac:dyDescent="0.25">
      <c r="A42" s="44">
        <v>37193</v>
      </c>
      <c r="B42" s="256">
        <v>2.61</v>
      </c>
      <c r="C42" s="256">
        <v>2.6549999999999998</v>
      </c>
      <c r="D42" s="256">
        <v>2.84</v>
      </c>
      <c r="E42" s="256">
        <v>2.74</v>
      </c>
      <c r="F42" s="256">
        <f t="shared" ref="F42:F47" si="11">AVERAGE(C42:E42)</f>
        <v>2.7449999999999997</v>
      </c>
      <c r="G42" s="256">
        <f t="shared" ref="G42:I47" si="12">+G$1*$F42+6</f>
        <v>27.959999999999997</v>
      </c>
      <c r="H42" s="256">
        <f t="shared" si="12"/>
        <v>33.449999999999996</v>
      </c>
      <c r="I42" s="256">
        <f t="shared" si="12"/>
        <v>38.94</v>
      </c>
      <c r="K42">
        <v>3.3050000000000002</v>
      </c>
    </row>
    <row r="43" spans="1:19" x14ac:dyDescent="0.25">
      <c r="A43" s="44">
        <v>37194</v>
      </c>
      <c r="B43" s="256">
        <v>2.84</v>
      </c>
      <c r="C43" s="256">
        <v>2.9449999999999998</v>
      </c>
      <c r="D43" s="256">
        <v>3.0750000000000002</v>
      </c>
      <c r="E43" s="256">
        <v>3.21</v>
      </c>
      <c r="F43" s="256">
        <f t="shared" si="11"/>
        <v>3.0766666666666667</v>
      </c>
      <c r="G43" s="256">
        <f t="shared" si="12"/>
        <v>30.613333333333333</v>
      </c>
      <c r="H43" s="256">
        <f t="shared" si="12"/>
        <v>36.766666666666666</v>
      </c>
      <c r="I43" s="256">
        <f t="shared" si="12"/>
        <v>42.92</v>
      </c>
    </row>
    <row r="44" spans="1:19" x14ac:dyDescent="0.25">
      <c r="A44" s="44">
        <v>37195</v>
      </c>
      <c r="B44" s="256">
        <v>2.82</v>
      </c>
      <c r="C44" s="256">
        <v>2.88</v>
      </c>
      <c r="D44" s="256">
        <v>3.0049999999999999</v>
      </c>
      <c r="E44" s="256">
        <v>3.24</v>
      </c>
      <c r="F44" s="256">
        <f t="shared" si="11"/>
        <v>3.0416666666666665</v>
      </c>
      <c r="G44" s="256">
        <f t="shared" si="12"/>
        <v>30.333333333333332</v>
      </c>
      <c r="H44" s="256">
        <f t="shared" si="12"/>
        <v>36.416666666666664</v>
      </c>
      <c r="I44" s="256">
        <f t="shared" si="12"/>
        <v>42.5</v>
      </c>
    </row>
    <row r="45" spans="1:19" x14ac:dyDescent="0.25">
      <c r="A45" s="44">
        <v>37196</v>
      </c>
      <c r="B45" s="256">
        <v>2.91</v>
      </c>
      <c r="C45" s="256">
        <v>3.08</v>
      </c>
      <c r="D45" s="256">
        <v>3.085</v>
      </c>
      <c r="E45" s="256">
        <v>3.2250000000000001</v>
      </c>
      <c r="F45" s="256">
        <f t="shared" si="11"/>
        <v>3.1300000000000003</v>
      </c>
      <c r="G45" s="256">
        <f t="shared" si="12"/>
        <v>31.040000000000003</v>
      </c>
      <c r="H45" s="256">
        <f t="shared" si="12"/>
        <v>37.300000000000004</v>
      </c>
      <c r="I45" s="256">
        <f t="shared" si="12"/>
        <v>43.56</v>
      </c>
    </row>
    <row r="46" spans="1:19" x14ac:dyDescent="0.25">
      <c r="A46" s="44">
        <v>37197</v>
      </c>
      <c r="B46" s="256">
        <v>2.64</v>
      </c>
      <c r="C46" s="256">
        <v>2.8450000000000002</v>
      </c>
      <c r="D46" s="256">
        <v>2.9550000000000001</v>
      </c>
      <c r="E46" s="256">
        <v>3.01</v>
      </c>
      <c r="F46" s="256">
        <f t="shared" si="11"/>
        <v>2.936666666666667</v>
      </c>
      <c r="G46" s="256">
        <f t="shared" si="12"/>
        <v>29.493333333333336</v>
      </c>
      <c r="H46" s="256">
        <f t="shared" si="12"/>
        <v>35.366666666666674</v>
      </c>
      <c r="I46" s="256">
        <f t="shared" si="12"/>
        <v>41.24</v>
      </c>
    </row>
    <row r="47" spans="1:19" x14ac:dyDescent="0.25">
      <c r="A47" s="44">
        <v>37198</v>
      </c>
      <c r="B47" s="256">
        <v>2.64</v>
      </c>
      <c r="C47" s="256">
        <v>2.8450000000000002</v>
      </c>
      <c r="D47" s="256">
        <v>2.9550000000000001</v>
      </c>
      <c r="E47" s="256">
        <v>3.01</v>
      </c>
      <c r="F47" s="256">
        <f t="shared" si="11"/>
        <v>2.936666666666667</v>
      </c>
      <c r="G47" s="256">
        <f t="shared" si="12"/>
        <v>29.493333333333336</v>
      </c>
      <c r="H47" s="256">
        <f t="shared" si="12"/>
        <v>35.366666666666674</v>
      </c>
      <c r="I47" s="256">
        <f t="shared" si="12"/>
        <v>41.24</v>
      </c>
    </row>
    <row r="48" spans="1:19" x14ac:dyDescent="0.25">
      <c r="A48" s="44">
        <v>37199</v>
      </c>
      <c r="B48" s="44"/>
      <c r="F48" s="21"/>
      <c r="G48" s="21"/>
      <c r="H48" s="21"/>
      <c r="I48" s="21"/>
    </row>
    <row r="49" spans="1:9" x14ac:dyDescent="0.25">
      <c r="A49" s="44">
        <v>37200</v>
      </c>
      <c r="B49" s="44"/>
      <c r="F49" s="21"/>
      <c r="G49" s="21"/>
      <c r="H49" s="21"/>
      <c r="I49" s="21"/>
    </row>
    <row r="50" spans="1:9" x14ac:dyDescent="0.25">
      <c r="A50" s="44">
        <v>37201</v>
      </c>
      <c r="B50" s="256">
        <v>2.4849999999999999</v>
      </c>
      <c r="C50" s="256">
        <v>2.64</v>
      </c>
      <c r="D50" s="256">
        <v>2.73</v>
      </c>
      <c r="E50" s="256">
        <v>2.7749999999999999</v>
      </c>
      <c r="F50" s="256">
        <f>AVERAGE(C50:E50)</f>
        <v>2.7149999999999999</v>
      </c>
      <c r="G50" s="256">
        <f t="shared" ref="G50:I66" si="13">+G$1*$F50+6</f>
        <v>27.72</v>
      </c>
      <c r="H50" s="256">
        <f t="shared" si="13"/>
        <v>33.15</v>
      </c>
      <c r="I50" s="256">
        <f t="shared" si="13"/>
        <v>38.58</v>
      </c>
    </row>
    <row r="51" spans="1:9" x14ac:dyDescent="0.25">
      <c r="A51" s="44">
        <v>37202</v>
      </c>
      <c r="B51" s="256">
        <v>2.4350000000000001</v>
      </c>
      <c r="C51" s="256">
        <v>2.59</v>
      </c>
      <c r="D51" s="256">
        <v>2.65</v>
      </c>
      <c r="E51" s="256">
        <v>2.7</v>
      </c>
      <c r="F51" s="256">
        <f>AVERAGE(C51:E51)</f>
        <v>2.6466666666666669</v>
      </c>
      <c r="G51" s="256">
        <f t="shared" si="13"/>
        <v>27.173333333333336</v>
      </c>
      <c r="H51" s="256">
        <f t="shared" si="13"/>
        <v>32.466666666666669</v>
      </c>
      <c r="I51" s="256">
        <f t="shared" si="13"/>
        <v>37.760000000000005</v>
      </c>
    </row>
    <row r="52" spans="1:9" x14ac:dyDescent="0.25">
      <c r="A52" s="44">
        <v>37203</v>
      </c>
      <c r="B52" s="256">
        <v>2.5049999999999999</v>
      </c>
      <c r="C52" s="256">
        <v>2.63</v>
      </c>
      <c r="D52" s="256">
        <v>2.62</v>
      </c>
      <c r="E52" s="256">
        <v>2.72</v>
      </c>
      <c r="F52" s="256">
        <f>AVERAGE(C52:E52)</f>
        <v>2.6566666666666667</v>
      </c>
      <c r="G52" s="256">
        <f t="shared" si="13"/>
        <v>27.253333333333334</v>
      </c>
      <c r="H52" s="256">
        <f t="shared" si="13"/>
        <v>32.566666666666663</v>
      </c>
      <c r="I52" s="256">
        <f t="shared" si="13"/>
        <v>37.880000000000003</v>
      </c>
    </row>
    <row r="53" spans="1:9" x14ac:dyDescent="0.25">
      <c r="A53" s="44">
        <v>37204</v>
      </c>
      <c r="B53" s="256">
        <v>2.48</v>
      </c>
      <c r="C53" s="256">
        <v>2.5350000000000001</v>
      </c>
      <c r="D53" s="256">
        <v>2.5750000000000002</v>
      </c>
      <c r="E53" s="256">
        <v>2.5950000000000002</v>
      </c>
      <c r="F53" s="256">
        <f>AVERAGE(C53:E53)</f>
        <v>2.5683333333333334</v>
      </c>
      <c r="G53" s="256">
        <f t="shared" si="13"/>
        <v>26.546666666666667</v>
      </c>
      <c r="H53" s="256">
        <f t="shared" si="13"/>
        <v>31.683333333333334</v>
      </c>
      <c r="I53" s="256">
        <f t="shared" si="13"/>
        <v>36.82</v>
      </c>
    </row>
    <row r="54" spans="1:9" x14ac:dyDescent="0.25">
      <c r="A54" s="44">
        <v>37205</v>
      </c>
      <c r="B54" s="256"/>
      <c r="C54" s="256"/>
      <c r="D54" s="256"/>
      <c r="E54" s="256"/>
      <c r="F54" s="256"/>
      <c r="G54" s="256"/>
      <c r="H54" s="256"/>
      <c r="I54" s="256"/>
    </row>
    <row r="55" spans="1:9" x14ac:dyDescent="0.25">
      <c r="A55" s="44">
        <v>37206</v>
      </c>
      <c r="B55" s="256"/>
      <c r="C55" s="256"/>
      <c r="D55" s="256"/>
      <c r="E55" s="256"/>
      <c r="F55" s="256"/>
      <c r="G55" s="256"/>
      <c r="H55" s="256"/>
      <c r="I55" s="256"/>
    </row>
    <row r="56" spans="1:9" x14ac:dyDescent="0.25">
      <c r="A56" s="44">
        <v>37207</v>
      </c>
      <c r="B56" s="256">
        <v>2.38</v>
      </c>
      <c r="C56" s="256">
        <v>2.395</v>
      </c>
      <c r="D56" s="256">
        <v>2.4049999999999998</v>
      </c>
      <c r="E56" s="256">
        <v>2.4449999999999998</v>
      </c>
      <c r="F56" s="256">
        <f t="shared" ref="F56:F63" si="14">AVERAGE(C56:E56)</f>
        <v>2.4149999999999996</v>
      </c>
      <c r="G56" s="256">
        <f t="shared" si="13"/>
        <v>25.319999999999997</v>
      </c>
      <c r="H56" s="256">
        <f t="shared" si="13"/>
        <v>30.149999999999995</v>
      </c>
      <c r="I56" s="256">
        <f t="shared" si="13"/>
        <v>34.979999999999997</v>
      </c>
    </row>
    <row r="57" spans="1:9" x14ac:dyDescent="0.25">
      <c r="A57" s="44">
        <v>37208</v>
      </c>
      <c r="B57" s="256">
        <v>2.29</v>
      </c>
      <c r="C57" s="256">
        <v>2.1749999999999998</v>
      </c>
      <c r="D57" s="256">
        <v>2.25</v>
      </c>
      <c r="E57" s="256">
        <v>2.2599999999999998</v>
      </c>
      <c r="F57" s="256">
        <f t="shared" si="14"/>
        <v>2.2283333333333331</v>
      </c>
      <c r="G57" s="256">
        <f t="shared" si="13"/>
        <v>23.826666666666664</v>
      </c>
      <c r="H57" s="256">
        <f t="shared" si="13"/>
        <v>28.283333333333331</v>
      </c>
      <c r="I57" s="256">
        <f t="shared" si="13"/>
        <v>32.739999999999995</v>
      </c>
    </row>
    <row r="58" spans="1:9" x14ac:dyDescent="0.25">
      <c r="A58" s="44">
        <v>37209</v>
      </c>
      <c r="B58" s="256">
        <v>2.02</v>
      </c>
      <c r="C58" s="256">
        <v>2.08</v>
      </c>
      <c r="D58" s="256">
        <v>2.1949999999999998</v>
      </c>
      <c r="E58" s="256">
        <v>2.145</v>
      </c>
      <c r="F58" s="256">
        <f t="shared" si="14"/>
        <v>2.14</v>
      </c>
      <c r="G58" s="256">
        <f t="shared" si="13"/>
        <v>23.12</v>
      </c>
      <c r="H58" s="256">
        <f t="shared" si="13"/>
        <v>27.400000000000002</v>
      </c>
      <c r="I58" s="256">
        <f t="shared" si="13"/>
        <v>31.68</v>
      </c>
    </row>
    <row r="59" spans="1:9" x14ac:dyDescent="0.25">
      <c r="A59" s="44">
        <v>37210</v>
      </c>
      <c r="B59" s="256">
        <v>2.0550000000000002</v>
      </c>
      <c r="C59" s="256">
        <v>2.1</v>
      </c>
      <c r="D59" s="256">
        <v>2.1800000000000002</v>
      </c>
      <c r="E59" s="256">
        <v>2.165</v>
      </c>
      <c r="F59" s="256">
        <f t="shared" si="14"/>
        <v>2.1483333333333334</v>
      </c>
      <c r="G59" s="256">
        <f t="shared" si="13"/>
        <v>23.186666666666667</v>
      </c>
      <c r="H59" s="256">
        <f t="shared" si="13"/>
        <v>27.483333333333334</v>
      </c>
      <c r="I59" s="256">
        <f t="shared" si="13"/>
        <v>31.78</v>
      </c>
    </row>
    <row r="60" spans="1:9" x14ac:dyDescent="0.25">
      <c r="A60" s="44">
        <v>37211</v>
      </c>
      <c r="B60" s="256">
        <v>1.64</v>
      </c>
      <c r="C60" s="256">
        <v>1.835</v>
      </c>
      <c r="D60" s="256">
        <v>1.94</v>
      </c>
      <c r="E60" s="256">
        <v>1.99</v>
      </c>
      <c r="F60" s="256">
        <f t="shared" si="14"/>
        <v>1.9216666666666666</v>
      </c>
      <c r="G60" s="256">
        <f t="shared" si="13"/>
        <v>21.373333333333335</v>
      </c>
      <c r="H60" s="256">
        <f t="shared" si="13"/>
        <v>25.216666666666665</v>
      </c>
      <c r="I60" s="256">
        <f t="shared" si="13"/>
        <v>29.06</v>
      </c>
    </row>
    <row r="61" spans="1:9" x14ac:dyDescent="0.25">
      <c r="A61" s="44">
        <v>37212</v>
      </c>
      <c r="B61" s="256">
        <v>1.2849999999999999</v>
      </c>
      <c r="C61" s="256">
        <v>1.355</v>
      </c>
      <c r="D61" s="256">
        <v>1.4</v>
      </c>
      <c r="E61" s="256">
        <v>1.415</v>
      </c>
      <c r="F61" s="256">
        <f t="shared" si="14"/>
        <v>1.39</v>
      </c>
      <c r="G61" s="256">
        <f t="shared" si="13"/>
        <v>17.119999999999997</v>
      </c>
      <c r="H61" s="256">
        <f t="shared" si="13"/>
        <v>19.899999999999999</v>
      </c>
      <c r="I61" s="256">
        <f t="shared" si="13"/>
        <v>22.68</v>
      </c>
    </row>
    <row r="62" spans="1:9" x14ac:dyDescent="0.25">
      <c r="A62" s="44">
        <v>37213</v>
      </c>
      <c r="B62" s="256">
        <v>1.2849999999999999</v>
      </c>
      <c r="C62" s="256">
        <v>1.355</v>
      </c>
      <c r="D62" s="256">
        <v>1.4</v>
      </c>
      <c r="E62" s="256">
        <v>1.415</v>
      </c>
      <c r="F62" s="256">
        <f t="shared" si="14"/>
        <v>1.39</v>
      </c>
      <c r="G62" s="256">
        <f t="shared" si="13"/>
        <v>17.119999999999997</v>
      </c>
      <c r="H62" s="256">
        <f t="shared" si="13"/>
        <v>19.899999999999999</v>
      </c>
      <c r="I62" s="256">
        <f t="shared" si="13"/>
        <v>22.68</v>
      </c>
    </row>
    <row r="63" spans="1:9" x14ac:dyDescent="0.25">
      <c r="A63" s="44">
        <v>37214</v>
      </c>
      <c r="B63" s="256">
        <v>1.2849999999999999</v>
      </c>
      <c r="C63" s="256">
        <v>1.355</v>
      </c>
      <c r="D63" s="256">
        <v>1.4</v>
      </c>
      <c r="E63" s="256">
        <v>1.415</v>
      </c>
      <c r="F63" s="256">
        <f t="shared" si="14"/>
        <v>1.39</v>
      </c>
      <c r="G63" s="256">
        <f t="shared" si="13"/>
        <v>17.119999999999997</v>
      </c>
      <c r="H63" s="256">
        <f t="shared" si="13"/>
        <v>19.899999999999999</v>
      </c>
      <c r="I63" s="256">
        <f t="shared" si="13"/>
        <v>22.68</v>
      </c>
    </row>
    <row r="64" spans="1:9" x14ac:dyDescent="0.25">
      <c r="A64" s="44">
        <v>37215</v>
      </c>
      <c r="B64" s="256">
        <v>1.825</v>
      </c>
      <c r="C64" s="256">
        <v>1.96</v>
      </c>
      <c r="D64" s="256">
        <v>1.925</v>
      </c>
      <c r="E64" s="256">
        <v>1.9850000000000001</v>
      </c>
      <c r="F64" s="256">
        <f t="shared" ref="F64:F70" si="15">AVERAGE(C64:E64)</f>
        <v>1.9566666666666668</v>
      </c>
      <c r="G64" s="256">
        <f t="shared" si="13"/>
        <v>21.653333333333336</v>
      </c>
      <c r="H64" s="256">
        <f t="shared" si="13"/>
        <v>25.566666666666666</v>
      </c>
      <c r="I64" s="256">
        <f t="shared" si="13"/>
        <v>29.48</v>
      </c>
    </row>
    <row r="65" spans="1:9" x14ac:dyDescent="0.25">
      <c r="A65" s="44">
        <v>37216</v>
      </c>
      <c r="B65" s="256">
        <v>1.6850000000000001</v>
      </c>
      <c r="C65" s="256">
        <v>1.7050000000000001</v>
      </c>
      <c r="D65" s="256">
        <v>1.585</v>
      </c>
      <c r="E65" s="256">
        <v>1.7250000000000001</v>
      </c>
      <c r="F65" s="256">
        <f t="shared" si="15"/>
        <v>1.6716666666666669</v>
      </c>
      <c r="G65" s="256">
        <f t="shared" si="13"/>
        <v>19.373333333333335</v>
      </c>
      <c r="H65" s="256">
        <f t="shared" si="13"/>
        <v>22.716666666666669</v>
      </c>
      <c r="I65" s="256">
        <f t="shared" si="13"/>
        <v>26.060000000000002</v>
      </c>
    </row>
    <row r="66" spans="1:9" x14ac:dyDescent="0.25">
      <c r="A66" s="44">
        <v>37217</v>
      </c>
      <c r="B66" s="256">
        <v>1.6850000000000001</v>
      </c>
      <c r="C66" s="256">
        <v>1.7050000000000001</v>
      </c>
      <c r="D66" s="256">
        <v>1.585</v>
      </c>
      <c r="E66" s="256">
        <v>1.7250000000000001</v>
      </c>
      <c r="F66" s="256">
        <f t="shared" si="15"/>
        <v>1.6716666666666669</v>
      </c>
      <c r="G66" s="256">
        <f t="shared" si="13"/>
        <v>19.373333333333335</v>
      </c>
      <c r="H66" s="256">
        <f t="shared" si="13"/>
        <v>22.716666666666669</v>
      </c>
      <c r="I66" s="256">
        <f t="shared" si="13"/>
        <v>26.060000000000002</v>
      </c>
    </row>
    <row r="67" spans="1:9" x14ac:dyDescent="0.25">
      <c r="A67" s="44">
        <v>37218</v>
      </c>
      <c r="B67" s="256">
        <v>1.6850000000000001</v>
      </c>
      <c r="C67" s="256">
        <v>1.7050000000000001</v>
      </c>
      <c r="D67" s="256">
        <v>1.585</v>
      </c>
      <c r="E67" s="256">
        <v>1.7250000000000001</v>
      </c>
      <c r="F67" s="256">
        <f t="shared" si="15"/>
        <v>1.6716666666666669</v>
      </c>
      <c r="G67" s="256">
        <f t="shared" ref="G67:I82" si="16">+G$1*$F67+6</f>
        <v>19.373333333333335</v>
      </c>
      <c r="H67" s="256">
        <f t="shared" si="16"/>
        <v>22.716666666666669</v>
      </c>
      <c r="I67" s="256">
        <f t="shared" si="16"/>
        <v>26.060000000000002</v>
      </c>
    </row>
    <row r="68" spans="1:9" x14ac:dyDescent="0.25">
      <c r="A68" s="44">
        <v>37219</v>
      </c>
      <c r="B68" s="256">
        <v>1.6850000000000001</v>
      </c>
      <c r="C68" s="256">
        <v>1.7050000000000001</v>
      </c>
      <c r="D68" s="256">
        <v>1.585</v>
      </c>
      <c r="E68" s="256">
        <v>1.7250000000000001</v>
      </c>
      <c r="F68" s="256">
        <f t="shared" si="15"/>
        <v>1.6716666666666669</v>
      </c>
      <c r="G68" s="256">
        <f t="shared" si="16"/>
        <v>19.373333333333335</v>
      </c>
      <c r="H68" s="256">
        <f t="shared" si="16"/>
        <v>22.716666666666669</v>
      </c>
      <c r="I68" s="256">
        <f t="shared" si="16"/>
        <v>26.060000000000002</v>
      </c>
    </row>
    <row r="69" spans="1:9" x14ac:dyDescent="0.25">
      <c r="A69" s="44">
        <v>37220</v>
      </c>
      <c r="B69" s="256">
        <v>1.6850000000000001</v>
      </c>
      <c r="C69" s="256">
        <v>1.7050000000000001</v>
      </c>
      <c r="D69" s="256">
        <v>1.585</v>
      </c>
      <c r="E69" s="256">
        <v>1.7250000000000001</v>
      </c>
      <c r="F69" s="256">
        <f t="shared" si="15"/>
        <v>1.6716666666666669</v>
      </c>
      <c r="G69" s="256">
        <f t="shared" si="16"/>
        <v>19.373333333333335</v>
      </c>
      <c r="H69" s="256">
        <f t="shared" si="16"/>
        <v>22.716666666666669</v>
      </c>
      <c r="I69" s="256">
        <f t="shared" si="16"/>
        <v>26.060000000000002</v>
      </c>
    </row>
    <row r="70" spans="1:9" x14ac:dyDescent="0.25">
      <c r="A70" s="44">
        <v>37221</v>
      </c>
      <c r="B70" s="256">
        <v>1.6850000000000001</v>
      </c>
      <c r="C70" s="256">
        <v>1.7050000000000001</v>
      </c>
      <c r="D70" s="256">
        <v>1.585</v>
      </c>
      <c r="E70" s="256">
        <v>1.7250000000000001</v>
      </c>
      <c r="F70" s="256">
        <f t="shared" si="15"/>
        <v>1.6716666666666669</v>
      </c>
      <c r="G70" s="256">
        <f t="shared" si="16"/>
        <v>19.373333333333335</v>
      </c>
      <c r="H70" s="256">
        <f t="shared" si="16"/>
        <v>22.716666666666669</v>
      </c>
      <c r="I70" s="256">
        <f t="shared" si="16"/>
        <v>26.060000000000002</v>
      </c>
    </row>
    <row r="71" spans="1:9" x14ac:dyDescent="0.25">
      <c r="A71" s="44">
        <v>37222</v>
      </c>
      <c r="B71" s="256">
        <v>2.1800000000000002</v>
      </c>
      <c r="C71" s="256">
        <v>2.2949999999999999</v>
      </c>
      <c r="D71" s="256">
        <v>2.17</v>
      </c>
      <c r="E71" s="256">
        <v>2.29</v>
      </c>
      <c r="F71" s="256">
        <f t="shared" ref="F71:F78" si="17">AVERAGE(C71:E71)</f>
        <v>2.2516666666666665</v>
      </c>
      <c r="G71" s="256">
        <f t="shared" si="16"/>
        <v>24.013333333333332</v>
      </c>
      <c r="H71" s="256">
        <f t="shared" si="16"/>
        <v>28.516666666666666</v>
      </c>
      <c r="I71" s="256">
        <f t="shared" si="16"/>
        <v>33.019999999999996</v>
      </c>
    </row>
    <row r="72" spans="1:9" x14ac:dyDescent="0.25">
      <c r="A72" s="44">
        <v>37223</v>
      </c>
      <c r="B72" s="256">
        <v>2.4300000000000002</v>
      </c>
      <c r="C72" s="256">
        <v>2.5350000000000001</v>
      </c>
      <c r="D72" s="256">
        <v>2.4649999999999999</v>
      </c>
      <c r="E72" s="256">
        <v>2.63</v>
      </c>
      <c r="F72" s="256">
        <f t="shared" si="17"/>
        <v>2.5433333333333334</v>
      </c>
      <c r="G72" s="256">
        <f t="shared" si="16"/>
        <v>26.346666666666668</v>
      </c>
      <c r="H72" s="256">
        <f t="shared" si="16"/>
        <v>31.433333333333334</v>
      </c>
      <c r="I72" s="256">
        <f t="shared" si="16"/>
        <v>36.520000000000003</v>
      </c>
    </row>
    <row r="73" spans="1:9" x14ac:dyDescent="0.25">
      <c r="A73" s="44">
        <v>37224</v>
      </c>
      <c r="B73" s="256">
        <v>2.6349999999999998</v>
      </c>
      <c r="C73" s="256">
        <v>2.83</v>
      </c>
      <c r="D73" s="256">
        <v>2.6749999999999998</v>
      </c>
      <c r="E73" s="256">
        <v>2.91</v>
      </c>
      <c r="F73" s="256">
        <f t="shared" si="17"/>
        <v>2.8049999999999997</v>
      </c>
      <c r="G73" s="256">
        <f t="shared" si="16"/>
        <v>28.439999999999998</v>
      </c>
      <c r="H73" s="256">
        <f t="shared" si="16"/>
        <v>34.049999999999997</v>
      </c>
      <c r="I73" s="256">
        <f t="shared" si="16"/>
        <v>39.659999999999997</v>
      </c>
    </row>
    <row r="74" spans="1:9" x14ac:dyDescent="0.25">
      <c r="A74" s="44">
        <v>37225</v>
      </c>
      <c r="B74" s="256">
        <v>2.61</v>
      </c>
      <c r="C74" s="256">
        <v>2.69</v>
      </c>
      <c r="D74" s="256">
        <v>2.5950000000000002</v>
      </c>
      <c r="E74" s="256">
        <v>2.83</v>
      </c>
      <c r="F74" s="256">
        <f t="shared" si="17"/>
        <v>2.7050000000000001</v>
      </c>
      <c r="G74" s="256">
        <f t="shared" si="16"/>
        <v>27.64</v>
      </c>
      <c r="H74" s="256">
        <f t="shared" si="16"/>
        <v>33.049999999999997</v>
      </c>
      <c r="I74" s="256">
        <f t="shared" si="16"/>
        <v>38.46</v>
      </c>
    </row>
    <row r="75" spans="1:9" x14ac:dyDescent="0.25">
      <c r="A75" s="44">
        <v>37226</v>
      </c>
      <c r="B75" s="256">
        <v>1.98</v>
      </c>
      <c r="C75" s="256">
        <v>2.17</v>
      </c>
      <c r="D75" s="256">
        <v>2.2850000000000001</v>
      </c>
      <c r="E75" s="256">
        <v>2.46</v>
      </c>
      <c r="F75" s="256">
        <f t="shared" si="17"/>
        <v>2.3050000000000002</v>
      </c>
      <c r="G75" s="256">
        <f t="shared" si="16"/>
        <v>24.44</v>
      </c>
      <c r="H75" s="256">
        <f t="shared" si="16"/>
        <v>29.05</v>
      </c>
      <c r="I75" s="256">
        <f t="shared" si="16"/>
        <v>33.660000000000004</v>
      </c>
    </row>
    <row r="76" spans="1:9" x14ac:dyDescent="0.25">
      <c r="A76" s="44">
        <v>37227</v>
      </c>
      <c r="B76" s="256">
        <v>1.98</v>
      </c>
      <c r="C76" s="256">
        <v>2.17</v>
      </c>
      <c r="D76" s="256">
        <v>2.2850000000000001</v>
      </c>
      <c r="E76" s="256">
        <v>2.46</v>
      </c>
      <c r="F76" s="256">
        <f t="shared" si="17"/>
        <v>2.3050000000000002</v>
      </c>
      <c r="G76" s="256">
        <f t="shared" si="16"/>
        <v>24.44</v>
      </c>
      <c r="H76" s="256">
        <f t="shared" si="16"/>
        <v>29.05</v>
      </c>
      <c r="I76" s="256">
        <f t="shared" si="16"/>
        <v>33.660000000000004</v>
      </c>
    </row>
    <row r="77" spans="1:9" x14ac:dyDescent="0.25">
      <c r="A77" s="44">
        <v>37228</v>
      </c>
      <c r="B77" s="256">
        <v>1.98</v>
      </c>
      <c r="C77" s="256">
        <v>2.17</v>
      </c>
      <c r="D77" s="256">
        <v>2.2850000000000001</v>
      </c>
      <c r="E77" s="256">
        <v>2.46</v>
      </c>
      <c r="F77" s="256">
        <f t="shared" si="17"/>
        <v>2.3050000000000002</v>
      </c>
      <c r="G77" s="256">
        <f t="shared" si="16"/>
        <v>24.44</v>
      </c>
      <c r="H77" s="256">
        <f t="shared" si="16"/>
        <v>29.05</v>
      </c>
      <c r="I77" s="256">
        <f t="shared" si="16"/>
        <v>33.660000000000004</v>
      </c>
    </row>
    <row r="78" spans="1:9" x14ac:dyDescent="0.25">
      <c r="A78" s="44">
        <v>37229</v>
      </c>
      <c r="B78" s="256">
        <v>2.46</v>
      </c>
      <c r="C78" s="256">
        <v>2.72</v>
      </c>
      <c r="D78" s="256">
        <v>2.5550000000000002</v>
      </c>
      <c r="E78" s="256">
        <v>2.91</v>
      </c>
      <c r="F78" s="256">
        <f t="shared" si="17"/>
        <v>2.7283333333333335</v>
      </c>
      <c r="G78" s="256">
        <f t="shared" si="16"/>
        <v>27.826666666666668</v>
      </c>
      <c r="H78" s="256">
        <f t="shared" si="16"/>
        <v>33.283333333333331</v>
      </c>
      <c r="I78" s="256">
        <f t="shared" si="16"/>
        <v>38.74</v>
      </c>
    </row>
    <row r="79" spans="1:9" x14ac:dyDescent="0.25">
      <c r="A79" s="44">
        <v>37230</v>
      </c>
      <c r="B79" s="256">
        <v>2.4849999999999999</v>
      </c>
      <c r="C79" s="256">
        <v>2.68</v>
      </c>
      <c r="D79" s="256">
        <v>2.4700000000000002</v>
      </c>
      <c r="E79" s="256">
        <v>2.72</v>
      </c>
      <c r="F79" s="256">
        <f t="shared" ref="F79:F85" si="18">AVERAGE(C79:E79)</f>
        <v>2.6233333333333335</v>
      </c>
      <c r="G79" s="256">
        <f t="shared" si="16"/>
        <v>26.986666666666668</v>
      </c>
      <c r="H79" s="256">
        <f t="shared" si="16"/>
        <v>32.233333333333334</v>
      </c>
      <c r="I79" s="256">
        <f t="shared" si="16"/>
        <v>37.480000000000004</v>
      </c>
    </row>
    <row r="80" spans="1:9" x14ac:dyDescent="0.25">
      <c r="A80" s="44">
        <v>37231</v>
      </c>
      <c r="B80" s="256">
        <v>2.31</v>
      </c>
      <c r="C80" s="256">
        <v>2.37</v>
      </c>
      <c r="D80" s="256">
        <v>2.3650000000000002</v>
      </c>
      <c r="E80" s="256">
        <v>2.5550000000000002</v>
      </c>
      <c r="F80" s="256">
        <f t="shared" si="18"/>
        <v>2.4300000000000002</v>
      </c>
      <c r="G80" s="256">
        <f t="shared" si="16"/>
        <v>25.44</v>
      </c>
      <c r="H80" s="256">
        <f t="shared" si="16"/>
        <v>30.3</v>
      </c>
      <c r="I80" s="256">
        <f t="shared" si="16"/>
        <v>35.160000000000004</v>
      </c>
    </row>
    <row r="81" spans="1:9" x14ac:dyDescent="0.25">
      <c r="A81" s="44">
        <v>37232</v>
      </c>
      <c r="B81" s="256">
        <v>2.21</v>
      </c>
      <c r="C81" s="256">
        <v>2.3450000000000002</v>
      </c>
      <c r="D81" s="256">
        <v>2.3199999999999998</v>
      </c>
      <c r="E81" s="256">
        <v>2.4900000000000002</v>
      </c>
      <c r="F81" s="256">
        <f t="shared" si="18"/>
        <v>2.3850000000000002</v>
      </c>
      <c r="G81" s="256">
        <f t="shared" si="16"/>
        <v>25.080000000000002</v>
      </c>
      <c r="H81" s="256">
        <f t="shared" si="16"/>
        <v>29.85</v>
      </c>
      <c r="I81" s="256">
        <f t="shared" si="16"/>
        <v>34.620000000000005</v>
      </c>
    </row>
    <row r="82" spans="1:9" x14ac:dyDescent="0.25">
      <c r="A82" s="44">
        <v>37233</v>
      </c>
      <c r="B82" s="256">
        <v>2.1949999999999998</v>
      </c>
      <c r="C82" s="256">
        <v>2.33</v>
      </c>
      <c r="D82" s="256">
        <v>2.35</v>
      </c>
      <c r="E82" s="256">
        <v>2.42</v>
      </c>
      <c r="F82" s="256">
        <f t="shared" si="18"/>
        <v>2.3666666666666667</v>
      </c>
      <c r="G82" s="256">
        <f t="shared" si="16"/>
        <v>24.933333333333334</v>
      </c>
      <c r="H82" s="256">
        <f t="shared" si="16"/>
        <v>29.666666666666668</v>
      </c>
      <c r="I82" s="256">
        <f t="shared" si="16"/>
        <v>34.4</v>
      </c>
    </row>
    <row r="83" spans="1:9" x14ac:dyDescent="0.25">
      <c r="A83" s="44">
        <v>37234</v>
      </c>
      <c r="B83" s="256">
        <v>2.1949999999999998</v>
      </c>
      <c r="C83" s="256">
        <v>2.33</v>
      </c>
      <c r="D83" s="256">
        <v>2.35</v>
      </c>
      <c r="E83" s="256">
        <v>2.42</v>
      </c>
      <c r="F83" s="256">
        <f t="shared" si="18"/>
        <v>2.3666666666666667</v>
      </c>
      <c r="G83" s="256">
        <f t="shared" ref="G83:I92" si="19">+G$1*$F83+6</f>
        <v>24.933333333333334</v>
      </c>
      <c r="H83" s="256">
        <f t="shared" si="19"/>
        <v>29.666666666666668</v>
      </c>
      <c r="I83" s="256">
        <f t="shared" si="19"/>
        <v>34.4</v>
      </c>
    </row>
    <row r="84" spans="1:9" x14ac:dyDescent="0.25">
      <c r="A84" s="44">
        <v>37235</v>
      </c>
      <c r="B84" s="256">
        <v>2.1949999999999998</v>
      </c>
      <c r="C84" s="256">
        <v>2.33</v>
      </c>
      <c r="D84" s="256">
        <v>2.35</v>
      </c>
      <c r="E84" s="256">
        <v>2.42</v>
      </c>
      <c r="F84" s="256">
        <f t="shared" si="18"/>
        <v>2.3666666666666667</v>
      </c>
      <c r="G84" s="256">
        <f t="shared" si="19"/>
        <v>24.933333333333334</v>
      </c>
      <c r="H84" s="256">
        <f t="shared" si="19"/>
        <v>29.666666666666668</v>
      </c>
      <c r="I84" s="256">
        <f t="shared" si="19"/>
        <v>34.4</v>
      </c>
    </row>
    <row r="85" spans="1:9" x14ac:dyDescent="0.25">
      <c r="A85" s="44">
        <v>37236</v>
      </c>
      <c r="B85" s="256">
        <v>2.4350000000000001</v>
      </c>
      <c r="C85" s="256">
        <v>2.5499999999999998</v>
      </c>
      <c r="D85" s="256">
        <v>2.5249999999999999</v>
      </c>
      <c r="E85" s="256">
        <v>2.7</v>
      </c>
      <c r="F85" s="256">
        <f t="shared" si="18"/>
        <v>2.5916666666666663</v>
      </c>
      <c r="G85" s="256">
        <f t="shared" si="19"/>
        <v>26.733333333333331</v>
      </c>
      <c r="H85" s="256">
        <f t="shared" si="19"/>
        <v>31.916666666666664</v>
      </c>
      <c r="I85" s="256">
        <f t="shared" si="19"/>
        <v>37.099999999999994</v>
      </c>
    </row>
    <row r="86" spans="1:9" x14ac:dyDescent="0.25">
      <c r="A86" s="44">
        <v>37237</v>
      </c>
      <c r="B86" s="256">
        <v>2.73</v>
      </c>
      <c r="C86" s="256">
        <v>2.7949999999999999</v>
      </c>
      <c r="D86" s="256">
        <v>2.73</v>
      </c>
      <c r="E86" s="256">
        <v>2.9249999999999998</v>
      </c>
      <c r="F86" s="256">
        <f t="shared" ref="F86:F91" si="20">AVERAGE(C86:E86)</f>
        <v>2.8166666666666664</v>
      </c>
      <c r="G86" s="256">
        <f t="shared" si="19"/>
        <v>28.533333333333331</v>
      </c>
      <c r="H86" s="256">
        <f t="shared" si="19"/>
        <v>34.166666666666664</v>
      </c>
      <c r="I86" s="256">
        <f t="shared" si="19"/>
        <v>39.799999999999997</v>
      </c>
    </row>
    <row r="87" spans="1:9" x14ac:dyDescent="0.25">
      <c r="A87" s="44">
        <v>37238</v>
      </c>
      <c r="B87" s="256">
        <v>2.56</v>
      </c>
      <c r="C87" s="256">
        <v>2.7250000000000001</v>
      </c>
      <c r="D87" s="256">
        <v>2.7149999999999999</v>
      </c>
      <c r="E87" s="256">
        <v>2.9249999999999998</v>
      </c>
      <c r="F87" s="256">
        <f t="shared" si="20"/>
        <v>2.7883333333333327</v>
      </c>
      <c r="G87" s="256">
        <f t="shared" si="19"/>
        <v>28.306666666666661</v>
      </c>
      <c r="H87" s="256">
        <f t="shared" si="19"/>
        <v>33.883333333333326</v>
      </c>
      <c r="I87" s="256">
        <f t="shared" si="19"/>
        <v>39.459999999999994</v>
      </c>
    </row>
    <row r="88" spans="1:9" x14ac:dyDescent="0.25">
      <c r="A88" s="44">
        <v>37239</v>
      </c>
      <c r="B88" s="256">
        <v>2.56</v>
      </c>
      <c r="C88" s="256">
        <v>2.7250000000000001</v>
      </c>
      <c r="D88" s="256">
        <v>2.7149999999999999</v>
      </c>
      <c r="E88" s="256">
        <v>2.9249999999999998</v>
      </c>
      <c r="F88" s="256">
        <f t="shared" si="20"/>
        <v>2.7883333333333327</v>
      </c>
      <c r="G88" s="256">
        <f t="shared" si="19"/>
        <v>28.306666666666661</v>
      </c>
      <c r="H88" s="256">
        <f t="shared" si="19"/>
        <v>33.883333333333326</v>
      </c>
      <c r="I88" s="256">
        <f t="shared" si="19"/>
        <v>39.459999999999994</v>
      </c>
    </row>
    <row r="89" spans="1:9" x14ac:dyDescent="0.25">
      <c r="A89" s="44">
        <v>37240</v>
      </c>
      <c r="B89">
        <v>2.5249999999999999</v>
      </c>
      <c r="C89">
        <v>2.67</v>
      </c>
      <c r="D89">
        <v>2.71</v>
      </c>
      <c r="E89">
        <v>2.91</v>
      </c>
      <c r="F89" s="256">
        <f t="shared" si="20"/>
        <v>2.7633333333333332</v>
      </c>
      <c r="G89" s="256">
        <f t="shared" si="19"/>
        <v>28.106666666666666</v>
      </c>
      <c r="H89" s="256">
        <f t="shared" si="19"/>
        <v>33.633333333333333</v>
      </c>
      <c r="I89" s="256">
        <f t="shared" si="19"/>
        <v>39.159999999999997</v>
      </c>
    </row>
    <row r="90" spans="1:9" x14ac:dyDescent="0.25">
      <c r="A90" s="44">
        <v>37241</v>
      </c>
      <c r="B90">
        <v>2.5249999999999999</v>
      </c>
      <c r="C90">
        <v>2.67</v>
      </c>
      <c r="D90">
        <v>2.71</v>
      </c>
      <c r="E90">
        <v>2.91</v>
      </c>
      <c r="F90" s="256">
        <f t="shared" si="20"/>
        <v>2.7633333333333332</v>
      </c>
      <c r="G90" s="256">
        <f t="shared" si="19"/>
        <v>28.106666666666666</v>
      </c>
      <c r="H90" s="256">
        <f t="shared" si="19"/>
        <v>33.633333333333333</v>
      </c>
      <c r="I90" s="256">
        <f t="shared" si="19"/>
        <v>39.159999999999997</v>
      </c>
    </row>
    <row r="91" spans="1:9" x14ac:dyDescent="0.25">
      <c r="A91" s="44">
        <v>37242</v>
      </c>
      <c r="B91">
        <v>2.5249999999999999</v>
      </c>
      <c r="C91">
        <v>2.67</v>
      </c>
      <c r="D91">
        <v>2.71</v>
      </c>
      <c r="E91">
        <v>2.91</v>
      </c>
      <c r="F91" s="256">
        <f t="shared" si="20"/>
        <v>2.7633333333333332</v>
      </c>
      <c r="G91" s="256">
        <f t="shared" si="19"/>
        <v>28.106666666666666</v>
      </c>
      <c r="H91" s="256">
        <f t="shared" si="19"/>
        <v>33.633333333333333</v>
      </c>
      <c r="I91" s="256">
        <f t="shared" si="19"/>
        <v>39.159999999999997</v>
      </c>
    </row>
    <row r="92" spans="1:9" x14ac:dyDescent="0.25">
      <c r="A92" s="44">
        <v>37243</v>
      </c>
      <c r="B92">
        <v>2.63</v>
      </c>
      <c r="C92">
        <v>2.74</v>
      </c>
      <c r="D92">
        <v>2.82</v>
      </c>
      <c r="E92">
        <v>3.0649999999999999</v>
      </c>
      <c r="F92" s="256">
        <f>AVERAGE(C92:E92)</f>
        <v>2.875</v>
      </c>
      <c r="G92" s="256">
        <f t="shared" si="19"/>
        <v>29</v>
      </c>
      <c r="H92" s="256">
        <f t="shared" si="19"/>
        <v>34.75</v>
      </c>
      <c r="I92" s="256">
        <f t="shared" si="19"/>
        <v>40.5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E1" zoomScale="62" workbookViewId="0">
      <selection activeCell="B23" sqref="B23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5.88671875" customWidth="1"/>
    <col min="16" max="16" width="7.33203125" customWidth="1"/>
    <col min="17" max="17" width="7.44140625" customWidth="1"/>
    <col min="18" max="18" width="8.44140625" customWidth="1"/>
    <col min="19" max="20" width="7" customWidth="1"/>
    <col min="21" max="21" width="7.33203125" customWidth="1"/>
    <col min="22" max="22" width="7.109375" customWidth="1"/>
    <col min="23" max="23" width="7.44140625" customWidth="1"/>
    <col min="24" max="24" width="7.33203125" customWidth="1"/>
    <col min="25" max="25" width="7.33203125" bestFit="1" customWidth="1"/>
    <col min="26" max="27" width="7" customWidth="1"/>
    <col min="28" max="28" width="6.88671875" customWidth="1"/>
    <col min="29" max="32" width="7.33203125" customWidth="1"/>
    <col min="33" max="33" width="7.44140625" customWidth="1"/>
    <col min="34" max="34" width="7.33203125" customWidth="1"/>
    <col min="35" max="35" width="7" customWidth="1"/>
    <col min="36" max="36" width="6.88671875" customWidth="1"/>
    <col min="37" max="37" width="7.6640625" customWidth="1"/>
    <col min="38" max="38" width="7.44140625" customWidth="1"/>
    <col min="39" max="39" width="7.6640625" customWidth="1"/>
    <col min="40" max="44" width="7.44140625" customWidth="1"/>
    <col min="45" max="45" width="8.88671875" customWidth="1"/>
    <col min="46" max="46" width="10.664062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77</v>
      </c>
      <c r="O1" t="s">
        <v>90</v>
      </c>
      <c r="P1" s="1" t="s">
        <v>81</v>
      </c>
      <c r="V1" s="1"/>
      <c r="AO1" t="s">
        <v>43</v>
      </c>
      <c r="AP1" t="s">
        <v>425</v>
      </c>
      <c r="AQ1" t="s">
        <v>44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86</v>
      </c>
      <c r="AX1" t="s">
        <v>141</v>
      </c>
      <c r="AY1" t="s">
        <v>431</v>
      </c>
    </row>
    <row r="2" spans="1:60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P2" s="13" t="s">
        <v>82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329</v>
      </c>
      <c r="T3" s="12" t="s">
        <v>342</v>
      </c>
      <c r="U3" s="10" t="s">
        <v>41</v>
      </c>
      <c r="V3" s="12" t="s">
        <v>40</v>
      </c>
      <c r="W3" s="12" t="s">
        <v>42</v>
      </c>
      <c r="X3" s="12" t="s">
        <v>329</v>
      </c>
      <c r="Y3" s="11" t="s">
        <v>342</v>
      </c>
      <c r="Z3" s="10" t="s">
        <v>41</v>
      </c>
      <c r="AA3" s="12" t="s">
        <v>40</v>
      </c>
      <c r="AB3" s="12" t="s">
        <v>42</v>
      </c>
      <c r="AC3" s="12" t="s">
        <v>329</v>
      </c>
      <c r="AD3" s="11" t="s">
        <v>342</v>
      </c>
      <c r="AE3" s="10" t="s">
        <v>41</v>
      </c>
      <c r="AF3" s="12" t="s">
        <v>40</v>
      </c>
      <c r="AG3" s="12" t="s">
        <v>42</v>
      </c>
      <c r="AH3" s="12" t="s">
        <v>329</v>
      </c>
      <c r="AI3" s="11" t="s">
        <v>342</v>
      </c>
      <c r="AJ3" s="10" t="s">
        <v>41</v>
      </c>
      <c r="AK3" s="12" t="s">
        <v>40</v>
      </c>
      <c r="AL3" s="12" t="s">
        <v>42</v>
      </c>
      <c r="AM3" s="12" t="s">
        <v>329</v>
      </c>
      <c r="AN3" s="11" t="s">
        <v>342</v>
      </c>
      <c r="AR3" s="47"/>
      <c r="AS3" s="47"/>
      <c r="AT3" s="47"/>
      <c r="AU3" s="47"/>
      <c r="AV3" s="178"/>
      <c r="AW3" s="178"/>
    </row>
    <row r="4" spans="1:60" x14ac:dyDescent="0.25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5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5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5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5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331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332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5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5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5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5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5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315</v>
      </c>
      <c r="BC15" s="15" t="s">
        <v>316</v>
      </c>
    </row>
    <row r="16" spans="1:60" x14ac:dyDescent="0.25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5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5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5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5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5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5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5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5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5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5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5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5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5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5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5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5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5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5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5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>
        <f>+BB36*BB33+BC36*BC33</f>
        <v>83.24</v>
      </c>
    </row>
    <row r="37" spans="1:66" ht="13.8" thickBot="1" x14ac:dyDescent="0.3">
      <c r="A37" s="81" t="s">
        <v>133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134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>
        <f>+BE35-BE36</f>
        <v>23.866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5">
      <c r="B40" s="1" t="s">
        <v>82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topLeftCell="AD1" zoomScale="62" workbookViewId="0">
      <selection activeCell="AY8" sqref="AY8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6.6640625" customWidth="1"/>
    <col min="16" max="16" width="7.6640625" customWidth="1"/>
    <col min="17" max="17" width="7.44140625" customWidth="1"/>
    <col min="18" max="18" width="7.33203125" customWidth="1"/>
    <col min="19" max="20" width="7" customWidth="1"/>
    <col min="21" max="21" width="7.44140625" customWidth="1"/>
    <col min="22" max="22" width="8" customWidth="1"/>
    <col min="23" max="23" width="7.44140625" customWidth="1"/>
    <col min="24" max="24" width="7.6640625" customWidth="1"/>
    <col min="25" max="25" width="7" customWidth="1"/>
    <col min="26" max="26" width="8.109375" customWidth="1"/>
    <col min="27" max="27" width="7" customWidth="1"/>
    <col min="28" max="28" width="7.44140625" customWidth="1"/>
    <col min="29" max="29" width="6.5546875" customWidth="1"/>
    <col min="30" max="30" width="8.109375" customWidth="1"/>
    <col min="31" max="31" width="7.6640625" customWidth="1"/>
    <col min="32" max="32" width="7.33203125" customWidth="1"/>
    <col min="33" max="33" width="6.6640625" customWidth="1"/>
    <col min="34" max="34" width="7" customWidth="1"/>
    <col min="35" max="35" width="6.6640625" customWidth="1"/>
    <col min="36" max="36" width="7.33203125" customWidth="1"/>
    <col min="37" max="37" width="7" customWidth="1"/>
    <col min="38" max="38" width="7.109375" customWidth="1"/>
    <col min="39" max="39" width="8" customWidth="1"/>
    <col min="40" max="41" width="7.44140625" customWidth="1"/>
    <col min="42" max="42" width="10" customWidth="1"/>
    <col min="43" max="43" width="7.44140625" customWidth="1"/>
    <col min="44" max="44" width="8.88671875" bestFit="1" customWidth="1"/>
    <col min="45" max="45" width="6.88671875" bestFit="1" customWidth="1"/>
    <col min="46" max="46" width="8.109375" bestFit="1" customWidth="1"/>
    <col min="47" max="47" width="7.44140625" customWidth="1"/>
    <col min="50" max="50" width="11.88671875" bestFit="1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77</v>
      </c>
      <c r="O1" t="s">
        <v>90</v>
      </c>
      <c r="P1" s="1" t="s">
        <v>81</v>
      </c>
      <c r="V1" s="1"/>
      <c r="AO1" t="s">
        <v>43</v>
      </c>
      <c r="AP1" t="s">
        <v>425</v>
      </c>
      <c r="AQ1" t="s">
        <v>44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86</v>
      </c>
      <c r="AX1" t="s">
        <v>141</v>
      </c>
      <c r="AY1" t="s">
        <v>431</v>
      </c>
    </row>
    <row r="2" spans="1:60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P2" s="13" t="s">
        <v>82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329</v>
      </c>
      <c r="T3" s="12" t="s">
        <v>342</v>
      </c>
      <c r="U3" s="10" t="s">
        <v>41</v>
      </c>
      <c r="V3" s="12" t="s">
        <v>40</v>
      </c>
      <c r="W3" s="12" t="s">
        <v>42</v>
      </c>
      <c r="X3" s="12" t="s">
        <v>329</v>
      </c>
      <c r="Y3" s="11" t="s">
        <v>342</v>
      </c>
      <c r="Z3" s="10" t="s">
        <v>41</v>
      </c>
      <c r="AA3" s="12" t="s">
        <v>40</v>
      </c>
      <c r="AB3" s="12" t="s">
        <v>42</v>
      </c>
      <c r="AC3" s="12" t="s">
        <v>329</v>
      </c>
      <c r="AD3" s="11" t="s">
        <v>342</v>
      </c>
      <c r="AE3" s="10" t="s">
        <v>41</v>
      </c>
      <c r="AF3" s="12" t="s">
        <v>40</v>
      </c>
      <c r="AG3" s="12" t="s">
        <v>42</v>
      </c>
      <c r="AH3" s="12" t="s">
        <v>329</v>
      </c>
      <c r="AI3" s="11" t="s">
        <v>342</v>
      </c>
      <c r="AJ3" s="10" t="s">
        <v>41</v>
      </c>
      <c r="AK3" s="12" t="s">
        <v>40</v>
      </c>
      <c r="AL3" s="12" t="s">
        <v>42</v>
      </c>
      <c r="AM3" s="12" t="s">
        <v>329</v>
      </c>
      <c r="AN3" s="11" t="s">
        <v>342</v>
      </c>
      <c r="AR3" s="47"/>
      <c r="AS3" s="47"/>
      <c r="AT3" s="47"/>
      <c r="AU3" s="47"/>
      <c r="AV3" s="178"/>
      <c r="AW3" s="178"/>
    </row>
    <row r="4" spans="1:60" x14ac:dyDescent="0.25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5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5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5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5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331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332</v>
      </c>
    </row>
    <row r="10" spans="1:60" x14ac:dyDescent="0.25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5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5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5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5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5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315</v>
      </c>
      <c r="BF15" s="15" t="s">
        <v>316</v>
      </c>
    </row>
    <row r="16" spans="1:60" x14ac:dyDescent="0.25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5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5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5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5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5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5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5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5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5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5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5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5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5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5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5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5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5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5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5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329</v>
      </c>
      <c r="BE36">
        <v>100</v>
      </c>
      <c r="BF36">
        <v>60</v>
      </c>
      <c r="BH36" s="21">
        <f>+BE36*BE33+BF36*BF33</f>
        <v>83.24</v>
      </c>
    </row>
    <row r="37" spans="1:65" ht="13.8" thickBot="1" x14ac:dyDescent="0.3">
      <c r="A37" s="81" t="s">
        <v>133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5">
      <c r="A38" s="81" t="s">
        <v>134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>
        <f>+BH35-BH36</f>
        <v>23.866</v>
      </c>
      <c r="BF38" s="40" t="s">
        <v>320</v>
      </c>
      <c r="BI38" s="180"/>
      <c r="BJ38" s="181"/>
      <c r="BK38" s="181"/>
      <c r="BL38" s="181"/>
      <c r="BM38" s="182"/>
    </row>
    <row r="39" spans="1:65" ht="12" customHeight="1" x14ac:dyDescent="0.25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334</v>
      </c>
      <c r="BM39" s="185"/>
    </row>
    <row r="40" spans="1:65" x14ac:dyDescent="0.25">
      <c r="B40" s="1" t="s">
        <v>82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186">
        <v>0.03</v>
      </c>
      <c r="BL41" s="186">
        <v>0.03</v>
      </c>
      <c r="BM41" s="185"/>
    </row>
    <row r="42" spans="1:65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5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186">
        <v>1.9E-2</v>
      </c>
      <c r="BL43" s="186">
        <v>1.9E-2</v>
      </c>
      <c r="BM43" s="185"/>
    </row>
    <row r="44" spans="1:65" x14ac:dyDescent="0.25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185"/>
    </row>
    <row r="45" spans="1:65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185"/>
    </row>
    <row r="46" spans="1:65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326</v>
      </c>
      <c r="BE46">
        <v>0.25</v>
      </c>
      <c r="BI46" s="183"/>
      <c r="BJ46" s="89" t="s">
        <v>338</v>
      </c>
      <c r="BK46" s="89">
        <f>0.83+2</f>
        <v>2.83</v>
      </c>
      <c r="BL46" s="89">
        <f>0.83+2</f>
        <v>2.83</v>
      </c>
      <c r="BM46" s="185"/>
    </row>
    <row r="47" spans="1:65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327</v>
      </c>
      <c r="BI47" s="183"/>
      <c r="BJ47" s="89" t="s">
        <v>337</v>
      </c>
      <c r="BK47" s="96">
        <v>5</v>
      </c>
      <c r="BL47" s="89">
        <v>3.52</v>
      </c>
      <c r="BM47" s="185"/>
    </row>
    <row r="48" spans="1:65" x14ac:dyDescent="0.25">
      <c r="X48" s="44"/>
      <c r="Y48" s="45"/>
      <c r="Z48" s="21"/>
      <c r="AD48" s="21"/>
      <c r="BI48" s="183"/>
      <c r="BJ48" s="89" t="s">
        <v>326</v>
      </c>
      <c r="BK48" s="89">
        <v>0.25</v>
      </c>
      <c r="BL48" s="94">
        <v>0.25</v>
      </c>
      <c r="BM48" s="185"/>
    </row>
    <row r="49" spans="2:65" x14ac:dyDescent="0.25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topLeftCell="AD1" zoomScale="62" workbookViewId="0">
      <selection activeCell="Z16" sqref="Z16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8.109375" customWidth="1"/>
    <col min="16" max="16" width="7.88671875" customWidth="1"/>
    <col min="17" max="17" width="7" customWidth="1"/>
    <col min="18" max="18" width="7.109375" customWidth="1"/>
    <col min="19" max="20" width="7.88671875" customWidth="1"/>
    <col min="22" max="22" width="7" customWidth="1"/>
    <col min="23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4" width="7.88671875" customWidth="1"/>
    <col min="35" max="35" width="6.88671875" customWidth="1"/>
    <col min="36" max="36" width="11.88671875" bestFit="1" customWidth="1"/>
    <col min="37" max="37" width="7.44140625" customWidth="1"/>
    <col min="41" max="41" width="15.88671875" bestFit="1" customWidth="1"/>
    <col min="43" max="43" width="12.33203125" bestFit="1" customWidth="1"/>
    <col min="46" max="46" width="13.6640625" bestFit="1" customWidth="1"/>
  </cols>
  <sheetData>
    <row r="1" spans="1:50" x14ac:dyDescent="0.25">
      <c r="B1" s="1" t="s">
        <v>77</v>
      </c>
      <c r="O1" s="1" t="s">
        <v>81</v>
      </c>
      <c r="U1" s="1"/>
      <c r="AD1" t="s">
        <v>90</v>
      </c>
      <c r="AE1" t="s">
        <v>83</v>
      </c>
      <c r="AF1" t="s">
        <v>84</v>
      </c>
      <c r="AG1" t="s">
        <v>87</v>
      </c>
      <c r="AH1" t="s">
        <v>85</v>
      </c>
      <c r="AI1" t="s">
        <v>86</v>
      </c>
      <c r="AJ1" t="s">
        <v>141</v>
      </c>
    </row>
    <row r="2" spans="1:50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O2" s="13" t="s">
        <v>80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5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162</v>
      </c>
      <c r="AF4" s="129" t="s">
        <v>230</v>
      </c>
      <c r="AG4" s="129" t="s">
        <v>343</v>
      </c>
      <c r="AH4" s="129" t="s">
        <v>344</v>
      </c>
      <c r="AI4" s="134">
        <v>78</v>
      </c>
      <c r="AJ4" s="178">
        <v>29749</v>
      </c>
      <c r="AL4" s="49"/>
    </row>
    <row r="5" spans="1:50" x14ac:dyDescent="0.25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165</v>
      </c>
      <c r="AF5" s="129" t="s">
        <v>345</v>
      </c>
      <c r="AG5" s="129" t="s">
        <v>343</v>
      </c>
      <c r="AH5" s="129" t="s">
        <v>346</v>
      </c>
      <c r="AI5" s="134"/>
      <c r="AJ5" s="178"/>
      <c r="AL5" s="49"/>
    </row>
    <row r="6" spans="1:50" x14ac:dyDescent="0.25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182</v>
      </c>
      <c r="AF6" s="132" t="s">
        <v>347</v>
      </c>
      <c r="AG6" s="129" t="s">
        <v>348</v>
      </c>
      <c r="AH6" s="129" t="s">
        <v>346</v>
      </c>
      <c r="AI6" s="134">
        <v>107</v>
      </c>
      <c r="AJ6" s="178">
        <v>28438</v>
      </c>
      <c r="AL6" s="49"/>
    </row>
    <row r="7" spans="1:50" x14ac:dyDescent="0.25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182</v>
      </c>
      <c r="AF7" s="129" t="s">
        <v>349</v>
      </c>
      <c r="AG7" s="129" t="s">
        <v>350</v>
      </c>
      <c r="AH7" s="129" t="s">
        <v>351</v>
      </c>
      <c r="AI7" s="134"/>
      <c r="AJ7" s="178"/>
      <c r="AL7" s="49"/>
    </row>
    <row r="8" spans="1:50" x14ac:dyDescent="0.25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292</v>
      </c>
      <c r="AF8" s="132" t="s">
        <v>352</v>
      </c>
      <c r="AG8" s="132" t="s">
        <v>353</v>
      </c>
      <c r="AH8" s="132" t="s">
        <v>354</v>
      </c>
      <c r="AI8" s="134">
        <v>130</v>
      </c>
      <c r="AJ8" s="178">
        <v>31347</v>
      </c>
      <c r="AL8" s="49"/>
      <c r="AU8" t="s">
        <v>331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5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264</v>
      </c>
      <c r="AF9" s="132" t="s">
        <v>355</v>
      </c>
      <c r="AG9" s="132" t="s">
        <v>356</v>
      </c>
      <c r="AH9" s="132" t="s">
        <v>357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332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5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358</v>
      </c>
      <c r="AF10" s="132" t="s">
        <v>359</v>
      </c>
      <c r="AG10" s="132" t="s">
        <v>236</v>
      </c>
      <c r="AH10" s="132" t="s">
        <v>360</v>
      </c>
      <c r="AI10" s="134">
        <v>157</v>
      </c>
      <c r="AJ10" s="178">
        <v>31510</v>
      </c>
      <c r="AL10" s="49"/>
      <c r="AS10" s="83"/>
    </row>
    <row r="11" spans="1:50" x14ac:dyDescent="0.25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169</v>
      </c>
      <c r="AF11" s="132" t="s">
        <v>349</v>
      </c>
      <c r="AG11" s="132" t="s">
        <v>361</v>
      </c>
      <c r="AH11" s="132" t="s">
        <v>362</v>
      </c>
      <c r="AI11" s="134">
        <v>118</v>
      </c>
      <c r="AJ11" s="178">
        <v>28272</v>
      </c>
      <c r="AL11" s="49"/>
    </row>
    <row r="12" spans="1:50" x14ac:dyDescent="0.25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169</v>
      </c>
      <c r="AF12" s="132" t="s">
        <v>363</v>
      </c>
      <c r="AG12" s="132" t="s">
        <v>364</v>
      </c>
      <c r="AH12" s="132" t="s">
        <v>365</v>
      </c>
      <c r="AI12" s="134"/>
      <c r="AJ12" s="178"/>
      <c r="AL12" s="49"/>
    </row>
    <row r="13" spans="1:50" x14ac:dyDescent="0.25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119</v>
      </c>
      <c r="AF13" s="129" t="s">
        <v>366</v>
      </c>
      <c r="AG13" s="129" t="s">
        <v>367</v>
      </c>
      <c r="AH13" s="129" t="s">
        <v>368</v>
      </c>
      <c r="AI13" s="134">
        <v>121</v>
      </c>
      <c r="AJ13" s="178">
        <v>33179</v>
      </c>
      <c r="AL13" s="49"/>
    </row>
    <row r="14" spans="1:50" x14ac:dyDescent="0.25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261</v>
      </c>
      <c r="AF14" s="129" t="s">
        <v>177</v>
      </c>
      <c r="AG14" s="129" t="s">
        <v>367</v>
      </c>
      <c r="AH14" s="129" t="s">
        <v>369</v>
      </c>
      <c r="AI14" s="134">
        <v>120</v>
      </c>
      <c r="AJ14" s="178">
        <v>33216</v>
      </c>
      <c r="AL14" s="49"/>
    </row>
    <row r="15" spans="1:50" x14ac:dyDescent="0.25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272</v>
      </c>
      <c r="AF15" s="129" t="s">
        <v>370</v>
      </c>
      <c r="AG15" s="129" t="s">
        <v>371</v>
      </c>
      <c r="AH15" s="129" t="s">
        <v>372</v>
      </c>
      <c r="AI15" s="134">
        <v>128</v>
      </c>
      <c r="AJ15" s="178">
        <v>32771</v>
      </c>
      <c r="AL15" s="49"/>
      <c r="AQ15" s="15" t="s">
        <v>315</v>
      </c>
      <c r="AS15" s="15" t="s">
        <v>316</v>
      </c>
    </row>
    <row r="16" spans="1:50" x14ac:dyDescent="0.25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274</v>
      </c>
      <c r="AF16" s="129" t="s">
        <v>373</v>
      </c>
      <c r="AG16" s="129" t="s">
        <v>217</v>
      </c>
      <c r="AH16" s="129" t="s">
        <v>374</v>
      </c>
      <c r="AI16" s="134">
        <v>127</v>
      </c>
      <c r="AJ16" s="178">
        <v>32985</v>
      </c>
      <c r="AL16" s="49"/>
    </row>
    <row r="17" spans="1:55" x14ac:dyDescent="0.25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375</v>
      </c>
      <c r="AF17" s="129" t="s">
        <v>177</v>
      </c>
      <c r="AG17" s="129" t="s">
        <v>289</v>
      </c>
      <c r="AH17" s="129" t="s">
        <v>376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5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377</v>
      </c>
      <c r="AF18" s="129" t="s">
        <v>378</v>
      </c>
      <c r="AG18" s="129" t="s">
        <v>379</v>
      </c>
      <c r="AH18" s="129" t="s">
        <v>380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5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381</v>
      </c>
      <c r="AF19" s="110" t="s">
        <v>382</v>
      </c>
      <c r="AG19" s="129" t="s">
        <v>352</v>
      </c>
      <c r="AH19" s="129" t="s">
        <v>383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5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231</v>
      </c>
      <c r="AF20" s="110" t="s">
        <v>347</v>
      </c>
      <c r="AG20" s="129" t="s">
        <v>384</v>
      </c>
      <c r="AH20" s="129" t="s">
        <v>385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5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261</v>
      </c>
      <c r="AF21" s="129" t="s">
        <v>386</v>
      </c>
      <c r="AG21" s="129" t="s">
        <v>283</v>
      </c>
      <c r="AH21" s="129" t="s">
        <v>387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5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272</v>
      </c>
      <c r="AF22" s="110" t="s">
        <v>388</v>
      </c>
      <c r="AG22" s="110" t="s">
        <v>284</v>
      </c>
      <c r="AH22" s="110" t="s">
        <v>389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5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297</v>
      </c>
      <c r="AF23" s="110" t="s">
        <v>390</v>
      </c>
      <c r="AG23" s="110" t="s">
        <v>187</v>
      </c>
      <c r="AH23" s="110" t="s">
        <v>391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5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392</v>
      </c>
      <c r="AF24" s="110" t="s">
        <v>393</v>
      </c>
      <c r="AG24" s="110" t="s">
        <v>394</v>
      </c>
      <c r="AH24" s="110" t="s">
        <v>310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5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150</v>
      </c>
      <c r="AF25" s="110" t="s">
        <v>395</v>
      </c>
      <c r="AG25" s="110" t="s">
        <v>394</v>
      </c>
      <c r="AH25" s="110" t="s">
        <v>396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5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88</v>
      </c>
      <c r="AF26" s="110" t="s">
        <v>397</v>
      </c>
      <c r="AG26" s="110" t="s">
        <v>240</v>
      </c>
      <c r="AH26" s="110" t="s">
        <v>398</v>
      </c>
      <c r="AI26" s="136"/>
      <c r="AJ26" s="49"/>
    </row>
    <row r="27" spans="1:55" x14ac:dyDescent="0.25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270</v>
      </c>
      <c r="AF27" s="129" t="s">
        <v>399</v>
      </c>
      <c r="AG27" s="129" t="s">
        <v>400</v>
      </c>
      <c r="AH27" s="129" t="s">
        <v>401</v>
      </c>
      <c r="AI27" s="135">
        <v>116</v>
      </c>
      <c r="AJ27" s="179">
        <v>37945</v>
      </c>
      <c r="AL27" s="49"/>
    </row>
    <row r="28" spans="1:55" x14ac:dyDescent="0.25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402</v>
      </c>
      <c r="AF28" s="129" t="s">
        <v>403</v>
      </c>
      <c r="AG28" s="129" t="s">
        <v>289</v>
      </c>
      <c r="AH28" s="129" t="s">
        <v>404</v>
      </c>
      <c r="AI28" s="135">
        <v>123</v>
      </c>
      <c r="AJ28" s="179">
        <v>37241</v>
      </c>
      <c r="AL28" s="49"/>
    </row>
    <row r="29" spans="1:55" x14ac:dyDescent="0.25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88</v>
      </c>
      <c r="AF29" s="129" t="s">
        <v>283</v>
      </c>
      <c r="AG29" s="129" t="s">
        <v>394</v>
      </c>
      <c r="AH29" s="129" t="s">
        <v>404</v>
      </c>
      <c r="AI29" s="135">
        <v>112</v>
      </c>
      <c r="AJ29" s="179">
        <v>35706</v>
      </c>
      <c r="AL29" s="49"/>
      <c r="AM29" t="s">
        <v>405</v>
      </c>
      <c r="AN29">
        <v>380</v>
      </c>
      <c r="AO29">
        <v>161</v>
      </c>
    </row>
    <row r="30" spans="1:55" x14ac:dyDescent="0.25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406</v>
      </c>
      <c r="AF30" s="129" t="s">
        <v>407</v>
      </c>
      <c r="AG30" s="129" t="s">
        <v>223</v>
      </c>
      <c r="AH30" s="129" t="s">
        <v>408</v>
      </c>
      <c r="AI30" s="135">
        <v>119</v>
      </c>
      <c r="AJ30" s="179">
        <v>35600</v>
      </c>
      <c r="AL30" s="49"/>
      <c r="AM30" t="s">
        <v>409</v>
      </c>
      <c r="AN30">
        <f>81+96+112+93</f>
        <v>382</v>
      </c>
      <c r="AO30">
        <v>252</v>
      </c>
    </row>
    <row r="31" spans="1:55" x14ac:dyDescent="0.25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227</v>
      </c>
      <c r="AF31" s="129" t="s">
        <v>410</v>
      </c>
      <c r="AG31" s="129" t="s">
        <v>394</v>
      </c>
      <c r="AH31" s="129" t="s">
        <v>411</v>
      </c>
      <c r="AI31" s="135">
        <v>122</v>
      </c>
      <c r="AJ31" s="135">
        <v>36281</v>
      </c>
      <c r="AK31" s="48"/>
      <c r="AL31" s="48"/>
    </row>
    <row r="32" spans="1:55" x14ac:dyDescent="0.25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412</v>
      </c>
      <c r="AF32" s="129" t="s">
        <v>413</v>
      </c>
      <c r="AG32" s="129" t="s">
        <v>414</v>
      </c>
      <c r="AH32" s="129" t="s">
        <v>310</v>
      </c>
      <c r="AI32" s="135">
        <v>98</v>
      </c>
      <c r="AJ32" s="135">
        <v>32914</v>
      </c>
      <c r="AK32" s="22"/>
      <c r="AL32" s="48"/>
      <c r="AM32" t="s">
        <v>415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5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416</v>
      </c>
      <c r="AF33" s="129" t="s">
        <v>417</v>
      </c>
      <c r="AG33" s="129" t="s">
        <v>418</v>
      </c>
      <c r="AH33" s="129" t="s">
        <v>419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5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265</v>
      </c>
      <c r="AF34" s="129" t="s">
        <v>420</v>
      </c>
      <c r="AG34" s="129" t="s">
        <v>285</v>
      </c>
      <c r="AH34" s="129" t="s">
        <v>421</v>
      </c>
      <c r="AI34" s="135">
        <v>137</v>
      </c>
      <c r="AJ34" s="135">
        <v>38213</v>
      </c>
      <c r="AK34" s="48"/>
      <c r="AL34" s="48"/>
    </row>
    <row r="35" spans="1:50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5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329</v>
      </c>
      <c r="AR36">
        <v>57</v>
      </c>
      <c r="AS36">
        <v>43</v>
      </c>
      <c r="AU36" s="21">
        <f>+AR36*AR33+AS36*AS33</f>
        <v>50.812000000000005</v>
      </c>
    </row>
    <row r="37" spans="1:50" x14ac:dyDescent="0.25">
      <c r="A37" s="81" t="s">
        <v>133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5">
      <c r="A38" s="81" t="s">
        <v>134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330</v>
      </c>
      <c r="AT38" t="s">
        <v>318</v>
      </c>
      <c r="AU38" s="21">
        <f>+AU35-AU36</f>
        <v>20.021999999999998</v>
      </c>
      <c r="AV38" s="40" t="s">
        <v>320</v>
      </c>
    </row>
    <row r="39" spans="1:50" ht="12" customHeight="1" x14ac:dyDescent="0.25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5">
      <c r="B40" s="1" t="s">
        <v>82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319</v>
      </c>
      <c r="AU40">
        <v>1.71</v>
      </c>
      <c r="AV40" s="40" t="s">
        <v>320</v>
      </c>
    </row>
    <row r="41" spans="1:50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322</v>
      </c>
      <c r="AU41">
        <f>0.03*AX41</f>
        <v>2.4299999999999997</v>
      </c>
      <c r="AV41" s="40" t="s">
        <v>320</v>
      </c>
      <c r="AX41">
        <v>81</v>
      </c>
    </row>
    <row r="42" spans="1:50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321</v>
      </c>
      <c r="AU42">
        <v>1.34</v>
      </c>
      <c r="AV42" s="40" t="s">
        <v>320</v>
      </c>
    </row>
    <row r="43" spans="1:50" x14ac:dyDescent="0.25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323</v>
      </c>
      <c r="AU43" s="21">
        <f>0.019*AX43</f>
        <v>1.5389999999999999</v>
      </c>
      <c r="AV43" s="40" t="s">
        <v>320</v>
      </c>
      <c r="AX43">
        <v>81</v>
      </c>
    </row>
    <row r="44" spans="1:50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324</v>
      </c>
      <c r="AU44" s="21">
        <f>+AX44*0.03</f>
        <v>1.71</v>
      </c>
      <c r="AV44" s="40" t="s">
        <v>320</v>
      </c>
      <c r="AX44">
        <v>57</v>
      </c>
    </row>
    <row r="45" spans="1:50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325</v>
      </c>
      <c r="AU45">
        <v>2.15</v>
      </c>
      <c r="AV45" s="40" t="s">
        <v>320</v>
      </c>
    </row>
    <row r="46" spans="1:50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326</v>
      </c>
      <c r="AU46">
        <v>0.25</v>
      </c>
    </row>
    <row r="47" spans="1:50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327</v>
      </c>
    </row>
    <row r="48" spans="1:50" x14ac:dyDescent="0.25">
      <c r="X48" s="44"/>
      <c r="Y48" s="45"/>
      <c r="Z48" s="21"/>
      <c r="AD48" s="21"/>
    </row>
    <row r="49" spans="2:47" x14ac:dyDescent="0.25">
      <c r="B49" s="15"/>
      <c r="X49" s="44"/>
      <c r="Y49" s="45"/>
      <c r="Z49" s="21"/>
      <c r="AA49" s="21"/>
      <c r="AC49" s="45"/>
      <c r="AD49" s="21"/>
      <c r="AE49" s="21"/>
      <c r="AT49" t="s">
        <v>328</v>
      </c>
      <c r="AU49" s="21">
        <f>SUM(AU40:AU47)</f>
        <v>11.129</v>
      </c>
    </row>
    <row r="50" spans="2:47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topLeftCell="L1" zoomScale="62" workbookViewId="0">
      <selection activeCell="Z26" sqref="Z26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6" x14ac:dyDescent="0.25">
      <c r="B1" s="1" t="s">
        <v>77</v>
      </c>
      <c r="M1" s="1" t="s">
        <v>81</v>
      </c>
      <c r="S1" s="1"/>
      <c r="AB1" t="s">
        <v>90</v>
      </c>
      <c r="AC1" t="s">
        <v>83</v>
      </c>
      <c r="AD1" t="s">
        <v>84</v>
      </c>
      <c r="AE1" t="s">
        <v>87</v>
      </c>
      <c r="AF1" t="s">
        <v>85</v>
      </c>
      <c r="AG1" t="s">
        <v>86</v>
      </c>
      <c r="AH1" t="s">
        <v>141</v>
      </c>
    </row>
    <row r="2" spans="1:36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142</v>
      </c>
      <c r="J2" s="127" t="s">
        <v>45</v>
      </c>
      <c r="K2" s="127" t="s">
        <v>143</v>
      </c>
      <c r="M2" s="13" t="s">
        <v>79</v>
      </c>
      <c r="N2" s="7"/>
      <c r="O2" s="104"/>
      <c r="P2" s="13" t="s">
        <v>80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5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249</v>
      </c>
      <c r="AD4" s="129" t="s">
        <v>269</v>
      </c>
      <c r="AE4" s="129" t="s">
        <v>139</v>
      </c>
      <c r="AF4" s="129" t="s">
        <v>299</v>
      </c>
      <c r="AG4" s="134">
        <v>97</v>
      </c>
      <c r="AH4" s="134">
        <v>33000</v>
      </c>
      <c r="AJ4" s="49"/>
    </row>
    <row r="5" spans="1:36" x14ac:dyDescent="0.25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161</v>
      </c>
      <c r="AD5" s="129" t="s">
        <v>270</v>
      </c>
      <c r="AE5" s="129" t="s">
        <v>290</v>
      </c>
      <c r="AF5" s="129" t="s">
        <v>299</v>
      </c>
      <c r="AG5" s="134">
        <v>101</v>
      </c>
      <c r="AH5" s="134">
        <v>32503</v>
      </c>
      <c r="AJ5" s="49"/>
    </row>
    <row r="6" spans="1:36" x14ac:dyDescent="0.25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248</v>
      </c>
      <c r="AD6" s="129" t="s">
        <v>271</v>
      </c>
      <c r="AE6" s="129" t="s">
        <v>291</v>
      </c>
      <c r="AF6" s="129" t="s">
        <v>300</v>
      </c>
      <c r="AG6" s="134">
        <v>107</v>
      </c>
      <c r="AH6" s="134">
        <v>28749</v>
      </c>
      <c r="AJ6" s="49"/>
    </row>
    <row r="7" spans="1:36" x14ac:dyDescent="0.25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250</v>
      </c>
      <c r="AD7" s="129" t="s">
        <v>270</v>
      </c>
      <c r="AE7" s="129" t="s">
        <v>196</v>
      </c>
      <c r="AF7" s="129" t="s">
        <v>226</v>
      </c>
      <c r="AG7" s="134"/>
      <c r="AH7" s="134"/>
      <c r="AJ7" s="49"/>
    </row>
    <row r="8" spans="1:36" x14ac:dyDescent="0.25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251</v>
      </c>
      <c r="AD8" s="129" t="s">
        <v>272</v>
      </c>
      <c r="AE8" s="129" t="s">
        <v>227</v>
      </c>
      <c r="AF8" s="129" t="s">
        <v>228</v>
      </c>
      <c r="AG8" s="134">
        <v>125</v>
      </c>
      <c r="AH8" s="134">
        <v>32140</v>
      </c>
      <c r="AJ8" s="49"/>
    </row>
    <row r="9" spans="1:36" x14ac:dyDescent="0.25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229</v>
      </c>
      <c r="AD9" s="129" t="s">
        <v>273</v>
      </c>
      <c r="AE9" s="129" t="s">
        <v>231</v>
      </c>
      <c r="AF9" s="129" t="s">
        <v>232</v>
      </c>
      <c r="AG9" s="134">
        <v>105</v>
      </c>
      <c r="AH9" s="134">
        <v>32315</v>
      </c>
      <c r="AJ9" s="49"/>
    </row>
    <row r="10" spans="1:36" x14ac:dyDescent="0.25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233</v>
      </c>
      <c r="AD10" s="129" t="s">
        <v>274</v>
      </c>
      <c r="AE10" s="129" t="s">
        <v>117</v>
      </c>
      <c r="AF10" s="129" t="s">
        <v>234</v>
      </c>
      <c r="AG10" s="134">
        <v>97</v>
      </c>
      <c r="AH10" s="134">
        <v>31677</v>
      </c>
      <c r="AJ10" s="49"/>
    </row>
    <row r="11" spans="1:36" x14ac:dyDescent="0.25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188</v>
      </c>
      <c r="AD11" s="129" t="s">
        <v>275</v>
      </c>
      <c r="AE11" s="129" t="s">
        <v>108</v>
      </c>
      <c r="AF11" s="129" t="s">
        <v>235</v>
      </c>
      <c r="AG11" s="134">
        <v>94</v>
      </c>
      <c r="AH11" s="134">
        <v>29531</v>
      </c>
      <c r="AJ11" s="49"/>
    </row>
    <row r="12" spans="1:36" x14ac:dyDescent="0.25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252</v>
      </c>
      <c r="AD12" s="129" t="s">
        <v>276</v>
      </c>
      <c r="AE12" s="129" t="s">
        <v>108</v>
      </c>
      <c r="AF12" s="129" t="s">
        <v>235</v>
      </c>
      <c r="AG12" s="134">
        <v>83</v>
      </c>
      <c r="AH12" s="134">
        <v>29558</v>
      </c>
      <c r="AJ12" s="49"/>
    </row>
    <row r="13" spans="1:36" x14ac:dyDescent="0.25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253</v>
      </c>
      <c r="AD13" s="129" t="s">
        <v>236</v>
      </c>
      <c r="AE13" s="129" t="s">
        <v>236</v>
      </c>
      <c r="AF13" s="129" t="s">
        <v>237</v>
      </c>
      <c r="AG13" s="134">
        <v>78</v>
      </c>
      <c r="AH13" s="134">
        <v>26523</v>
      </c>
      <c r="AJ13" s="49"/>
    </row>
    <row r="14" spans="1:36" x14ac:dyDescent="0.25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253</v>
      </c>
      <c r="AD14" s="129" t="s">
        <v>230</v>
      </c>
      <c r="AE14" s="129" t="s">
        <v>238</v>
      </c>
      <c r="AF14" s="129" t="s">
        <v>239</v>
      </c>
      <c r="AG14" s="134"/>
      <c r="AH14" s="134"/>
      <c r="AJ14" s="49"/>
    </row>
    <row r="15" spans="1:36" x14ac:dyDescent="0.25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254</v>
      </c>
      <c r="AD15" s="129" t="s">
        <v>240</v>
      </c>
      <c r="AE15" s="129" t="s">
        <v>241</v>
      </c>
      <c r="AF15" s="129" t="s">
        <v>242</v>
      </c>
      <c r="AG15" s="134">
        <v>124</v>
      </c>
      <c r="AH15" s="134">
        <v>33455</v>
      </c>
      <c r="AJ15" s="49"/>
    </row>
    <row r="16" spans="1:36" x14ac:dyDescent="0.25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255</v>
      </c>
      <c r="AD16" s="129" t="s">
        <v>244</v>
      </c>
      <c r="AE16" s="129" t="s">
        <v>248</v>
      </c>
      <c r="AF16" s="129" t="s">
        <v>245</v>
      </c>
      <c r="AG16" s="134">
        <v>122</v>
      </c>
      <c r="AH16" s="134">
        <v>37276</v>
      </c>
      <c r="AJ16" s="49"/>
    </row>
    <row r="17" spans="1:38" x14ac:dyDescent="0.25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256</v>
      </c>
      <c r="AD17" s="129" t="s">
        <v>246</v>
      </c>
      <c r="AE17" s="129" t="s">
        <v>258</v>
      </c>
      <c r="AF17" s="129" t="s">
        <v>247</v>
      </c>
      <c r="AG17" s="134">
        <v>111</v>
      </c>
      <c r="AH17" s="134">
        <v>39273</v>
      </c>
      <c r="AJ17" s="49"/>
    </row>
    <row r="18" spans="1:38" x14ac:dyDescent="0.25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257</v>
      </c>
      <c r="AD18" s="129" t="s">
        <v>277</v>
      </c>
      <c r="AE18" s="129" t="s">
        <v>260</v>
      </c>
      <c r="AF18" s="129" t="s">
        <v>301</v>
      </c>
      <c r="AG18" s="134">
        <v>100</v>
      </c>
      <c r="AH18" s="134">
        <v>38495</v>
      </c>
      <c r="AJ18" s="49"/>
    </row>
    <row r="19" spans="1:38" x14ac:dyDescent="0.25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258</v>
      </c>
      <c r="AD19" s="129" t="s">
        <v>128</v>
      </c>
      <c r="AE19" s="129" t="s">
        <v>124</v>
      </c>
      <c r="AF19" s="129" t="s">
        <v>302</v>
      </c>
      <c r="AG19" s="134">
        <v>90</v>
      </c>
      <c r="AH19" s="134">
        <v>35871</v>
      </c>
      <c r="AJ19" s="49"/>
    </row>
    <row r="20" spans="1:38" x14ac:dyDescent="0.25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213</v>
      </c>
      <c r="AD20" s="129" t="s">
        <v>278</v>
      </c>
      <c r="AE20" s="129" t="s">
        <v>124</v>
      </c>
      <c r="AF20" s="129" t="s">
        <v>303</v>
      </c>
      <c r="AG20" s="135">
        <v>91</v>
      </c>
      <c r="AH20" s="135">
        <v>30726</v>
      </c>
      <c r="AJ20" s="49"/>
    </row>
    <row r="21" spans="1:38" x14ac:dyDescent="0.25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130</v>
      </c>
      <c r="AD21" s="129" t="s">
        <v>279</v>
      </c>
      <c r="AE21" s="129" t="s">
        <v>264</v>
      </c>
      <c r="AF21" s="129" t="s">
        <v>304</v>
      </c>
      <c r="AG21" s="135"/>
      <c r="AH21" s="135"/>
      <c r="AJ21" s="49"/>
    </row>
    <row r="22" spans="1:38" x14ac:dyDescent="0.25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259</v>
      </c>
      <c r="AD22" s="129" t="s">
        <v>280</v>
      </c>
      <c r="AE22" s="129" t="s">
        <v>249</v>
      </c>
      <c r="AF22" s="129" t="s">
        <v>305</v>
      </c>
      <c r="AG22" s="135">
        <v>116</v>
      </c>
      <c r="AH22" s="135">
        <v>33601</v>
      </c>
      <c r="AJ22" s="49"/>
    </row>
    <row r="23" spans="1:38" x14ac:dyDescent="0.25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260</v>
      </c>
      <c r="AD23" s="129" t="s">
        <v>281</v>
      </c>
      <c r="AE23" s="129" t="s">
        <v>249</v>
      </c>
      <c r="AF23" s="129" t="s">
        <v>306</v>
      </c>
      <c r="AG23" s="135">
        <v>114</v>
      </c>
      <c r="AH23" s="135">
        <v>35938</v>
      </c>
      <c r="AJ23" s="49"/>
    </row>
    <row r="24" spans="1:38" x14ac:dyDescent="0.25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243</v>
      </c>
      <c r="AD24" s="129" t="s">
        <v>152</v>
      </c>
      <c r="AE24" s="129" t="s">
        <v>292</v>
      </c>
      <c r="AF24" s="129" t="s">
        <v>307</v>
      </c>
      <c r="AG24" s="135">
        <v>119</v>
      </c>
      <c r="AH24" s="135">
        <v>36951</v>
      </c>
      <c r="AJ24" s="49"/>
    </row>
    <row r="25" spans="1:38" x14ac:dyDescent="0.25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261</v>
      </c>
      <c r="AD25" s="129" t="s">
        <v>282</v>
      </c>
      <c r="AE25" s="129" t="s">
        <v>293</v>
      </c>
      <c r="AF25" s="129" t="s">
        <v>308</v>
      </c>
      <c r="AG25" s="135">
        <v>125</v>
      </c>
      <c r="AH25" s="135">
        <v>35840</v>
      </c>
      <c r="AJ25" s="49"/>
    </row>
    <row r="26" spans="1:38" x14ac:dyDescent="0.25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263</v>
      </c>
      <c r="AD26" s="129" t="s">
        <v>283</v>
      </c>
      <c r="AE26" s="129" t="s">
        <v>294</v>
      </c>
      <c r="AF26" s="129" t="s">
        <v>309</v>
      </c>
      <c r="AG26" s="135">
        <v>106</v>
      </c>
      <c r="AH26" s="135">
        <v>33880</v>
      </c>
    </row>
    <row r="27" spans="1:38" x14ac:dyDescent="0.25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264</v>
      </c>
      <c r="AD27" s="129" t="s">
        <v>284</v>
      </c>
      <c r="AE27" s="129" t="s">
        <v>260</v>
      </c>
      <c r="AF27" s="129" t="s">
        <v>307</v>
      </c>
      <c r="AG27" s="135">
        <v>100</v>
      </c>
      <c r="AH27" s="135">
        <v>31329</v>
      </c>
      <c r="AJ27" s="49"/>
      <c r="AL27" s="21"/>
    </row>
    <row r="28" spans="1:38" x14ac:dyDescent="0.25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265</v>
      </c>
      <c r="AD28" s="129" t="s">
        <v>285</v>
      </c>
      <c r="AE28" s="129" t="s">
        <v>295</v>
      </c>
      <c r="AF28" s="129" t="s">
        <v>310</v>
      </c>
      <c r="AG28" s="135"/>
      <c r="AH28" s="135"/>
      <c r="AJ28" s="49"/>
    </row>
    <row r="29" spans="1:38" x14ac:dyDescent="0.25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266</v>
      </c>
      <c r="AD29" s="129" t="s">
        <v>286</v>
      </c>
      <c r="AE29" s="129" t="s">
        <v>196</v>
      </c>
      <c r="AF29" s="129" t="s">
        <v>311</v>
      </c>
      <c r="AG29" s="135">
        <v>134</v>
      </c>
      <c r="AH29" s="135">
        <v>38177</v>
      </c>
      <c r="AJ29" s="49">
        <f>92+97+86+107</f>
        <v>382</v>
      </c>
    </row>
    <row r="30" spans="1:38" x14ac:dyDescent="0.25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206</v>
      </c>
      <c r="AD30" s="129" t="s">
        <v>158</v>
      </c>
      <c r="AE30" s="129" t="s">
        <v>296</v>
      </c>
      <c r="AF30" s="129" t="s">
        <v>226</v>
      </c>
      <c r="AG30" s="135">
        <v>160</v>
      </c>
      <c r="AH30" s="135">
        <v>38483</v>
      </c>
      <c r="AJ30" s="49"/>
    </row>
    <row r="31" spans="1:38" x14ac:dyDescent="0.25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267</v>
      </c>
      <c r="AD31" s="129" t="s">
        <v>287</v>
      </c>
      <c r="AE31" s="129" t="s">
        <v>297</v>
      </c>
      <c r="AF31" s="129" t="s">
        <v>312</v>
      </c>
      <c r="AG31" s="135">
        <v>126</v>
      </c>
      <c r="AH31" s="135">
        <v>37910</v>
      </c>
      <c r="AI31" s="48"/>
      <c r="AJ31" s="48"/>
    </row>
    <row r="32" spans="1:38" x14ac:dyDescent="0.25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268</v>
      </c>
      <c r="AD32" s="129" t="s">
        <v>288</v>
      </c>
      <c r="AE32" s="129" t="s">
        <v>192</v>
      </c>
      <c r="AF32" s="129" t="s">
        <v>313</v>
      </c>
      <c r="AG32" s="135">
        <v>127</v>
      </c>
      <c r="AH32" s="135">
        <v>37500</v>
      </c>
      <c r="AI32" s="22"/>
      <c r="AJ32" s="48"/>
    </row>
    <row r="33" spans="1:37" x14ac:dyDescent="0.25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108</v>
      </c>
      <c r="AD33" s="129" t="s">
        <v>289</v>
      </c>
      <c r="AE33" s="129" t="s">
        <v>298</v>
      </c>
      <c r="AF33" s="129" t="s">
        <v>314</v>
      </c>
      <c r="AG33" s="135">
        <v>98</v>
      </c>
      <c r="AH33" s="135">
        <v>34521</v>
      </c>
      <c r="AI33" s="48"/>
      <c r="AJ33" s="48"/>
    </row>
    <row r="34" spans="1:37" x14ac:dyDescent="0.25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144</v>
      </c>
      <c r="J35" t="s">
        <v>45</v>
      </c>
      <c r="K35" t="s">
        <v>143</v>
      </c>
      <c r="AB35" s="144"/>
      <c r="AC35" s="45"/>
      <c r="AG35" s="136"/>
      <c r="AH35" s="136"/>
      <c r="AI35" s="48"/>
      <c r="AJ35" s="48"/>
    </row>
    <row r="36" spans="1:37" x14ac:dyDescent="0.25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5">
      <c r="A37" s="81" t="s">
        <v>133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5">
      <c r="A38" s="81" t="s">
        <v>134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5">
      <c r="X39" s="44"/>
      <c r="Y39" s="45"/>
      <c r="AB39" s="44"/>
      <c r="AC39" s="45"/>
      <c r="AD39" s="48"/>
      <c r="AE39" s="48"/>
    </row>
    <row r="40" spans="1:37" x14ac:dyDescent="0.25">
      <c r="B40" s="1" t="s">
        <v>82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262</v>
      </c>
    </row>
    <row r="41" spans="1:37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5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5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5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zoomScale="62" workbookViewId="0">
      <selection activeCell="D15" sqref="D15"/>
    </sheetView>
  </sheetViews>
  <sheetFormatPr defaultRowHeight="13.2" x14ac:dyDescent="0.25"/>
  <cols>
    <col min="1" max="7" width="8" customWidth="1"/>
    <col min="8" max="8" width="7.33203125" customWidth="1"/>
    <col min="9" max="9" width="7.109375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9" x14ac:dyDescent="0.25">
      <c r="B1" s="1" t="s">
        <v>77</v>
      </c>
      <c r="M1" s="1" t="s">
        <v>81</v>
      </c>
      <c r="S1" s="1"/>
      <c r="AB1" t="s">
        <v>90</v>
      </c>
      <c r="AC1" t="s">
        <v>83</v>
      </c>
      <c r="AD1" t="s">
        <v>84</v>
      </c>
      <c r="AE1" t="s">
        <v>87</v>
      </c>
      <c r="AF1" t="s">
        <v>85</v>
      </c>
      <c r="AG1" t="s">
        <v>86</v>
      </c>
      <c r="AH1" t="s">
        <v>141</v>
      </c>
    </row>
    <row r="2" spans="1:39" x14ac:dyDescent="0.25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142</v>
      </c>
      <c r="J2" s="127" t="s">
        <v>45</v>
      </c>
      <c r="K2" s="127" t="s">
        <v>143</v>
      </c>
      <c r="M2" s="13" t="s">
        <v>18</v>
      </c>
      <c r="N2" s="7"/>
      <c r="O2" s="104"/>
      <c r="P2" s="13" t="s">
        <v>79</v>
      </c>
      <c r="Q2" s="14"/>
      <c r="R2" s="7"/>
      <c r="S2" s="13" t="s">
        <v>80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5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5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5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5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145</v>
      </c>
      <c r="AD7" s="129" t="s">
        <v>146</v>
      </c>
      <c r="AE7" s="129" t="s">
        <v>147</v>
      </c>
      <c r="AF7" s="129" t="s">
        <v>148</v>
      </c>
      <c r="AG7" s="134">
        <v>165</v>
      </c>
      <c r="AH7" s="134">
        <v>30108</v>
      </c>
      <c r="AJ7" s="49"/>
      <c r="AM7" s="44"/>
    </row>
    <row r="8" spans="1:39" x14ac:dyDescent="0.25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149</v>
      </c>
      <c r="AD8" s="129" t="s">
        <v>150</v>
      </c>
      <c r="AE8" s="129" t="s">
        <v>151</v>
      </c>
      <c r="AF8" s="129" t="s">
        <v>152</v>
      </c>
      <c r="AG8" s="134">
        <v>157</v>
      </c>
      <c r="AH8" s="134">
        <v>28838</v>
      </c>
      <c r="AJ8" s="49"/>
      <c r="AM8" s="44"/>
    </row>
    <row r="9" spans="1:39" x14ac:dyDescent="0.25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153</v>
      </c>
      <c r="AD9" s="129" t="s">
        <v>154</v>
      </c>
      <c r="AE9" s="129" t="s">
        <v>130</v>
      </c>
      <c r="AF9" s="129" t="s">
        <v>155</v>
      </c>
      <c r="AG9" s="134">
        <v>133</v>
      </c>
      <c r="AH9" s="134">
        <v>25334</v>
      </c>
      <c r="AJ9" s="49"/>
      <c r="AM9" s="44"/>
    </row>
    <row r="10" spans="1:39" x14ac:dyDescent="0.25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156</v>
      </c>
      <c r="AD10" s="129" t="s">
        <v>157</v>
      </c>
      <c r="AE10" s="129" t="s">
        <v>130</v>
      </c>
      <c r="AF10" s="129" t="s">
        <v>158</v>
      </c>
      <c r="AG10" s="134"/>
      <c r="AH10" s="134"/>
      <c r="AJ10" s="49"/>
      <c r="AM10" s="44"/>
    </row>
    <row r="11" spans="1:39" x14ac:dyDescent="0.25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159</v>
      </c>
      <c r="AD11" s="129" t="s">
        <v>160</v>
      </c>
      <c r="AE11" s="129" t="s">
        <v>161</v>
      </c>
      <c r="AF11" s="129" t="s">
        <v>158</v>
      </c>
      <c r="AG11" s="134">
        <v>165</v>
      </c>
      <c r="AH11" s="134">
        <v>27846</v>
      </c>
      <c r="AJ11" s="49"/>
      <c r="AM11" s="44"/>
    </row>
    <row r="12" spans="1:39" x14ac:dyDescent="0.25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164</v>
      </c>
      <c r="AD12" s="129" t="s">
        <v>162</v>
      </c>
      <c r="AE12" s="129" t="s">
        <v>139</v>
      </c>
      <c r="AF12" s="129" t="s">
        <v>152</v>
      </c>
      <c r="AG12" s="134">
        <v>168</v>
      </c>
      <c r="AH12" s="134">
        <v>29073</v>
      </c>
      <c r="AJ12" s="49"/>
      <c r="AM12" s="44"/>
    </row>
    <row r="13" spans="1:39" x14ac:dyDescent="0.25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163</v>
      </c>
      <c r="AD13" s="129" t="s">
        <v>165</v>
      </c>
      <c r="AE13" s="129" t="s">
        <v>166</v>
      </c>
      <c r="AF13" s="129" t="s">
        <v>128</v>
      </c>
      <c r="AG13" s="134">
        <v>169</v>
      </c>
      <c r="AH13" s="134">
        <v>28208</v>
      </c>
      <c r="AJ13" s="49"/>
      <c r="AM13" s="44"/>
    </row>
    <row r="14" spans="1:39" x14ac:dyDescent="0.25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167</v>
      </c>
      <c r="AD14" s="129" t="s">
        <v>168</v>
      </c>
      <c r="AE14" s="129" t="s">
        <v>169</v>
      </c>
      <c r="AF14" s="129" t="s">
        <v>170</v>
      </c>
      <c r="AG14" s="134">
        <v>156</v>
      </c>
      <c r="AH14" s="134">
        <v>28773</v>
      </c>
      <c r="AJ14" s="49"/>
      <c r="AM14" s="44"/>
    </row>
    <row r="15" spans="1:39" x14ac:dyDescent="0.25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171</v>
      </c>
      <c r="AD15" s="129" t="s">
        <v>172</v>
      </c>
      <c r="AE15" s="129" t="s">
        <v>127</v>
      </c>
      <c r="AF15" s="129" t="s">
        <v>173</v>
      </c>
      <c r="AG15" s="134">
        <v>159</v>
      </c>
      <c r="AH15" s="134">
        <v>29223</v>
      </c>
      <c r="AJ15" s="49"/>
      <c r="AM15" s="44"/>
    </row>
    <row r="16" spans="1:39" x14ac:dyDescent="0.25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174</v>
      </c>
      <c r="AD16" s="129" t="s">
        <v>175</v>
      </c>
      <c r="AE16" s="129" t="s">
        <v>176</v>
      </c>
      <c r="AF16" s="132" t="s">
        <v>177</v>
      </c>
      <c r="AG16" s="134">
        <v>149</v>
      </c>
      <c r="AH16" s="134">
        <v>25055</v>
      </c>
      <c r="AJ16" s="49"/>
      <c r="AM16" s="44"/>
    </row>
    <row r="17" spans="1:40" x14ac:dyDescent="0.25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161</v>
      </c>
      <c r="AD17" s="129" t="s">
        <v>178</v>
      </c>
      <c r="AE17" s="129" t="s">
        <v>179</v>
      </c>
      <c r="AF17" s="129" t="s">
        <v>180</v>
      </c>
      <c r="AG17" s="134"/>
      <c r="AH17" s="134"/>
      <c r="AJ17" s="49"/>
      <c r="AM17" s="44"/>
    </row>
    <row r="18" spans="1:40" x14ac:dyDescent="0.25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181</v>
      </c>
      <c r="AD18" s="129" t="s">
        <v>182</v>
      </c>
      <c r="AE18" s="129" t="s">
        <v>183</v>
      </c>
      <c r="AF18" s="129" t="s">
        <v>184</v>
      </c>
      <c r="AG18" s="134">
        <v>164</v>
      </c>
      <c r="AH18" s="134">
        <v>28571</v>
      </c>
      <c r="AJ18" s="49"/>
      <c r="AM18" s="44"/>
    </row>
    <row r="19" spans="1:40" x14ac:dyDescent="0.25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181</v>
      </c>
      <c r="AD19" s="129" t="s">
        <v>185</v>
      </c>
      <c r="AE19" s="129" t="s">
        <v>186</v>
      </c>
      <c r="AF19" s="129" t="s">
        <v>187</v>
      </c>
      <c r="AG19" s="134">
        <v>150</v>
      </c>
      <c r="AH19" s="134">
        <v>27959</v>
      </c>
      <c r="AJ19" s="49"/>
      <c r="AM19" s="44"/>
    </row>
    <row r="20" spans="1:40" x14ac:dyDescent="0.25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188</v>
      </c>
      <c r="AD20" s="129" t="s">
        <v>119</v>
      </c>
      <c r="AE20" s="129" t="s">
        <v>150</v>
      </c>
      <c r="AF20" s="129" t="s">
        <v>189</v>
      </c>
      <c r="AG20" s="135">
        <v>152</v>
      </c>
      <c r="AH20" s="135">
        <v>28437</v>
      </c>
      <c r="AJ20" s="49"/>
      <c r="AM20" s="44"/>
    </row>
    <row r="21" spans="1:40" x14ac:dyDescent="0.25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190</v>
      </c>
      <c r="AD21" s="129" t="s">
        <v>191</v>
      </c>
      <c r="AE21" s="129" t="s">
        <v>192</v>
      </c>
      <c r="AF21" s="129" t="s">
        <v>193</v>
      </c>
      <c r="AG21" s="135">
        <v>154</v>
      </c>
      <c r="AH21" s="135">
        <v>30178</v>
      </c>
      <c r="AJ21" s="49"/>
      <c r="AM21" s="44"/>
    </row>
    <row r="22" spans="1:40" x14ac:dyDescent="0.25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194</v>
      </c>
      <c r="AD22" s="129" t="s">
        <v>195</v>
      </c>
      <c r="AE22" s="129" t="s">
        <v>196</v>
      </c>
      <c r="AF22" s="129" t="s">
        <v>197</v>
      </c>
      <c r="AG22" s="135">
        <v>147</v>
      </c>
      <c r="AH22" s="135">
        <v>31652</v>
      </c>
      <c r="AJ22" s="49"/>
      <c r="AM22" s="44"/>
    </row>
    <row r="23" spans="1:40" x14ac:dyDescent="0.25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161</v>
      </c>
      <c r="AD23" s="129" t="s">
        <v>198</v>
      </c>
      <c r="AE23" s="129" t="s">
        <v>199</v>
      </c>
      <c r="AF23" s="129" t="s">
        <v>200</v>
      </c>
      <c r="AG23" s="135">
        <v>127</v>
      </c>
      <c r="AH23" s="135">
        <v>30022</v>
      </c>
      <c r="AJ23" s="49"/>
      <c r="AM23" s="44"/>
    </row>
    <row r="24" spans="1:40" x14ac:dyDescent="0.25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201</v>
      </c>
      <c r="AD24" s="129" t="s">
        <v>202</v>
      </c>
      <c r="AE24" s="129" t="s">
        <v>203</v>
      </c>
      <c r="AF24" s="129" t="s">
        <v>204</v>
      </c>
      <c r="AG24" s="135"/>
      <c r="AH24" s="135"/>
      <c r="AJ24" s="49"/>
      <c r="AM24" s="44"/>
      <c r="AN24">
        <v>182</v>
      </c>
    </row>
    <row r="25" spans="1:40" x14ac:dyDescent="0.25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205</v>
      </c>
      <c r="AD25" s="129" t="s">
        <v>206</v>
      </c>
      <c r="AE25" s="129" t="s">
        <v>207</v>
      </c>
      <c r="AF25" s="129" t="s">
        <v>208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5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209</v>
      </c>
      <c r="AD26" s="129" t="s">
        <v>210</v>
      </c>
      <c r="AE26" s="129" t="s">
        <v>211</v>
      </c>
      <c r="AF26" s="129" t="s">
        <v>212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5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136</v>
      </c>
      <c r="AD27" s="129" t="s">
        <v>213</v>
      </c>
      <c r="AE27" s="129" t="s">
        <v>124</v>
      </c>
      <c r="AF27" s="129" t="s">
        <v>214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5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5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5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5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5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216</v>
      </c>
      <c r="AD32" s="129" t="s">
        <v>217</v>
      </c>
      <c r="AE32" s="129" t="s">
        <v>218</v>
      </c>
      <c r="AF32" s="129" t="s">
        <v>219</v>
      </c>
      <c r="AG32" s="135"/>
      <c r="AH32" s="135"/>
      <c r="AI32" s="22"/>
      <c r="AJ32" s="48"/>
      <c r="AM32" s="44"/>
    </row>
    <row r="33" spans="1:39" x14ac:dyDescent="0.25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220</v>
      </c>
      <c r="AD33" s="129" t="s">
        <v>221</v>
      </c>
      <c r="AE33" s="129" t="s">
        <v>124</v>
      </c>
      <c r="AF33" s="129" t="s">
        <v>204</v>
      </c>
      <c r="AG33" s="135">
        <v>139</v>
      </c>
      <c r="AH33" s="135">
        <v>31788</v>
      </c>
      <c r="AI33" s="48"/>
      <c r="AJ33" s="48"/>
      <c r="AM33" s="44"/>
    </row>
    <row r="34" spans="1:39" x14ac:dyDescent="0.25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222</v>
      </c>
      <c r="AD34" s="129" t="s">
        <v>223</v>
      </c>
      <c r="AE34" s="129" t="s">
        <v>224</v>
      </c>
      <c r="AF34" s="129" t="s">
        <v>225</v>
      </c>
      <c r="AG34" s="135"/>
      <c r="AH34" s="135">
        <v>31701</v>
      </c>
      <c r="AI34" s="48"/>
      <c r="AJ34" s="48"/>
      <c r="AM34" s="44"/>
    </row>
    <row r="35" spans="1:39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144</v>
      </c>
      <c r="J35" t="s">
        <v>45</v>
      </c>
      <c r="K35" t="s">
        <v>143</v>
      </c>
      <c r="AB35" s="44"/>
      <c r="AC35" s="45"/>
      <c r="AG35" s="136"/>
      <c r="AH35" s="136"/>
      <c r="AI35" s="48"/>
      <c r="AJ35" s="48"/>
    </row>
    <row r="36" spans="1:39" x14ac:dyDescent="0.25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5">
      <c r="A37" s="81" t="s">
        <v>133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5">
      <c r="A38" s="81" t="s">
        <v>134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5">
      <c r="X39" s="44"/>
      <c r="Y39" s="45"/>
      <c r="AB39" s="44"/>
      <c r="AC39" s="45"/>
      <c r="AD39" s="48"/>
      <c r="AE39" s="48"/>
    </row>
    <row r="40" spans="1:39" x14ac:dyDescent="0.25">
      <c r="B40" s="1" t="s">
        <v>82</v>
      </c>
      <c r="H40" s="1" t="s">
        <v>79</v>
      </c>
      <c r="K40" s="21"/>
      <c r="M40" s="21"/>
      <c r="N40" s="1" t="s">
        <v>80</v>
      </c>
      <c r="T40" s="1" t="s">
        <v>11</v>
      </c>
      <c r="Z40" s="1" t="s">
        <v>22</v>
      </c>
      <c r="AF40" s="1" t="s">
        <v>215</v>
      </c>
    </row>
    <row r="41" spans="1:39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5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5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5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5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5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J21" sqref="J21"/>
    </sheetView>
  </sheetViews>
  <sheetFormatPr defaultRowHeight="13.2" x14ac:dyDescent="0.25"/>
  <cols>
    <col min="1" max="1" width="7.88671875" customWidth="1"/>
    <col min="2" max="7" width="8" customWidth="1"/>
    <col min="8" max="8" width="7.33203125" customWidth="1"/>
    <col min="9" max="20" width="6.33203125" customWidth="1"/>
    <col min="21" max="23" width="6.109375" customWidth="1"/>
    <col min="24" max="25" width="7.5546875" customWidth="1"/>
    <col min="26" max="29" width="6.109375" customWidth="1"/>
    <col min="30" max="30" width="8.33203125" customWidth="1"/>
    <col min="31" max="31" width="9.44140625" customWidth="1"/>
    <col min="32" max="37" width="6.33203125" customWidth="1"/>
  </cols>
  <sheetData>
    <row r="1" spans="1:41" x14ac:dyDescent="0.25">
      <c r="B1" s="1" t="s">
        <v>77</v>
      </c>
      <c r="I1" s="1" t="s">
        <v>81</v>
      </c>
      <c r="O1" s="1"/>
      <c r="X1" t="s">
        <v>90</v>
      </c>
      <c r="Y1" t="s">
        <v>47</v>
      </c>
      <c r="Z1" t="s">
        <v>83</v>
      </c>
      <c r="AA1" t="s">
        <v>84</v>
      </c>
      <c r="AB1" t="s">
        <v>87</v>
      </c>
      <c r="AC1" t="s">
        <v>85</v>
      </c>
      <c r="AD1" t="s">
        <v>86</v>
      </c>
      <c r="AE1" t="s">
        <v>89</v>
      </c>
    </row>
    <row r="2" spans="1:41" x14ac:dyDescent="0.25">
      <c r="B2" s="13" t="s">
        <v>78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79</v>
      </c>
      <c r="M2" s="14"/>
      <c r="N2" s="7"/>
      <c r="O2" s="13" t="s">
        <v>80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5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5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5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5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5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5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5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5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5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5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5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5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5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5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5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5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5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91</v>
      </c>
      <c r="AA20" s="110" t="s">
        <v>92</v>
      </c>
      <c r="AB20" s="110" t="s">
        <v>93</v>
      </c>
      <c r="AC20" s="111" t="s">
        <v>94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5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95</v>
      </c>
      <c r="AA21" s="110" t="s">
        <v>96</v>
      </c>
      <c r="AB21" s="110" t="s">
        <v>97</v>
      </c>
      <c r="AC21" s="111" t="s">
        <v>98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5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99</v>
      </c>
      <c r="AA22" s="109" t="s">
        <v>100</v>
      </c>
      <c r="AB22" s="109" t="s">
        <v>101</v>
      </c>
      <c r="AC22" s="109" t="s">
        <v>102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5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103</v>
      </c>
      <c r="AA23" s="109" t="s">
        <v>104</v>
      </c>
      <c r="AB23" s="109" t="s">
        <v>105</v>
      </c>
      <c r="AC23" s="109" t="s">
        <v>106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5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107</v>
      </c>
      <c r="AA24" s="109" t="s">
        <v>108</v>
      </c>
      <c r="AB24" s="109" t="s">
        <v>109</v>
      </c>
      <c r="AC24" s="109" t="s">
        <v>110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5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113</v>
      </c>
      <c r="AA25" s="109" t="s">
        <v>111</v>
      </c>
      <c r="AB25" s="109" t="s">
        <v>112</v>
      </c>
      <c r="AC25" s="109" t="s">
        <v>88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5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114</v>
      </c>
      <c r="AA26" s="109" t="s">
        <v>115</v>
      </c>
      <c r="AB26" s="109" t="s">
        <v>116</v>
      </c>
      <c r="AC26" s="109" t="s">
        <v>117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5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118</v>
      </c>
      <c r="AA27" s="109" t="s">
        <v>119</v>
      </c>
      <c r="AB27" s="109" t="s">
        <v>120</v>
      </c>
      <c r="AC27" s="109" t="s">
        <v>121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5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123</v>
      </c>
      <c r="AA28" s="109" t="s">
        <v>124</v>
      </c>
      <c r="AB28" s="109" t="s">
        <v>125</v>
      </c>
      <c r="AC28" s="109" t="s">
        <v>122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5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126</v>
      </c>
      <c r="AA29" s="109" t="s">
        <v>127</v>
      </c>
      <c r="AB29" s="109" t="s">
        <v>125</v>
      </c>
      <c r="AC29" s="109" t="s">
        <v>128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5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129</v>
      </c>
      <c r="AA30" s="109" t="s">
        <v>130</v>
      </c>
      <c r="AB30" s="109" t="s">
        <v>131</v>
      </c>
      <c r="AC30" s="109" t="s">
        <v>132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5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135</v>
      </c>
      <c r="AA31" s="109" t="s">
        <v>101</v>
      </c>
      <c r="AB31" s="109" t="s">
        <v>136</v>
      </c>
      <c r="AC31" s="109" t="s">
        <v>137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5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138</v>
      </c>
      <c r="AA32" s="109" t="s">
        <v>108</v>
      </c>
      <c r="AB32" s="109" t="s">
        <v>139</v>
      </c>
      <c r="AC32" s="109" t="s">
        <v>140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5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5">
      <c r="A34" s="81"/>
      <c r="X34" s="44"/>
      <c r="Y34" s="45"/>
      <c r="AB34" s="44"/>
      <c r="AC34" s="45"/>
      <c r="AD34" s="48"/>
      <c r="AE34" s="48"/>
    </row>
    <row r="35" spans="1:41" x14ac:dyDescent="0.25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5">
      <c r="A36" s="81" t="s">
        <v>133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5">
      <c r="A37" s="81" t="s">
        <v>134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5">
      <c r="X38" s="44"/>
      <c r="Y38" s="45"/>
      <c r="AB38" s="44"/>
      <c r="AC38" s="45"/>
      <c r="AD38" s="48"/>
      <c r="AE38" s="48"/>
    </row>
    <row r="39" spans="1:41" x14ac:dyDescent="0.25">
      <c r="B39" s="1" t="s">
        <v>82</v>
      </c>
      <c r="H39" s="1" t="s">
        <v>79</v>
      </c>
      <c r="N39" s="1" t="s">
        <v>80</v>
      </c>
      <c r="T39" s="1" t="s">
        <v>11</v>
      </c>
      <c r="Z39" s="1" t="s">
        <v>22</v>
      </c>
      <c r="AF39" s="1" t="s">
        <v>22</v>
      </c>
    </row>
    <row r="40" spans="1:41" x14ac:dyDescent="0.25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5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5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5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5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5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5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5">
      <c r="X47" s="44"/>
      <c r="Y47" s="45"/>
      <c r="Z47" s="21"/>
      <c r="AD47" s="21"/>
    </row>
    <row r="48" spans="1:41" x14ac:dyDescent="0.25">
      <c r="B48" s="15"/>
      <c r="X48" s="44"/>
      <c r="Y48" s="45"/>
      <c r="Z48" s="21"/>
      <c r="AA48" s="21"/>
      <c r="AC48" s="45"/>
      <c r="AD48" s="21"/>
      <c r="AE48" s="21"/>
    </row>
    <row r="49" spans="2:29" x14ac:dyDescent="0.25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5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5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5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5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5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5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5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5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5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5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5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5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5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5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5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5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5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5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5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5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5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5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5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5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5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5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5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5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5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5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5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5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5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5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5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5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5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5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5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5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5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5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5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5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5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5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5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5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5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5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5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5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5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5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5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5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5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5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5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5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5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5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5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5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5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5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5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5">
      <c r="B131" s="15" t="s">
        <v>32</v>
      </c>
    </row>
    <row r="132" spans="2:18" x14ac:dyDescent="0.25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5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5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5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5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5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5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5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5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5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5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5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5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5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5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5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5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5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5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5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5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5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5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5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5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5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5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5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5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5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5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5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5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5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5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5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5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5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5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75" workbookViewId="0">
      <selection activeCell="E2" sqref="E2"/>
    </sheetView>
  </sheetViews>
  <sheetFormatPr defaultRowHeight="13.2" x14ac:dyDescent="0.25"/>
  <sheetData>
    <row r="1" spans="1:7" x14ac:dyDescent="0.25">
      <c r="F1" t="s">
        <v>541</v>
      </c>
      <c r="G1" t="s">
        <v>542</v>
      </c>
    </row>
    <row r="2" spans="1:7" x14ac:dyDescent="0.25">
      <c r="B2" t="s">
        <v>457</v>
      </c>
      <c r="C2" t="s">
        <v>489</v>
      </c>
      <c r="D2" t="s">
        <v>543</v>
      </c>
      <c r="E2" t="s">
        <v>544</v>
      </c>
      <c r="F2">
        <v>77.099999999999994</v>
      </c>
      <c r="G2">
        <v>1758</v>
      </c>
    </row>
    <row r="3" spans="1:7" x14ac:dyDescent="0.25">
      <c r="A3" s="44">
        <v>37274</v>
      </c>
      <c r="B3">
        <v>91</v>
      </c>
      <c r="C3">
        <v>28</v>
      </c>
      <c r="D3">
        <v>125</v>
      </c>
      <c r="E3">
        <v>136</v>
      </c>
      <c r="F3">
        <f>+D3*$F$2+$G$2</f>
        <v>11395.5</v>
      </c>
    </row>
    <row r="4" spans="1:7" x14ac:dyDescent="0.25">
      <c r="A4" s="44">
        <v>37275</v>
      </c>
      <c r="B4">
        <v>61</v>
      </c>
      <c r="C4">
        <v>29</v>
      </c>
      <c r="D4">
        <v>119</v>
      </c>
      <c r="E4">
        <v>121</v>
      </c>
      <c r="F4">
        <f t="shared" ref="F4:F44" si="0">+D4*$F$2+$G$2</f>
        <v>10932.9</v>
      </c>
    </row>
    <row r="5" spans="1:7" x14ac:dyDescent="0.25">
      <c r="A5" s="44">
        <v>37276</v>
      </c>
      <c r="B5">
        <v>51</v>
      </c>
      <c r="C5">
        <v>28</v>
      </c>
      <c r="D5">
        <v>104</v>
      </c>
      <c r="E5">
        <v>99</v>
      </c>
      <c r="F5">
        <f t="shared" si="0"/>
        <v>9776.4</v>
      </c>
    </row>
    <row r="6" spans="1:7" x14ac:dyDescent="0.25">
      <c r="A6" s="44">
        <v>37277</v>
      </c>
      <c r="B6">
        <v>101</v>
      </c>
      <c r="C6">
        <v>28</v>
      </c>
      <c r="D6">
        <v>105</v>
      </c>
      <c r="E6">
        <v>110</v>
      </c>
      <c r="F6">
        <f t="shared" si="0"/>
        <v>9853.5</v>
      </c>
    </row>
    <row r="7" spans="1:7" x14ac:dyDescent="0.25">
      <c r="A7" s="44">
        <v>37278</v>
      </c>
      <c r="B7">
        <v>104</v>
      </c>
      <c r="C7">
        <v>28</v>
      </c>
      <c r="D7">
        <v>116</v>
      </c>
      <c r="E7">
        <v>141</v>
      </c>
      <c r="F7">
        <f t="shared" si="0"/>
        <v>10701.599999999999</v>
      </c>
    </row>
    <row r="8" spans="1:7" x14ac:dyDescent="0.25">
      <c r="A8" s="44">
        <v>37279</v>
      </c>
      <c r="B8">
        <v>103</v>
      </c>
      <c r="C8">
        <v>28</v>
      </c>
      <c r="D8">
        <v>116</v>
      </c>
      <c r="E8">
        <v>143</v>
      </c>
      <c r="F8">
        <f t="shared" si="0"/>
        <v>10701.599999999999</v>
      </c>
    </row>
    <row r="9" spans="1:7" x14ac:dyDescent="0.25">
      <c r="A9" s="44">
        <v>37280</v>
      </c>
      <c r="B9">
        <v>103</v>
      </c>
      <c r="C9">
        <v>28</v>
      </c>
      <c r="D9">
        <v>116</v>
      </c>
      <c r="E9">
        <v>142</v>
      </c>
      <c r="F9">
        <f t="shared" si="0"/>
        <v>10701.599999999999</v>
      </c>
    </row>
    <row r="10" spans="1:7" x14ac:dyDescent="0.25">
      <c r="A10" s="44">
        <v>37281</v>
      </c>
      <c r="B10">
        <v>103</v>
      </c>
      <c r="C10">
        <v>28</v>
      </c>
      <c r="D10">
        <v>115</v>
      </c>
      <c r="E10">
        <v>141</v>
      </c>
      <c r="F10">
        <f t="shared" si="0"/>
        <v>10624.5</v>
      </c>
    </row>
    <row r="11" spans="1:7" x14ac:dyDescent="0.25">
      <c r="A11" s="44">
        <v>37282</v>
      </c>
      <c r="B11">
        <v>102</v>
      </c>
      <c r="C11">
        <v>28</v>
      </c>
      <c r="D11">
        <v>115</v>
      </c>
      <c r="E11">
        <v>140</v>
      </c>
      <c r="F11">
        <f t="shared" si="0"/>
        <v>10624.5</v>
      </c>
    </row>
    <row r="12" spans="1:7" x14ac:dyDescent="0.25">
      <c r="A12" s="44">
        <v>37283</v>
      </c>
      <c r="B12">
        <v>101</v>
      </c>
      <c r="C12">
        <v>28</v>
      </c>
      <c r="D12">
        <v>115</v>
      </c>
      <c r="E12">
        <v>139</v>
      </c>
      <c r="F12">
        <f t="shared" si="0"/>
        <v>10624.5</v>
      </c>
    </row>
    <row r="13" spans="1:7" x14ac:dyDescent="0.25">
      <c r="A13" s="44">
        <v>37284</v>
      </c>
      <c r="B13">
        <v>77</v>
      </c>
      <c r="C13">
        <v>28</v>
      </c>
      <c r="D13">
        <v>115</v>
      </c>
      <c r="E13">
        <v>118</v>
      </c>
      <c r="F13">
        <f t="shared" si="0"/>
        <v>10624.5</v>
      </c>
    </row>
    <row r="14" spans="1:7" x14ac:dyDescent="0.25">
      <c r="A14" s="44">
        <v>37285</v>
      </c>
      <c r="B14">
        <v>76</v>
      </c>
      <c r="C14">
        <v>28</v>
      </c>
      <c r="D14">
        <v>119</v>
      </c>
      <c r="E14">
        <v>114</v>
      </c>
      <c r="F14">
        <f t="shared" si="0"/>
        <v>10932.9</v>
      </c>
    </row>
    <row r="15" spans="1:7" x14ac:dyDescent="0.25">
      <c r="A15" s="44">
        <v>37286</v>
      </c>
      <c r="B15">
        <v>76</v>
      </c>
      <c r="C15">
        <v>28</v>
      </c>
      <c r="D15">
        <v>120</v>
      </c>
      <c r="E15">
        <v>114</v>
      </c>
      <c r="F15">
        <f t="shared" si="0"/>
        <v>11010</v>
      </c>
    </row>
    <row r="16" spans="1:7" x14ac:dyDescent="0.25">
      <c r="A16" s="44">
        <v>37287</v>
      </c>
      <c r="B16">
        <v>74</v>
      </c>
      <c r="C16">
        <v>28</v>
      </c>
      <c r="D16">
        <v>121</v>
      </c>
      <c r="E16">
        <v>113</v>
      </c>
      <c r="F16">
        <f t="shared" si="0"/>
        <v>11087.099999999999</v>
      </c>
    </row>
    <row r="17" spans="1:6" x14ac:dyDescent="0.25">
      <c r="A17" s="44">
        <v>37288</v>
      </c>
      <c r="B17">
        <v>74</v>
      </c>
      <c r="C17">
        <v>27</v>
      </c>
      <c r="D17">
        <v>121</v>
      </c>
      <c r="E17">
        <v>110</v>
      </c>
      <c r="F17">
        <f t="shared" si="0"/>
        <v>11087.099999999999</v>
      </c>
    </row>
    <row r="18" spans="1:6" x14ac:dyDescent="0.25">
      <c r="A18" s="44">
        <v>37289</v>
      </c>
      <c r="B18">
        <v>71</v>
      </c>
      <c r="C18">
        <v>31</v>
      </c>
      <c r="D18">
        <v>121</v>
      </c>
      <c r="E18">
        <v>110</v>
      </c>
      <c r="F18">
        <f t="shared" si="0"/>
        <v>11087.099999999999</v>
      </c>
    </row>
    <row r="19" spans="1:6" x14ac:dyDescent="0.25">
      <c r="A19" s="44">
        <v>37290</v>
      </c>
      <c r="B19">
        <v>69</v>
      </c>
      <c r="C19">
        <v>31</v>
      </c>
      <c r="D19">
        <v>121</v>
      </c>
      <c r="E19">
        <v>110</v>
      </c>
      <c r="F19">
        <f t="shared" si="0"/>
        <v>11087.099999999999</v>
      </c>
    </row>
    <row r="20" spans="1:6" x14ac:dyDescent="0.25">
      <c r="A20" s="44">
        <v>37291</v>
      </c>
      <c r="B20">
        <v>69</v>
      </c>
      <c r="C20">
        <v>31</v>
      </c>
      <c r="D20">
        <v>121</v>
      </c>
      <c r="E20">
        <v>110</v>
      </c>
      <c r="F20">
        <f t="shared" si="0"/>
        <v>11087.099999999999</v>
      </c>
    </row>
    <row r="21" spans="1:6" x14ac:dyDescent="0.25">
      <c r="A21" s="44">
        <v>37292</v>
      </c>
      <c r="B21">
        <v>69</v>
      </c>
      <c r="C21">
        <v>31</v>
      </c>
      <c r="D21">
        <v>121</v>
      </c>
      <c r="E21">
        <v>110</v>
      </c>
      <c r="F21">
        <f t="shared" si="0"/>
        <v>11087.099999999999</v>
      </c>
    </row>
    <row r="22" spans="1:6" x14ac:dyDescent="0.25">
      <c r="A22" s="44">
        <v>37293</v>
      </c>
      <c r="B22">
        <v>69</v>
      </c>
      <c r="C22">
        <v>31</v>
      </c>
      <c r="D22">
        <v>121</v>
      </c>
      <c r="E22">
        <v>110</v>
      </c>
      <c r="F22">
        <f t="shared" si="0"/>
        <v>11087.099999999999</v>
      </c>
    </row>
    <row r="23" spans="1:6" x14ac:dyDescent="0.25">
      <c r="A23" s="44">
        <v>37294</v>
      </c>
      <c r="B23">
        <v>69</v>
      </c>
      <c r="C23">
        <v>31</v>
      </c>
      <c r="D23">
        <v>121</v>
      </c>
      <c r="E23">
        <v>110</v>
      </c>
      <c r="F23">
        <f t="shared" si="0"/>
        <v>11087.099999999999</v>
      </c>
    </row>
    <row r="24" spans="1:6" x14ac:dyDescent="0.25">
      <c r="A24" s="44">
        <v>37295</v>
      </c>
      <c r="B24">
        <v>69</v>
      </c>
      <c r="C24">
        <v>32</v>
      </c>
      <c r="D24">
        <v>122</v>
      </c>
      <c r="E24">
        <v>110</v>
      </c>
      <c r="F24">
        <f t="shared" si="0"/>
        <v>11164.199999999999</v>
      </c>
    </row>
    <row r="25" spans="1:6" x14ac:dyDescent="0.25">
      <c r="A25" s="44">
        <v>37296</v>
      </c>
      <c r="B25">
        <v>69</v>
      </c>
      <c r="C25">
        <v>32</v>
      </c>
      <c r="D25">
        <v>122</v>
      </c>
      <c r="E25">
        <v>110</v>
      </c>
      <c r="F25">
        <f t="shared" si="0"/>
        <v>11164.199999999999</v>
      </c>
    </row>
    <row r="26" spans="1:6" x14ac:dyDescent="0.25">
      <c r="A26" s="44">
        <v>37297</v>
      </c>
      <c r="B26">
        <v>67</v>
      </c>
      <c r="C26">
        <v>32</v>
      </c>
      <c r="D26">
        <v>122</v>
      </c>
      <c r="E26">
        <v>110</v>
      </c>
      <c r="F26">
        <f t="shared" si="0"/>
        <v>11164.199999999999</v>
      </c>
    </row>
    <row r="27" spans="1:6" x14ac:dyDescent="0.25">
      <c r="A27" s="44">
        <v>37298</v>
      </c>
      <c r="B27">
        <v>66</v>
      </c>
      <c r="C27">
        <v>32</v>
      </c>
      <c r="D27">
        <v>122</v>
      </c>
      <c r="E27">
        <v>110</v>
      </c>
      <c r="F27">
        <f t="shared" si="0"/>
        <v>11164.199999999999</v>
      </c>
    </row>
    <row r="28" spans="1:6" x14ac:dyDescent="0.25">
      <c r="A28" s="44">
        <v>37299</v>
      </c>
      <c r="B28">
        <v>65</v>
      </c>
      <c r="C28">
        <v>32</v>
      </c>
      <c r="D28">
        <v>122</v>
      </c>
      <c r="E28">
        <v>110</v>
      </c>
      <c r="F28">
        <f t="shared" si="0"/>
        <v>11164.199999999999</v>
      </c>
    </row>
    <row r="29" spans="1:6" x14ac:dyDescent="0.25">
      <c r="A29" s="44">
        <v>37300</v>
      </c>
      <c r="B29">
        <v>65</v>
      </c>
      <c r="C29">
        <v>32</v>
      </c>
      <c r="D29">
        <v>122</v>
      </c>
      <c r="E29">
        <v>110</v>
      </c>
      <c r="F29">
        <f t="shared" si="0"/>
        <v>11164.199999999999</v>
      </c>
    </row>
    <row r="30" spans="1:6" x14ac:dyDescent="0.25">
      <c r="A30" s="44">
        <v>37301</v>
      </c>
      <c r="B30">
        <v>65</v>
      </c>
      <c r="C30">
        <v>32</v>
      </c>
      <c r="D30">
        <v>122</v>
      </c>
      <c r="E30">
        <v>110</v>
      </c>
      <c r="F30">
        <f t="shared" si="0"/>
        <v>11164.199999999999</v>
      </c>
    </row>
    <row r="31" spans="1:6" x14ac:dyDescent="0.25">
      <c r="A31" s="44">
        <v>37302</v>
      </c>
      <c r="B31">
        <v>65</v>
      </c>
      <c r="C31">
        <v>32</v>
      </c>
      <c r="D31">
        <v>122</v>
      </c>
      <c r="E31">
        <v>110</v>
      </c>
      <c r="F31">
        <f t="shared" si="0"/>
        <v>11164.199999999999</v>
      </c>
    </row>
    <row r="32" spans="1:6" x14ac:dyDescent="0.25">
      <c r="A32" s="44">
        <v>37303</v>
      </c>
      <c r="B32">
        <v>65</v>
      </c>
      <c r="C32">
        <v>32</v>
      </c>
      <c r="D32">
        <v>122</v>
      </c>
      <c r="E32">
        <v>110</v>
      </c>
      <c r="F32">
        <f t="shared" si="0"/>
        <v>11164.199999999999</v>
      </c>
    </row>
    <row r="33" spans="1:12" x14ac:dyDescent="0.25">
      <c r="A33" s="44">
        <v>37304</v>
      </c>
      <c r="B33">
        <v>65</v>
      </c>
      <c r="C33">
        <v>32</v>
      </c>
      <c r="D33">
        <v>122</v>
      </c>
      <c r="E33">
        <v>110</v>
      </c>
      <c r="F33">
        <f t="shared" si="0"/>
        <v>11164.199999999999</v>
      </c>
    </row>
    <row r="34" spans="1:12" x14ac:dyDescent="0.25">
      <c r="A34" s="44">
        <v>37305</v>
      </c>
      <c r="B34">
        <v>65</v>
      </c>
      <c r="C34">
        <v>32</v>
      </c>
      <c r="D34">
        <v>122</v>
      </c>
      <c r="E34">
        <v>110</v>
      </c>
      <c r="F34">
        <f t="shared" si="0"/>
        <v>11164.199999999999</v>
      </c>
    </row>
    <row r="35" spans="1:12" x14ac:dyDescent="0.25">
      <c r="A35" s="44">
        <v>37306</v>
      </c>
      <c r="B35">
        <v>65</v>
      </c>
      <c r="C35">
        <v>32</v>
      </c>
      <c r="D35">
        <v>122</v>
      </c>
      <c r="E35">
        <v>110</v>
      </c>
      <c r="F35">
        <f t="shared" si="0"/>
        <v>11164.199999999999</v>
      </c>
    </row>
    <row r="36" spans="1:12" x14ac:dyDescent="0.25">
      <c r="A36" s="44">
        <v>37307</v>
      </c>
      <c r="B36">
        <v>65</v>
      </c>
      <c r="C36">
        <v>32</v>
      </c>
      <c r="D36">
        <v>122</v>
      </c>
      <c r="E36">
        <v>110</v>
      </c>
      <c r="F36">
        <f t="shared" si="0"/>
        <v>11164.199999999999</v>
      </c>
    </row>
    <row r="37" spans="1:12" x14ac:dyDescent="0.25">
      <c r="A37" s="44">
        <v>37308</v>
      </c>
      <c r="B37">
        <v>65</v>
      </c>
      <c r="C37">
        <v>32</v>
      </c>
      <c r="D37">
        <v>122</v>
      </c>
      <c r="E37">
        <v>110</v>
      </c>
      <c r="F37">
        <f t="shared" si="0"/>
        <v>11164.199999999999</v>
      </c>
      <c r="G37" t="s">
        <v>499</v>
      </c>
    </row>
    <row r="38" spans="1:12" x14ac:dyDescent="0.25">
      <c r="A38" s="44">
        <v>37309</v>
      </c>
      <c r="B38">
        <v>65</v>
      </c>
      <c r="C38">
        <v>34</v>
      </c>
      <c r="D38">
        <v>122</v>
      </c>
      <c r="E38">
        <v>110</v>
      </c>
      <c r="F38">
        <f t="shared" si="0"/>
        <v>11164.199999999999</v>
      </c>
      <c r="H38" t="s">
        <v>21</v>
      </c>
      <c r="I38" t="s">
        <v>6</v>
      </c>
      <c r="J38" t="s">
        <v>7</v>
      </c>
      <c r="K38" t="s">
        <v>8</v>
      </c>
      <c r="L38" t="s">
        <v>9</v>
      </c>
    </row>
    <row r="39" spans="1:12" x14ac:dyDescent="0.25">
      <c r="A39" s="44">
        <v>37310</v>
      </c>
      <c r="B39">
        <v>65</v>
      </c>
      <c r="C39">
        <v>34</v>
      </c>
      <c r="D39">
        <v>122</v>
      </c>
      <c r="E39">
        <v>110</v>
      </c>
      <c r="F39">
        <f t="shared" si="0"/>
        <v>11164.199999999999</v>
      </c>
      <c r="G39" t="s">
        <v>500</v>
      </c>
      <c r="H39">
        <v>380</v>
      </c>
      <c r="I39">
        <v>150</v>
      </c>
      <c r="L39">
        <v>500</v>
      </c>
    </row>
    <row r="40" spans="1:12" x14ac:dyDescent="0.25">
      <c r="A40" s="44">
        <v>37311</v>
      </c>
      <c r="B40">
        <v>65</v>
      </c>
      <c r="C40">
        <v>34</v>
      </c>
      <c r="D40">
        <v>122</v>
      </c>
      <c r="E40">
        <v>110</v>
      </c>
      <c r="F40">
        <f t="shared" si="0"/>
        <v>11164.199999999999</v>
      </c>
      <c r="G40" t="s">
        <v>45</v>
      </c>
      <c r="I40">
        <v>200</v>
      </c>
    </row>
    <row r="41" spans="1:12" x14ac:dyDescent="0.25">
      <c r="A41" s="44">
        <v>37312</v>
      </c>
      <c r="B41">
        <v>65</v>
      </c>
      <c r="C41">
        <v>34</v>
      </c>
      <c r="D41">
        <v>122</v>
      </c>
      <c r="E41">
        <v>110</v>
      </c>
      <c r="F41">
        <f t="shared" si="0"/>
        <v>11164.199999999999</v>
      </c>
      <c r="G41" t="s">
        <v>46</v>
      </c>
      <c r="H41">
        <v>250</v>
      </c>
      <c r="I41">
        <v>600</v>
      </c>
    </row>
    <row r="42" spans="1:12" x14ac:dyDescent="0.25">
      <c r="A42" s="44">
        <v>37313</v>
      </c>
      <c r="B42">
        <v>65</v>
      </c>
      <c r="C42">
        <v>34</v>
      </c>
      <c r="D42">
        <v>122</v>
      </c>
      <c r="E42">
        <v>110</v>
      </c>
      <c r="F42">
        <f t="shared" si="0"/>
        <v>11164.199999999999</v>
      </c>
      <c r="G42" t="s">
        <v>501</v>
      </c>
      <c r="H42">
        <v>240</v>
      </c>
      <c r="I42">
        <v>550</v>
      </c>
    </row>
    <row r="43" spans="1:12" x14ac:dyDescent="0.25">
      <c r="A43" s="44">
        <v>37314</v>
      </c>
      <c r="B43">
        <v>65</v>
      </c>
      <c r="C43">
        <v>34</v>
      </c>
      <c r="D43">
        <v>122</v>
      </c>
      <c r="E43">
        <v>110</v>
      </c>
      <c r="F43">
        <f t="shared" si="0"/>
        <v>11164.199999999999</v>
      </c>
    </row>
    <row r="44" spans="1:12" x14ac:dyDescent="0.25">
      <c r="A44" s="44">
        <v>37315</v>
      </c>
      <c r="B44">
        <v>65</v>
      </c>
      <c r="C44">
        <v>34</v>
      </c>
      <c r="D44">
        <v>122</v>
      </c>
      <c r="E44">
        <v>110</v>
      </c>
      <c r="F44">
        <f t="shared" si="0"/>
        <v>11164.199999999999</v>
      </c>
      <c r="G44" t="s">
        <v>483</v>
      </c>
      <c r="H44">
        <f>SUM(H39:H42)</f>
        <v>870</v>
      </c>
      <c r="I44">
        <f>SUM(I39:I42)</f>
        <v>1500</v>
      </c>
      <c r="J44">
        <f>SUM(J39:J42)</f>
        <v>0</v>
      </c>
      <c r="K44">
        <f>SUM(K39:K42)</f>
        <v>0</v>
      </c>
      <c r="L44">
        <f>SUM(L39:L42)</f>
        <v>500</v>
      </c>
    </row>
    <row r="45" spans="1:12" x14ac:dyDescent="0.25">
      <c r="A45" s="44"/>
    </row>
    <row r="46" spans="1:12" x14ac:dyDescent="0.25">
      <c r="A46" s="44"/>
    </row>
    <row r="47" spans="1:12" x14ac:dyDescent="0.25">
      <c r="A47" s="44"/>
    </row>
    <row r="48" spans="1:12" x14ac:dyDescent="0.25">
      <c r="A48" s="44"/>
    </row>
    <row r="49" spans="1:1" x14ac:dyDescent="0.25">
      <c r="A49" s="44"/>
    </row>
    <row r="50" spans="1:1" x14ac:dyDescent="0.25">
      <c r="A50" s="44"/>
    </row>
    <row r="51" spans="1:1" x14ac:dyDescent="0.25">
      <c r="A51" s="44"/>
    </row>
    <row r="52" spans="1:1" x14ac:dyDescent="0.25">
      <c r="A52" s="44"/>
    </row>
    <row r="53" spans="1:1" x14ac:dyDescent="0.25">
      <c r="A53" s="44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5" sqref="M25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524</v>
      </c>
      <c r="T2" s="14"/>
      <c r="U2" s="7"/>
      <c r="V2" s="14"/>
      <c r="W2" s="104"/>
      <c r="X2" s="13" t="s">
        <v>460</v>
      </c>
      <c r="Y2" s="14"/>
      <c r="Z2" s="7"/>
      <c r="AA2" s="14"/>
      <c r="AB2" s="104"/>
      <c r="AC2" s="13" t="s">
        <v>461</v>
      </c>
      <c r="AD2" s="14"/>
      <c r="AE2" s="7"/>
      <c r="AF2" s="14"/>
      <c r="AG2" s="104"/>
      <c r="AH2" s="13" t="s">
        <v>463</v>
      </c>
      <c r="AI2" s="14"/>
      <c r="AJ2" s="7"/>
      <c r="AK2" s="14"/>
      <c r="AL2" s="104"/>
      <c r="AM2" s="13"/>
      <c r="AN2" s="14"/>
      <c r="AO2" s="7"/>
      <c r="AP2" s="14"/>
      <c r="AQ2" s="104"/>
      <c r="AR2" s="13" t="s">
        <v>10</v>
      </c>
      <c r="AS2" s="14"/>
      <c r="AT2" s="7"/>
      <c r="AU2" s="14"/>
      <c r="AV2" s="104"/>
      <c r="AW2" s="13" t="s">
        <v>11</v>
      </c>
      <c r="AX2" s="14"/>
      <c r="AY2" s="7"/>
      <c r="AZ2" s="14"/>
      <c r="BA2" s="104"/>
      <c r="BB2" s="13" t="s">
        <v>22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37257</v>
      </c>
      <c r="B4" s="171"/>
      <c r="C4" s="172">
        <v>19</v>
      </c>
      <c r="D4" s="171"/>
      <c r="E4" s="172">
        <v>19</v>
      </c>
      <c r="F4" s="252"/>
      <c r="G4" s="172"/>
      <c r="H4" s="243">
        <v>17.5</v>
      </c>
      <c r="I4" s="210"/>
      <c r="J4" s="210">
        <v>21</v>
      </c>
      <c r="K4" s="210"/>
      <c r="L4" s="210">
        <v>21</v>
      </c>
      <c r="M4" s="237"/>
      <c r="N4" s="237"/>
      <c r="O4" s="237"/>
      <c r="P4" s="237"/>
      <c r="Q4" s="237"/>
      <c r="R4" s="236">
        <f t="shared" ref="R4:R34" si="0">A4</f>
        <v>37257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236">
        <f t="shared" ref="BG4:BG34" si="1">A4</f>
        <v>37257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37258</v>
      </c>
      <c r="B5" s="171">
        <v>23</v>
      </c>
      <c r="C5" s="172">
        <v>19</v>
      </c>
      <c r="D5" s="171">
        <v>24.75</v>
      </c>
      <c r="E5" s="172">
        <v>19</v>
      </c>
      <c r="F5" s="252"/>
      <c r="G5" s="172">
        <v>27</v>
      </c>
      <c r="H5" s="173">
        <v>17.5</v>
      </c>
      <c r="I5" s="211">
        <v>27</v>
      </c>
      <c r="J5" s="211">
        <v>21</v>
      </c>
      <c r="K5" s="211">
        <v>27</v>
      </c>
      <c r="L5" s="211">
        <v>21</v>
      </c>
      <c r="M5" s="238">
        <f>+B5-D5</f>
        <v>-1.75</v>
      </c>
      <c r="N5" s="238">
        <f>+B5-K5</f>
        <v>-4</v>
      </c>
      <c r="O5" s="238">
        <f>+G5-I5</f>
        <v>0</v>
      </c>
      <c r="P5" s="238">
        <f>+K5-I5</f>
        <v>0</v>
      </c>
      <c r="Q5" s="238">
        <f>+B5-G5</f>
        <v>-4</v>
      </c>
      <c r="R5" s="236">
        <f t="shared" si="0"/>
        <v>37258</v>
      </c>
      <c r="S5" s="196">
        <v>23</v>
      </c>
      <c r="T5" s="197"/>
      <c r="U5" s="197">
        <v>25</v>
      </c>
      <c r="V5" s="197"/>
      <c r="W5" s="198"/>
      <c r="X5" s="196">
        <v>20</v>
      </c>
      <c r="Y5" s="197"/>
      <c r="Z5" s="197">
        <v>23.5</v>
      </c>
      <c r="AA5" s="197">
        <v>26</v>
      </c>
      <c r="AB5" s="198">
        <v>26</v>
      </c>
      <c r="AC5" s="196">
        <v>17</v>
      </c>
      <c r="AD5" s="197"/>
      <c r="AE5" s="197">
        <v>23.5</v>
      </c>
      <c r="AF5" s="197"/>
      <c r="AG5" s="198"/>
      <c r="AH5" s="196">
        <v>17</v>
      </c>
      <c r="AI5" s="197"/>
      <c r="AJ5" s="197">
        <v>27</v>
      </c>
      <c r="AK5" s="197">
        <v>28.5</v>
      </c>
      <c r="AL5" s="198">
        <v>29.25</v>
      </c>
      <c r="AM5" s="196"/>
      <c r="AN5" s="197"/>
      <c r="AO5" s="197"/>
      <c r="AP5" s="197"/>
      <c r="AQ5" s="198"/>
      <c r="AR5" s="196">
        <v>17</v>
      </c>
      <c r="AS5" s="197"/>
      <c r="AT5" s="197">
        <v>27</v>
      </c>
      <c r="AU5" s="197">
        <v>28.5</v>
      </c>
      <c r="AV5" s="198">
        <v>29.25</v>
      </c>
      <c r="AW5" s="196">
        <v>32</v>
      </c>
      <c r="AX5" s="197"/>
      <c r="AY5" s="197">
        <v>43</v>
      </c>
      <c r="AZ5" s="197">
        <v>42</v>
      </c>
      <c r="BA5" s="198">
        <v>45</v>
      </c>
      <c r="BB5" s="196"/>
      <c r="BC5" s="197"/>
      <c r="BD5" s="197"/>
      <c r="BE5" s="197"/>
      <c r="BF5" s="198"/>
      <c r="BG5" s="236">
        <f t="shared" si="1"/>
        <v>37258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37259</v>
      </c>
      <c r="B6" s="171">
        <v>23</v>
      </c>
      <c r="C6" s="172">
        <v>19</v>
      </c>
      <c r="D6" s="171">
        <v>24.75</v>
      </c>
      <c r="E6" s="172">
        <v>19</v>
      </c>
      <c r="F6" s="252"/>
      <c r="G6" s="172">
        <v>25.82</v>
      </c>
      <c r="H6" s="173">
        <v>17.5</v>
      </c>
      <c r="I6" s="255">
        <v>27</v>
      </c>
      <c r="J6" s="211">
        <v>21</v>
      </c>
      <c r="K6" s="211">
        <v>27</v>
      </c>
      <c r="L6" s="211">
        <v>21</v>
      </c>
      <c r="M6" s="238">
        <f>+B6-D6</f>
        <v>-1.75</v>
      </c>
      <c r="N6" s="238">
        <f>+B6-K6</f>
        <v>-4</v>
      </c>
      <c r="O6" s="238">
        <f>+G6-I6</f>
        <v>-1.1799999999999997</v>
      </c>
      <c r="P6" s="238">
        <f>+K6-I6</f>
        <v>0</v>
      </c>
      <c r="Q6" s="238">
        <f>+B6-G6</f>
        <v>-2.8200000000000003</v>
      </c>
      <c r="R6" s="236">
        <f t="shared" si="0"/>
        <v>37259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37259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37260</v>
      </c>
      <c r="B7" s="171">
        <v>19</v>
      </c>
      <c r="C7" s="172">
        <v>18</v>
      </c>
      <c r="D7" s="171">
        <v>21</v>
      </c>
      <c r="E7" s="172">
        <v>19</v>
      </c>
      <c r="F7" s="252"/>
      <c r="G7" s="172">
        <v>24</v>
      </c>
      <c r="H7" s="173">
        <v>16.5</v>
      </c>
      <c r="I7" s="255">
        <v>24</v>
      </c>
      <c r="J7" s="211">
        <v>18</v>
      </c>
      <c r="K7" s="211">
        <v>24</v>
      </c>
      <c r="L7" s="211">
        <v>18</v>
      </c>
      <c r="M7" s="238">
        <f>+B7-D7</f>
        <v>-2</v>
      </c>
      <c r="N7" s="238">
        <f>+B7-K7</f>
        <v>-5</v>
      </c>
      <c r="O7" s="238">
        <f>+G7-I7</f>
        <v>0</v>
      </c>
      <c r="P7" s="238">
        <f>+K7-I7</f>
        <v>0</v>
      </c>
      <c r="Q7" s="238">
        <f>+B7-G7</f>
        <v>-5</v>
      </c>
      <c r="R7" s="236">
        <f t="shared" si="0"/>
        <v>37260</v>
      </c>
      <c r="S7" s="196">
        <v>20</v>
      </c>
      <c r="T7" s="197"/>
      <c r="U7" s="197"/>
      <c r="V7" s="197"/>
      <c r="W7" s="198"/>
      <c r="X7" s="196">
        <v>19.5</v>
      </c>
      <c r="Y7" s="197"/>
      <c r="Z7" s="197"/>
      <c r="AA7" s="197"/>
      <c r="AB7" s="198"/>
      <c r="AC7" s="196">
        <v>17.25</v>
      </c>
      <c r="AD7" s="197"/>
      <c r="AE7" s="197"/>
      <c r="AF7" s="197"/>
      <c r="AG7" s="198"/>
      <c r="AH7" s="196">
        <v>17.5</v>
      </c>
      <c r="AI7" s="197"/>
      <c r="AJ7" s="197"/>
      <c r="AK7" s="197"/>
      <c r="AL7" s="198"/>
      <c r="AM7" s="196"/>
      <c r="AN7" s="197"/>
      <c r="AO7" s="197"/>
      <c r="AP7" s="197"/>
      <c r="AQ7" s="198"/>
      <c r="AR7" s="196">
        <v>17.5</v>
      </c>
      <c r="AS7" s="197"/>
      <c r="AT7" s="197"/>
      <c r="AU7" s="197"/>
      <c r="AV7" s="198"/>
      <c r="AW7" s="196">
        <v>30.5</v>
      </c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37260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37261</v>
      </c>
      <c r="B8" s="171">
        <v>19</v>
      </c>
      <c r="C8" s="172">
        <v>18</v>
      </c>
      <c r="D8" s="171">
        <v>21</v>
      </c>
      <c r="E8" s="172">
        <v>19</v>
      </c>
      <c r="F8" s="252"/>
      <c r="G8" s="172">
        <v>24</v>
      </c>
      <c r="H8" s="173">
        <v>16.5</v>
      </c>
      <c r="I8" s="255">
        <v>24</v>
      </c>
      <c r="J8" s="211">
        <v>18</v>
      </c>
      <c r="K8" s="211">
        <v>24</v>
      </c>
      <c r="L8" s="211">
        <v>18</v>
      </c>
      <c r="M8" s="238">
        <f>+B8-D8</f>
        <v>-2</v>
      </c>
      <c r="N8" s="238">
        <f>+B8-K8</f>
        <v>-5</v>
      </c>
      <c r="O8" s="238">
        <f>+G8-I8</f>
        <v>0</v>
      </c>
      <c r="P8" s="238">
        <f>+K8-I8</f>
        <v>0</v>
      </c>
      <c r="Q8" s="238">
        <f>+B8-G8</f>
        <v>-5</v>
      </c>
      <c r="R8" s="236">
        <f t="shared" si="0"/>
        <v>37261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7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37261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37262</v>
      </c>
      <c r="B9" s="171"/>
      <c r="C9" s="172">
        <v>16.5</v>
      </c>
      <c r="D9" s="171"/>
      <c r="E9" s="172">
        <v>16</v>
      </c>
      <c r="F9" s="252"/>
      <c r="G9" s="172"/>
      <c r="H9" s="173">
        <v>18</v>
      </c>
      <c r="I9" s="211"/>
      <c r="J9" s="211">
        <v>18.54</v>
      </c>
      <c r="K9" s="211"/>
      <c r="L9" s="211">
        <v>18</v>
      </c>
      <c r="M9" s="238"/>
      <c r="N9" s="238"/>
      <c r="O9" s="238"/>
      <c r="P9" s="238"/>
      <c r="Q9" s="238"/>
      <c r="R9" s="236">
        <f t="shared" si="0"/>
        <v>37262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7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37262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37263</v>
      </c>
      <c r="B10" s="171">
        <v>18.649999999999999</v>
      </c>
      <c r="C10" s="172">
        <v>16.5</v>
      </c>
      <c r="D10" s="171">
        <v>20.68</v>
      </c>
      <c r="E10" s="172">
        <v>16</v>
      </c>
      <c r="F10" s="252"/>
      <c r="G10" s="172">
        <v>22.7</v>
      </c>
      <c r="H10" s="173">
        <v>18</v>
      </c>
      <c r="I10" s="211">
        <v>23.57</v>
      </c>
      <c r="J10" s="211">
        <v>18.54</v>
      </c>
      <c r="K10" s="211">
        <v>23.8</v>
      </c>
      <c r="L10" s="211">
        <v>18</v>
      </c>
      <c r="M10" s="238">
        <f t="shared" ref="M10:M15" si="2">+B10-D10</f>
        <v>-2.0300000000000011</v>
      </c>
      <c r="N10" s="238">
        <f t="shared" ref="N10:N15" si="3">+B10-K10</f>
        <v>-5.1500000000000021</v>
      </c>
      <c r="O10" s="238">
        <f t="shared" ref="O10:O15" si="4">+G10-I10</f>
        <v>-0.87000000000000099</v>
      </c>
      <c r="P10" s="238">
        <f t="shared" ref="P10:P15" si="5">+K10-I10</f>
        <v>0.23000000000000043</v>
      </c>
      <c r="Q10" s="238">
        <f t="shared" ref="Q10:Q15" si="6">+B10-G10</f>
        <v>-4.0500000000000007</v>
      </c>
      <c r="R10" s="236">
        <f t="shared" si="0"/>
        <v>37263</v>
      </c>
      <c r="S10" s="196">
        <v>20.75</v>
      </c>
      <c r="T10" s="197"/>
      <c r="U10" s="197">
        <v>23</v>
      </c>
      <c r="V10" s="197">
        <v>24.5</v>
      </c>
      <c r="W10" s="198"/>
      <c r="X10" s="196">
        <v>19.75</v>
      </c>
      <c r="Y10" s="197"/>
      <c r="Z10" s="197">
        <v>23.25</v>
      </c>
      <c r="AA10" s="197">
        <v>25</v>
      </c>
      <c r="AB10" s="198"/>
      <c r="AC10" s="196">
        <v>17.5</v>
      </c>
      <c r="AD10" s="197"/>
      <c r="AE10" s="197">
        <v>23.25</v>
      </c>
      <c r="AF10" s="197">
        <v>24</v>
      </c>
      <c r="AG10" s="198"/>
      <c r="AH10" s="196">
        <v>17.5</v>
      </c>
      <c r="AI10" s="197"/>
      <c r="AJ10" s="197">
        <v>24.5</v>
      </c>
      <c r="AK10" s="197">
        <v>24</v>
      </c>
      <c r="AL10" s="198"/>
      <c r="AM10" s="196"/>
      <c r="AN10" s="197"/>
      <c r="AO10" s="197"/>
      <c r="AP10" s="197"/>
      <c r="AQ10" s="198"/>
      <c r="AR10" s="197">
        <v>17.5</v>
      </c>
      <c r="AS10" s="197"/>
      <c r="AT10" s="197">
        <v>26.5</v>
      </c>
      <c r="AU10" s="197">
        <v>27</v>
      </c>
      <c r="AV10" s="198"/>
      <c r="AW10" s="196">
        <v>31</v>
      </c>
      <c r="AX10" s="197"/>
      <c r="AY10" s="197">
        <v>40</v>
      </c>
      <c r="AZ10" s="197">
        <v>39</v>
      </c>
      <c r="BA10" s="198"/>
      <c r="BB10" s="196">
        <v>26.5</v>
      </c>
      <c r="BC10" s="197"/>
      <c r="BD10" s="197">
        <v>26</v>
      </c>
      <c r="BE10" s="197">
        <v>28.5</v>
      </c>
      <c r="BF10" s="198"/>
      <c r="BG10" s="236">
        <f t="shared" si="1"/>
        <v>37263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37264</v>
      </c>
      <c r="B11" s="171">
        <v>17</v>
      </c>
      <c r="C11" s="172">
        <v>15</v>
      </c>
      <c r="D11" s="171">
        <v>19.5</v>
      </c>
      <c r="E11" s="172">
        <v>15</v>
      </c>
      <c r="F11" s="252"/>
      <c r="G11" s="172">
        <v>21</v>
      </c>
      <c r="H11" s="173">
        <v>15</v>
      </c>
      <c r="I11" s="211">
        <v>21.5</v>
      </c>
      <c r="J11" s="211">
        <v>16.3</v>
      </c>
      <c r="K11" s="211">
        <v>21.3</v>
      </c>
      <c r="L11" s="211">
        <v>16.25</v>
      </c>
      <c r="M11" s="238">
        <f t="shared" si="2"/>
        <v>-2.5</v>
      </c>
      <c r="N11" s="238">
        <f t="shared" si="3"/>
        <v>-4.3000000000000007</v>
      </c>
      <c r="O11" s="238">
        <f t="shared" si="4"/>
        <v>-0.5</v>
      </c>
      <c r="P11" s="238">
        <f t="shared" si="5"/>
        <v>-0.19999999999999929</v>
      </c>
      <c r="Q11" s="238">
        <f t="shared" si="6"/>
        <v>-4</v>
      </c>
      <c r="R11" s="236">
        <f t="shared" si="0"/>
        <v>37264</v>
      </c>
      <c r="S11" s="196">
        <v>21.75</v>
      </c>
      <c r="T11" s="197"/>
      <c r="U11" s="197">
        <v>23.5</v>
      </c>
      <c r="V11" s="197">
        <v>24.75</v>
      </c>
      <c r="W11" s="198"/>
      <c r="X11" s="196">
        <v>20.75</v>
      </c>
      <c r="Y11" s="197"/>
      <c r="Z11" s="197">
        <v>23.5</v>
      </c>
      <c r="AA11" s="197">
        <v>25</v>
      </c>
      <c r="AB11" s="198"/>
      <c r="AC11" s="196">
        <v>19.25</v>
      </c>
      <c r="AD11" s="197"/>
      <c r="AE11" s="197">
        <v>23.5</v>
      </c>
      <c r="AF11" s="197">
        <v>24.75</v>
      </c>
      <c r="AG11" s="198"/>
      <c r="AH11" s="196">
        <v>19.25</v>
      </c>
      <c r="AI11" s="197"/>
      <c r="AJ11" s="197">
        <v>25</v>
      </c>
      <c r="AK11" s="197">
        <v>24</v>
      </c>
      <c r="AL11" s="198"/>
      <c r="AM11" s="196"/>
      <c r="AN11" s="197"/>
      <c r="AO11" s="197"/>
      <c r="AP11" s="197"/>
      <c r="AQ11" s="198"/>
      <c r="AR11" s="197">
        <v>18.25</v>
      </c>
      <c r="AS11" s="197"/>
      <c r="AT11" s="197">
        <v>27.5</v>
      </c>
      <c r="AU11" s="197">
        <v>27</v>
      </c>
      <c r="AV11" s="198"/>
      <c r="AW11" s="196">
        <v>31.25</v>
      </c>
      <c r="AX11" s="197"/>
      <c r="AY11" s="197">
        <v>41</v>
      </c>
      <c r="AZ11" s="197">
        <v>40</v>
      </c>
      <c r="BA11" s="198"/>
      <c r="BB11" s="196">
        <v>26.75</v>
      </c>
      <c r="BC11" s="197"/>
      <c r="BD11" s="197">
        <v>27.5</v>
      </c>
      <c r="BE11" s="197">
        <v>28.75</v>
      </c>
      <c r="BF11" s="198"/>
      <c r="BG11" s="236">
        <f t="shared" si="1"/>
        <v>37264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37265</v>
      </c>
      <c r="B12" s="171">
        <v>18.600000000000001</v>
      </c>
      <c r="C12" s="172">
        <v>15.6</v>
      </c>
      <c r="D12" s="171">
        <v>20.94</v>
      </c>
      <c r="E12" s="172">
        <v>16.600000000000001</v>
      </c>
      <c r="F12" s="252"/>
      <c r="G12" s="172">
        <v>21</v>
      </c>
      <c r="H12" s="173">
        <v>14.76</v>
      </c>
      <c r="I12" s="211">
        <v>22.6</v>
      </c>
      <c r="J12" s="211">
        <v>16.600000000000001</v>
      </c>
      <c r="K12" s="211">
        <v>22.45</v>
      </c>
      <c r="L12" s="211">
        <v>16.899999999999999</v>
      </c>
      <c r="M12" s="238">
        <f t="shared" si="2"/>
        <v>-2.34</v>
      </c>
      <c r="N12" s="238">
        <f t="shared" si="3"/>
        <v>-3.8499999999999979</v>
      </c>
      <c r="O12" s="238">
        <f t="shared" si="4"/>
        <v>-1.6000000000000014</v>
      </c>
      <c r="P12" s="238">
        <f t="shared" si="5"/>
        <v>-0.15000000000000213</v>
      </c>
      <c r="Q12" s="238">
        <f t="shared" si="6"/>
        <v>-2.3999999999999986</v>
      </c>
      <c r="R12" s="236">
        <f t="shared" si="0"/>
        <v>37265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7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37265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37266</v>
      </c>
      <c r="B13" s="171">
        <v>18.649999999999999</v>
      </c>
      <c r="C13" s="172">
        <v>15.12</v>
      </c>
      <c r="D13" s="171">
        <v>19.75</v>
      </c>
      <c r="E13" s="172">
        <v>15.13</v>
      </c>
      <c r="F13" s="252"/>
      <c r="G13" s="172">
        <v>20.23</v>
      </c>
      <c r="H13" s="173">
        <v>13.91</v>
      </c>
      <c r="I13" s="211">
        <v>21.62</v>
      </c>
      <c r="J13" s="211">
        <v>16</v>
      </c>
      <c r="K13" s="211">
        <v>21.55</v>
      </c>
      <c r="L13" s="211">
        <v>16.14</v>
      </c>
      <c r="M13" s="238">
        <f t="shared" si="2"/>
        <v>-1.1000000000000014</v>
      </c>
      <c r="N13" s="238">
        <f t="shared" si="3"/>
        <v>-2.9000000000000021</v>
      </c>
      <c r="O13" s="238">
        <f t="shared" si="4"/>
        <v>-1.3900000000000006</v>
      </c>
      <c r="P13" s="238">
        <f t="shared" si="5"/>
        <v>-7.0000000000000284E-2</v>
      </c>
      <c r="Q13" s="238">
        <f t="shared" si="6"/>
        <v>-1.5800000000000018</v>
      </c>
      <c r="R13" s="236">
        <f t="shared" si="0"/>
        <v>37266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7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1"/>
        <v>37266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37267</v>
      </c>
      <c r="B14" s="171">
        <v>17</v>
      </c>
      <c r="C14" s="172">
        <v>14</v>
      </c>
      <c r="D14" s="171">
        <v>18</v>
      </c>
      <c r="E14" s="172">
        <v>15</v>
      </c>
      <c r="F14" s="252"/>
      <c r="G14" s="172">
        <v>18.5</v>
      </c>
      <c r="H14" s="173">
        <v>13.5</v>
      </c>
      <c r="I14" s="211">
        <v>19</v>
      </c>
      <c r="J14" s="211">
        <v>14.5</v>
      </c>
      <c r="K14" s="211">
        <v>19</v>
      </c>
      <c r="L14" s="211">
        <v>15</v>
      </c>
      <c r="M14" s="238">
        <f t="shared" si="2"/>
        <v>-1</v>
      </c>
      <c r="N14" s="238">
        <f t="shared" si="3"/>
        <v>-2</v>
      </c>
      <c r="O14" s="238">
        <f t="shared" si="4"/>
        <v>-0.5</v>
      </c>
      <c r="P14" s="238">
        <f t="shared" si="5"/>
        <v>0</v>
      </c>
      <c r="Q14" s="238">
        <f t="shared" si="6"/>
        <v>-1.5</v>
      </c>
      <c r="R14" s="236">
        <f t="shared" si="0"/>
        <v>37267</v>
      </c>
      <c r="S14" s="196">
        <v>18.5</v>
      </c>
      <c r="T14" s="197"/>
      <c r="U14" s="197">
        <v>20.5</v>
      </c>
      <c r="V14" s="197">
        <v>22</v>
      </c>
      <c r="W14" s="198"/>
      <c r="X14" s="196">
        <v>19.25</v>
      </c>
      <c r="Y14" s="197"/>
      <c r="Z14" s="197">
        <v>21.75</v>
      </c>
      <c r="AA14" s="197">
        <v>23.5</v>
      </c>
      <c r="AB14" s="198"/>
      <c r="AC14" s="196">
        <v>17.75</v>
      </c>
      <c r="AD14" s="197"/>
      <c r="AE14" s="197">
        <v>22</v>
      </c>
      <c r="AF14" s="197">
        <v>23.25</v>
      </c>
      <c r="AG14" s="198"/>
      <c r="AH14" s="196">
        <v>17.75</v>
      </c>
      <c r="AI14" s="197"/>
      <c r="AJ14" s="197">
        <v>23.5</v>
      </c>
      <c r="AK14" s="197">
        <v>23.5</v>
      </c>
      <c r="AL14" s="198"/>
      <c r="AM14" s="196"/>
      <c r="AN14" s="197"/>
      <c r="AO14" s="197"/>
      <c r="AP14" s="197"/>
      <c r="AQ14" s="198"/>
      <c r="AR14" s="197">
        <v>17.25</v>
      </c>
      <c r="AS14" s="197"/>
      <c r="AT14" s="197">
        <v>25.75</v>
      </c>
      <c r="AU14" s="197">
        <v>25.5</v>
      </c>
      <c r="AV14" s="198"/>
      <c r="AW14" s="196">
        <v>30.75</v>
      </c>
      <c r="AX14" s="197"/>
      <c r="AY14" s="197">
        <v>39.5</v>
      </c>
      <c r="AZ14" s="197">
        <v>38.5</v>
      </c>
      <c r="BA14" s="198"/>
      <c r="BB14" s="196">
        <v>26.5</v>
      </c>
      <c r="BC14" s="197"/>
      <c r="BD14" s="197">
        <v>26.5</v>
      </c>
      <c r="BE14" s="197">
        <v>28</v>
      </c>
      <c r="BF14" s="198"/>
      <c r="BG14" s="236">
        <f t="shared" si="1"/>
        <v>37267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37268</v>
      </c>
      <c r="B15" s="171">
        <v>17</v>
      </c>
      <c r="C15" s="172">
        <v>14</v>
      </c>
      <c r="D15" s="171">
        <v>18</v>
      </c>
      <c r="E15" s="172">
        <v>15</v>
      </c>
      <c r="F15" s="252"/>
      <c r="G15" s="172">
        <v>18.5</v>
      </c>
      <c r="H15" s="173">
        <v>13.5</v>
      </c>
      <c r="I15" s="211">
        <v>19</v>
      </c>
      <c r="J15" s="211">
        <v>14.5</v>
      </c>
      <c r="K15" s="211">
        <v>19</v>
      </c>
      <c r="L15" s="211">
        <v>15</v>
      </c>
      <c r="M15" s="238">
        <f t="shared" si="2"/>
        <v>-1</v>
      </c>
      <c r="N15" s="238">
        <f t="shared" si="3"/>
        <v>-2</v>
      </c>
      <c r="O15" s="238">
        <f t="shared" si="4"/>
        <v>-0.5</v>
      </c>
      <c r="P15" s="238">
        <f t="shared" si="5"/>
        <v>0</v>
      </c>
      <c r="Q15" s="238">
        <f t="shared" si="6"/>
        <v>-1.5</v>
      </c>
      <c r="R15" s="236">
        <f t="shared" si="0"/>
        <v>37268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7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37268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37269</v>
      </c>
      <c r="B16" s="171"/>
      <c r="C16" s="172">
        <v>17</v>
      </c>
      <c r="D16" s="171"/>
      <c r="E16" s="172">
        <v>17</v>
      </c>
      <c r="F16" s="252"/>
      <c r="G16" s="172"/>
      <c r="H16" s="173">
        <v>17</v>
      </c>
      <c r="I16" s="211"/>
      <c r="J16" s="211">
        <v>18</v>
      </c>
      <c r="K16" s="211"/>
      <c r="L16" s="211">
        <v>18</v>
      </c>
      <c r="M16" s="238"/>
      <c r="N16" s="238"/>
      <c r="O16" s="238"/>
      <c r="P16" s="238"/>
      <c r="Q16" s="238"/>
      <c r="R16" s="236">
        <f t="shared" si="0"/>
        <v>37269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7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1"/>
        <v>37269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37270</v>
      </c>
      <c r="B17" s="171">
        <v>20</v>
      </c>
      <c r="C17" s="172">
        <v>17</v>
      </c>
      <c r="D17" s="171">
        <v>22.2</v>
      </c>
      <c r="E17" s="172">
        <v>17</v>
      </c>
      <c r="F17" s="252"/>
      <c r="G17" s="172">
        <v>24</v>
      </c>
      <c r="H17" s="173">
        <v>17</v>
      </c>
      <c r="I17" s="211">
        <v>24.45</v>
      </c>
      <c r="J17" s="211">
        <v>18</v>
      </c>
      <c r="K17" s="211">
        <v>24</v>
      </c>
      <c r="L17" s="211">
        <v>18</v>
      </c>
      <c r="M17" s="238">
        <f t="shared" ref="M17:M22" si="7">+B17-D17</f>
        <v>-2.1999999999999993</v>
      </c>
      <c r="N17" s="238">
        <f t="shared" ref="N17:N22" si="8">+B17-K17</f>
        <v>-4</v>
      </c>
      <c r="O17" s="238">
        <f t="shared" ref="O17:O22" si="9">+G17-I17</f>
        <v>-0.44999999999999929</v>
      </c>
      <c r="P17" s="238">
        <f t="shared" ref="P17:P22" si="10">+K17-I17</f>
        <v>-0.44999999999999929</v>
      </c>
      <c r="Q17" s="238">
        <f t="shared" ref="Q17:Q22" si="11">+B17-G17</f>
        <v>-4</v>
      </c>
      <c r="R17" s="236">
        <f t="shared" si="0"/>
        <v>37270</v>
      </c>
      <c r="S17" s="196">
        <v>20.5</v>
      </c>
      <c r="T17" s="197"/>
      <c r="U17" s="197">
        <v>23.75</v>
      </c>
      <c r="V17" s="197">
        <v>25.5</v>
      </c>
      <c r="W17" s="198"/>
      <c r="X17" s="196">
        <v>20.25</v>
      </c>
      <c r="Y17" s="197"/>
      <c r="Z17" s="197">
        <v>23.25</v>
      </c>
      <c r="AA17" s="197">
        <v>24.5</v>
      </c>
      <c r="AB17" s="198"/>
      <c r="AC17" s="196">
        <v>18.25</v>
      </c>
      <c r="AD17" s="197"/>
      <c r="AE17" s="197">
        <v>22.75</v>
      </c>
      <c r="AF17" s="197">
        <v>24</v>
      </c>
      <c r="AG17" s="198"/>
      <c r="AH17" s="196">
        <v>18</v>
      </c>
      <c r="AI17" s="197"/>
      <c r="AJ17" s="197">
        <v>24</v>
      </c>
      <c r="AK17" s="197">
        <v>24</v>
      </c>
      <c r="AL17" s="198"/>
      <c r="AM17" s="196"/>
      <c r="AN17" s="197"/>
      <c r="AO17" s="197"/>
      <c r="AP17" s="197"/>
      <c r="AQ17" s="198"/>
      <c r="AR17" s="197">
        <v>17.75</v>
      </c>
      <c r="AS17" s="197"/>
      <c r="AT17" s="197">
        <v>26.5</v>
      </c>
      <c r="AU17" s="197">
        <v>26</v>
      </c>
      <c r="AV17" s="198"/>
      <c r="AW17" s="196">
        <v>31.25</v>
      </c>
      <c r="AX17" s="197"/>
      <c r="AY17" s="197">
        <v>39.75</v>
      </c>
      <c r="AZ17" s="197">
        <v>38.75</v>
      </c>
      <c r="BA17" s="198"/>
      <c r="BB17" s="196">
        <v>26.5</v>
      </c>
      <c r="BC17" s="197"/>
      <c r="BD17" s="197">
        <v>26.75</v>
      </c>
      <c r="BE17" s="197">
        <v>28.25</v>
      </c>
      <c r="BF17" s="198"/>
      <c r="BG17" s="236">
        <f t="shared" si="1"/>
        <v>37270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37271</v>
      </c>
      <c r="B18" s="171">
        <v>20</v>
      </c>
      <c r="C18" s="172">
        <v>17.38</v>
      </c>
      <c r="D18" s="171">
        <v>22.25</v>
      </c>
      <c r="E18" s="172">
        <v>17.013999999999999</v>
      </c>
      <c r="F18" s="252"/>
      <c r="G18" s="172">
        <v>23.88</v>
      </c>
      <c r="H18" s="173">
        <v>15.91</v>
      </c>
      <c r="I18" s="211">
        <v>24.49</v>
      </c>
      <c r="J18" s="211">
        <v>17.850000000000001</v>
      </c>
      <c r="K18" s="211">
        <v>23.95</v>
      </c>
      <c r="L18" s="211">
        <v>17.7</v>
      </c>
      <c r="M18" s="238">
        <f t="shared" si="7"/>
        <v>-2.25</v>
      </c>
      <c r="N18" s="238">
        <f t="shared" si="8"/>
        <v>-3.9499999999999993</v>
      </c>
      <c r="O18" s="238">
        <f t="shared" si="9"/>
        <v>-0.60999999999999943</v>
      </c>
      <c r="P18" s="238">
        <f t="shared" si="10"/>
        <v>-0.53999999999999915</v>
      </c>
      <c r="Q18" s="238">
        <f t="shared" si="11"/>
        <v>-3.879999999999999</v>
      </c>
      <c r="R18" s="236">
        <f t="shared" si="0"/>
        <v>37271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7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37271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37272</v>
      </c>
      <c r="B19" s="171">
        <v>21</v>
      </c>
      <c r="C19" s="172">
        <v>17</v>
      </c>
      <c r="D19" s="171">
        <v>23.3</v>
      </c>
      <c r="E19" s="172">
        <v>17.45</v>
      </c>
      <c r="F19" s="252"/>
      <c r="G19" s="172">
        <v>25.9</v>
      </c>
      <c r="H19" s="173">
        <v>16.79</v>
      </c>
      <c r="I19" s="211">
        <v>26.08</v>
      </c>
      <c r="J19" s="211">
        <v>17.8</v>
      </c>
      <c r="K19" s="211">
        <v>26.27</v>
      </c>
      <c r="L19" s="211">
        <v>18.739999999999998</v>
      </c>
      <c r="M19" s="238">
        <f t="shared" si="7"/>
        <v>-2.3000000000000007</v>
      </c>
      <c r="N19" s="238">
        <f t="shared" si="8"/>
        <v>-5.27</v>
      </c>
      <c r="O19" s="238">
        <f t="shared" si="9"/>
        <v>-0.17999999999999972</v>
      </c>
      <c r="P19" s="238">
        <f t="shared" si="10"/>
        <v>0.19000000000000128</v>
      </c>
      <c r="Q19" s="238">
        <f t="shared" si="11"/>
        <v>-4.8999999999999986</v>
      </c>
      <c r="R19" s="236">
        <f t="shared" si="0"/>
        <v>37272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7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37272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37273</v>
      </c>
      <c r="B20" s="171">
        <v>21.33</v>
      </c>
      <c r="C20" s="172">
        <v>17.13</v>
      </c>
      <c r="D20" s="171">
        <v>23.75</v>
      </c>
      <c r="E20" s="172">
        <v>18</v>
      </c>
      <c r="F20" s="252"/>
      <c r="G20" s="172">
        <v>28.67</v>
      </c>
      <c r="H20" s="173">
        <v>16.55</v>
      </c>
      <c r="I20" s="211">
        <v>28.63</v>
      </c>
      <c r="J20" s="211">
        <v>18.760000000000002</v>
      </c>
      <c r="K20" s="211">
        <v>28.26</v>
      </c>
      <c r="L20" s="211">
        <v>19</v>
      </c>
      <c r="M20" s="238">
        <f t="shared" si="7"/>
        <v>-2.4200000000000017</v>
      </c>
      <c r="N20" s="238">
        <f t="shared" si="8"/>
        <v>-6.9300000000000033</v>
      </c>
      <c r="O20" s="238">
        <f t="shared" si="9"/>
        <v>4.00000000000027E-2</v>
      </c>
      <c r="P20" s="238">
        <f t="shared" si="10"/>
        <v>-0.36999999999999744</v>
      </c>
      <c r="Q20" s="238">
        <f t="shared" si="11"/>
        <v>-7.3400000000000034</v>
      </c>
      <c r="R20" s="236">
        <f t="shared" si="0"/>
        <v>37273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7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1"/>
        <v>37273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37274</v>
      </c>
      <c r="B21" s="171">
        <v>21.33</v>
      </c>
      <c r="C21" s="172">
        <v>17.13</v>
      </c>
      <c r="D21" s="171">
        <v>23.75</v>
      </c>
      <c r="E21" s="172">
        <v>18</v>
      </c>
      <c r="F21" s="252"/>
      <c r="G21" s="172">
        <v>28.67</v>
      </c>
      <c r="H21" s="173">
        <v>16.55</v>
      </c>
      <c r="I21" s="211">
        <v>28.63</v>
      </c>
      <c r="J21" s="211">
        <v>18.760000000000002</v>
      </c>
      <c r="K21" s="211">
        <v>28.26</v>
      </c>
      <c r="L21" s="211">
        <v>19</v>
      </c>
      <c r="M21" s="238">
        <f t="shared" si="7"/>
        <v>-2.4200000000000017</v>
      </c>
      <c r="N21" s="238">
        <f t="shared" si="8"/>
        <v>-6.9300000000000033</v>
      </c>
      <c r="O21" s="238">
        <f t="shared" si="9"/>
        <v>4.00000000000027E-2</v>
      </c>
      <c r="P21" s="238">
        <f t="shared" si="10"/>
        <v>-0.36999999999999744</v>
      </c>
      <c r="Q21" s="238">
        <f t="shared" si="11"/>
        <v>-7.3400000000000034</v>
      </c>
      <c r="R21" s="236">
        <f t="shared" si="0"/>
        <v>37274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7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1"/>
        <v>37274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37275</v>
      </c>
      <c r="B22" s="171">
        <v>19</v>
      </c>
      <c r="C22" s="172">
        <v>17.7</v>
      </c>
      <c r="D22" s="171">
        <v>21.5</v>
      </c>
      <c r="E22" s="172">
        <v>18</v>
      </c>
      <c r="F22" s="252"/>
      <c r="G22" s="172">
        <v>24.4</v>
      </c>
      <c r="H22" s="173">
        <v>18</v>
      </c>
      <c r="I22" s="211">
        <v>24.39</v>
      </c>
      <c r="J22" s="211">
        <v>19.100000000000001</v>
      </c>
      <c r="K22" s="211">
        <v>24</v>
      </c>
      <c r="L22" s="211">
        <v>19</v>
      </c>
      <c r="M22" s="238">
        <f t="shared" si="7"/>
        <v>-2.5</v>
      </c>
      <c r="N22" s="238">
        <f t="shared" si="8"/>
        <v>-5</v>
      </c>
      <c r="O22" s="238">
        <f t="shared" si="9"/>
        <v>9.9999999999980105E-3</v>
      </c>
      <c r="P22" s="238">
        <f t="shared" si="10"/>
        <v>-0.39000000000000057</v>
      </c>
      <c r="Q22" s="238">
        <f t="shared" si="11"/>
        <v>-5.3999999999999986</v>
      </c>
      <c r="R22" s="236">
        <f t="shared" si="0"/>
        <v>37275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7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1"/>
        <v>37275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37276</v>
      </c>
      <c r="B23" s="171"/>
      <c r="C23" s="172">
        <v>17.7</v>
      </c>
      <c r="D23" s="171"/>
      <c r="E23" s="172">
        <v>18</v>
      </c>
      <c r="F23" s="252"/>
      <c r="G23" s="172"/>
      <c r="H23" s="173">
        <v>18</v>
      </c>
      <c r="I23" s="211"/>
      <c r="J23" s="211">
        <v>19.100000000000001</v>
      </c>
      <c r="K23" s="211"/>
      <c r="L23" s="211">
        <v>19</v>
      </c>
      <c r="M23" s="238"/>
      <c r="N23" s="238"/>
      <c r="O23" s="238"/>
      <c r="P23" s="238"/>
      <c r="Q23" s="238"/>
      <c r="R23" s="236">
        <f t="shared" si="0"/>
        <v>37276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7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37276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37277</v>
      </c>
      <c r="B24" s="171">
        <v>19</v>
      </c>
      <c r="C24" s="172">
        <v>16.5</v>
      </c>
      <c r="D24" s="171">
        <v>21.5</v>
      </c>
      <c r="E24" s="172">
        <v>16</v>
      </c>
      <c r="F24" s="252"/>
      <c r="G24" s="172">
        <v>24</v>
      </c>
      <c r="H24" s="173">
        <v>14.5</v>
      </c>
      <c r="I24" s="211">
        <v>23.48</v>
      </c>
      <c r="J24" s="211">
        <v>16.71</v>
      </c>
      <c r="K24" s="211">
        <v>23.46</v>
      </c>
      <c r="L24" s="211">
        <v>17</v>
      </c>
      <c r="M24" s="238">
        <f>+B24-D24</f>
        <v>-2.5</v>
      </c>
      <c r="N24" s="238">
        <f>+B24-K24</f>
        <v>-4.4600000000000009</v>
      </c>
      <c r="O24" s="238">
        <f>+G24-I24</f>
        <v>0.51999999999999957</v>
      </c>
      <c r="P24" s="238">
        <f>+K24-I24</f>
        <v>-1.9999999999999574E-2</v>
      </c>
      <c r="Q24" s="238">
        <f>+B24-G24</f>
        <v>-5</v>
      </c>
      <c r="R24" s="236">
        <f t="shared" si="0"/>
        <v>37277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7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37277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37278</v>
      </c>
      <c r="B25" s="171">
        <v>19</v>
      </c>
      <c r="C25" s="172">
        <v>16.5</v>
      </c>
      <c r="D25" s="171">
        <v>21.5</v>
      </c>
      <c r="E25" s="172">
        <v>16</v>
      </c>
      <c r="F25" s="253"/>
      <c r="G25" s="172">
        <v>24</v>
      </c>
      <c r="H25" s="173">
        <v>14.5</v>
      </c>
      <c r="I25" s="211">
        <v>23.48</v>
      </c>
      <c r="J25" s="211">
        <v>16.71</v>
      </c>
      <c r="K25" s="211">
        <v>23.46</v>
      </c>
      <c r="L25" s="211">
        <v>17</v>
      </c>
      <c r="M25" s="238">
        <f>+B25-D25</f>
        <v>-2.5</v>
      </c>
      <c r="N25" s="238">
        <f>+B25-K25</f>
        <v>-4.4600000000000009</v>
      </c>
      <c r="O25" s="238">
        <f>+G25-I25</f>
        <v>0.51999999999999957</v>
      </c>
      <c r="P25" s="238">
        <f>+K25-I25</f>
        <v>-1.9999999999999574E-2</v>
      </c>
      <c r="Q25" s="238">
        <f>+B25-G25</f>
        <v>-5</v>
      </c>
      <c r="R25" s="236">
        <f t="shared" si="0"/>
        <v>37278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7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37278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37279</v>
      </c>
      <c r="B26" s="171"/>
      <c r="C26" s="172"/>
      <c r="D26" s="171"/>
      <c r="E26" s="172"/>
      <c r="F26" s="253"/>
      <c r="G26" s="172"/>
      <c r="H26" s="173"/>
      <c r="I26" s="211"/>
      <c r="J26" s="211"/>
      <c r="K26" s="211"/>
      <c r="L26" s="211"/>
      <c r="M26" s="238"/>
      <c r="N26" s="238"/>
      <c r="O26" s="238"/>
      <c r="P26" s="238"/>
      <c r="Q26" s="238"/>
      <c r="R26" s="236">
        <f t="shared" si="0"/>
        <v>37279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7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37279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37280</v>
      </c>
      <c r="B27" s="171"/>
      <c r="C27" s="172"/>
      <c r="D27" s="171"/>
      <c r="E27" s="172"/>
      <c r="F27" s="253"/>
      <c r="G27" s="172"/>
      <c r="H27" s="173"/>
      <c r="I27" s="211"/>
      <c r="J27" s="211"/>
      <c r="K27" s="211"/>
      <c r="L27" s="211"/>
      <c r="M27" s="238"/>
      <c r="N27" s="238"/>
      <c r="O27" s="238"/>
      <c r="P27" s="238"/>
      <c r="Q27" s="238"/>
      <c r="R27" s="236">
        <f t="shared" si="0"/>
        <v>37280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7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1"/>
        <v>37280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37281</v>
      </c>
      <c r="B28" s="171"/>
      <c r="C28" s="172"/>
      <c r="D28" s="171"/>
      <c r="E28" s="172"/>
      <c r="F28" s="253"/>
      <c r="G28" s="172"/>
      <c r="H28" s="173"/>
      <c r="I28" s="211"/>
      <c r="J28" s="211"/>
      <c r="K28" s="211"/>
      <c r="L28" s="211"/>
      <c r="M28" s="238"/>
      <c r="N28" s="238"/>
      <c r="O28" s="238"/>
      <c r="P28" s="238"/>
      <c r="Q28" s="238"/>
      <c r="R28" s="236">
        <f t="shared" si="0"/>
        <v>37281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7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1"/>
        <v>37281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37282</v>
      </c>
      <c r="B29" s="171"/>
      <c r="C29" s="172"/>
      <c r="D29" s="171"/>
      <c r="E29" s="172"/>
      <c r="F29" s="253"/>
      <c r="G29" s="172"/>
      <c r="H29" s="173"/>
      <c r="I29" s="211"/>
      <c r="J29" s="211"/>
      <c r="K29" s="211"/>
      <c r="L29" s="211"/>
      <c r="M29" s="238"/>
      <c r="N29" s="238"/>
      <c r="O29" s="238"/>
      <c r="P29" s="238"/>
      <c r="Q29" s="238"/>
      <c r="R29" s="236">
        <f t="shared" si="0"/>
        <v>37282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7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1"/>
        <v>37282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37283</v>
      </c>
      <c r="B30" s="171"/>
      <c r="C30" s="172"/>
      <c r="D30" s="171"/>
      <c r="E30" s="172"/>
      <c r="F30" s="253"/>
      <c r="G30" s="172"/>
      <c r="H30" s="173"/>
      <c r="I30" s="211"/>
      <c r="J30" s="211"/>
      <c r="K30" s="211"/>
      <c r="L30" s="211"/>
      <c r="M30" s="238"/>
      <c r="N30" s="238"/>
      <c r="O30" s="238"/>
      <c r="P30" s="238"/>
      <c r="Q30" s="238"/>
      <c r="R30" s="236">
        <f t="shared" si="0"/>
        <v>37283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7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1"/>
        <v>37283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37284</v>
      </c>
      <c r="B31" s="171"/>
      <c r="C31" s="172"/>
      <c r="D31" s="171"/>
      <c r="E31" s="172"/>
      <c r="F31" s="253"/>
      <c r="G31" s="172"/>
      <c r="H31" s="173"/>
      <c r="I31" s="211"/>
      <c r="J31" s="211"/>
      <c r="K31" s="211"/>
      <c r="L31" s="211"/>
      <c r="M31" s="238"/>
      <c r="N31" s="238"/>
      <c r="O31" s="238"/>
      <c r="P31" s="238"/>
      <c r="Q31" s="238"/>
      <c r="R31" s="236">
        <f t="shared" si="0"/>
        <v>37284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7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37284</v>
      </c>
      <c r="BJ31" s="159"/>
      <c r="BL31" s="159"/>
      <c r="BN31" s="135"/>
      <c r="BP31" s="135"/>
      <c r="BQ31" s="49"/>
    </row>
    <row r="32" spans="1:70" x14ac:dyDescent="0.25">
      <c r="A32" s="103">
        <v>37285</v>
      </c>
      <c r="B32" s="171"/>
      <c r="C32" s="172"/>
      <c r="D32" s="171"/>
      <c r="E32" s="172"/>
      <c r="F32" s="253"/>
      <c r="G32" s="172"/>
      <c r="H32" s="173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0"/>
        <v>37285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7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37285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37286</v>
      </c>
      <c r="B33" s="171"/>
      <c r="C33" s="172"/>
      <c r="D33" s="171"/>
      <c r="E33" s="172"/>
      <c r="F33" s="253"/>
      <c r="G33" s="172"/>
      <c r="H33" s="173"/>
      <c r="I33" s="211"/>
      <c r="J33" s="211"/>
      <c r="K33" s="211"/>
      <c r="L33" s="211"/>
      <c r="M33" s="238"/>
      <c r="N33" s="238"/>
      <c r="O33" s="238"/>
      <c r="P33" s="238"/>
      <c r="Q33" s="238"/>
      <c r="R33" s="236">
        <f t="shared" si="0"/>
        <v>37286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7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37286</v>
      </c>
      <c r="BJ33" s="159"/>
      <c r="BL33" s="159"/>
      <c r="BN33" s="135"/>
      <c r="BP33" s="135"/>
    </row>
    <row r="34" spans="1:78" x14ac:dyDescent="0.25">
      <c r="A34" s="103">
        <v>37287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8"/>
      <c r="N34" s="238"/>
      <c r="O34" s="238"/>
      <c r="P34" s="238"/>
      <c r="Q34" s="238"/>
      <c r="R34" s="236">
        <f t="shared" si="0"/>
        <v>37287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2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37287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19.531111111111112</v>
      </c>
      <c r="C36" s="83">
        <f>AVERAGE(C4:C34)</f>
        <v>16.852727272727272</v>
      </c>
      <c r="D36" s="83">
        <f>AVERAGE(D4:D34)</f>
        <v>21.562222222222221</v>
      </c>
      <c r="E36" s="83">
        <f>AVERAGE(E4:E34)</f>
        <v>17.099727272727275</v>
      </c>
      <c r="F36" s="83"/>
      <c r="G36" s="83">
        <f t="shared" ref="G36:L36" si="12">AVERAGE(G4:G34)</f>
        <v>23.681666666666665</v>
      </c>
      <c r="H36" s="83">
        <f t="shared" si="12"/>
        <v>16.225909090909092</v>
      </c>
      <c r="I36" s="83">
        <f t="shared" si="12"/>
        <v>24.051111111111108</v>
      </c>
      <c r="J36" s="83">
        <f t="shared" si="12"/>
        <v>17.944090909090907</v>
      </c>
      <c r="K36" s="83">
        <f t="shared" si="12"/>
        <v>23.931111111111107</v>
      </c>
      <c r="L36" s="83">
        <f t="shared" si="12"/>
        <v>18.03318181818182</v>
      </c>
      <c r="M36" s="83">
        <f>AVERAGE(M4:M33)</f>
        <v>-2.0311111111111111</v>
      </c>
      <c r="N36" s="83">
        <f>AVERAGE(N4:N33)</f>
        <v>-4.4000000000000012</v>
      </c>
      <c r="O36" s="83">
        <f>AVERAGE(O4:O33)</f>
        <v>-0.36944444444444435</v>
      </c>
      <c r="P36" s="83">
        <f>AVERAGE(P4:P33)</f>
        <v>-0.11999999999999961</v>
      </c>
      <c r="Q36" s="83">
        <f>AVERAGE(Q4:Q33)</f>
        <v>-4.150555555555556</v>
      </c>
      <c r="R36" s="81" t="s">
        <v>57</v>
      </c>
      <c r="S36" s="83">
        <f t="shared" ref="S36:BF36" si="13">AVERAGE(S4:S34)</f>
        <v>20.75</v>
      </c>
      <c r="T36" s="83" t="e">
        <f t="shared" si="13"/>
        <v>#DIV/0!</v>
      </c>
      <c r="U36" s="83">
        <f t="shared" si="13"/>
        <v>23.15</v>
      </c>
      <c r="V36" s="83">
        <f t="shared" si="13"/>
        <v>24.1875</v>
      </c>
      <c r="W36" s="83" t="e">
        <f t="shared" si="13"/>
        <v>#DIV/0!</v>
      </c>
      <c r="X36" s="83">
        <f t="shared" si="13"/>
        <v>19.916666666666668</v>
      </c>
      <c r="Y36" s="83" t="e">
        <f t="shared" si="13"/>
        <v>#DIV/0!</v>
      </c>
      <c r="Z36" s="83">
        <f t="shared" si="13"/>
        <v>23.05</v>
      </c>
      <c r="AA36" s="83">
        <f t="shared" si="13"/>
        <v>24.8</v>
      </c>
      <c r="AB36" s="83">
        <f t="shared" si="13"/>
        <v>26</v>
      </c>
      <c r="AC36" s="83">
        <f t="shared" si="13"/>
        <v>17.833333333333332</v>
      </c>
      <c r="AD36" s="83" t="e">
        <f t="shared" si="13"/>
        <v>#DIV/0!</v>
      </c>
      <c r="AE36" s="83">
        <f t="shared" si="13"/>
        <v>23</v>
      </c>
      <c r="AF36" s="83">
        <f t="shared" si="13"/>
        <v>24</v>
      </c>
      <c r="AG36" s="83" t="e">
        <f t="shared" si="13"/>
        <v>#DIV/0!</v>
      </c>
      <c r="AH36" s="83">
        <f t="shared" si="13"/>
        <v>17.833333333333332</v>
      </c>
      <c r="AI36" s="83" t="e">
        <f t="shared" si="13"/>
        <v>#DIV/0!</v>
      </c>
      <c r="AJ36" s="83">
        <f t="shared" si="13"/>
        <v>24.8</v>
      </c>
      <c r="AK36" s="83">
        <f t="shared" si="13"/>
        <v>24.8</v>
      </c>
      <c r="AL36" s="83">
        <f t="shared" si="13"/>
        <v>29.25</v>
      </c>
      <c r="AM36" s="83" t="e">
        <f t="shared" si="13"/>
        <v>#DIV/0!</v>
      </c>
      <c r="AN36" s="83" t="e">
        <f t="shared" si="13"/>
        <v>#DIV/0!</v>
      </c>
      <c r="AO36" s="83" t="e">
        <f t="shared" si="13"/>
        <v>#DIV/0!</v>
      </c>
      <c r="AP36" s="83" t="e">
        <f t="shared" si="13"/>
        <v>#DIV/0!</v>
      </c>
      <c r="AQ36" s="83" t="e">
        <f t="shared" si="13"/>
        <v>#DIV/0!</v>
      </c>
      <c r="AR36" s="83">
        <f t="shared" si="13"/>
        <v>17.541666666666668</v>
      </c>
      <c r="AS36" s="83" t="e">
        <f t="shared" si="13"/>
        <v>#DIV/0!</v>
      </c>
      <c r="AT36" s="83">
        <f t="shared" si="13"/>
        <v>26.65</v>
      </c>
      <c r="AU36" s="83">
        <f t="shared" si="13"/>
        <v>26.8</v>
      </c>
      <c r="AV36" s="83">
        <f t="shared" si="13"/>
        <v>29.25</v>
      </c>
      <c r="AW36" s="83">
        <f t="shared" si="13"/>
        <v>31.125</v>
      </c>
      <c r="AX36" s="83" t="e">
        <f t="shared" si="13"/>
        <v>#DIV/0!</v>
      </c>
      <c r="AY36" s="83">
        <f t="shared" si="13"/>
        <v>40.65</v>
      </c>
      <c r="AZ36" s="83">
        <f t="shared" si="13"/>
        <v>39.65</v>
      </c>
      <c r="BA36" s="83">
        <f t="shared" si="13"/>
        <v>45</v>
      </c>
      <c r="BB36" s="83">
        <f t="shared" si="13"/>
        <v>26.5625</v>
      </c>
      <c r="BC36" s="83" t="e">
        <f t="shared" si="13"/>
        <v>#DIV/0!</v>
      </c>
      <c r="BD36" s="83">
        <f t="shared" si="13"/>
        <v>26.6875</v>
      </c>
      <c r="BE36" s="83">
        <f t="shared" si="13"/>
        <v>28.375</v>
      </c>
      <c r="BF36" s="83" t="e">
        <f t="shared" si="13"/>
        <v>#DIV/0!</v>
      </c>
      <c r="BM36" s="21"/>
    </row>
    <row r="37" spans="1:78" x14ac:dyDescent="0.25">
      <c r="A37" s="81" t="s">
        <v>133</v>
      </c>
      <c r="B37" s="83">
        <f>MIN(B4:B33)</f>
        <v>17</v>
      </c>
      <c r="C37" s="83">
        <f>MIN(C4:C33)</f>
        <v>14</v>
      </c>
      <c r="D37" s="83">
        <f>MIN(D4:D33)</f>
        <v>18</v>
      </c>
      <c r="E37" s="83">
        <f>MIN(E4:E33)</f>
        <v>15</v>
      </c>
      <c r="F37" s="83"/>
      <c r="G37" s="83">
        <f t="shared" ref="G37:Q37" si="14">MIN(G4:G33)</f>
        <v>18.5</v>
      </c>
      <c r="H37" s="83">
        <f t="shared" si="14"/>
        <v>13.5</v>
      </c>
      <c r="I37" s="83">
        <f t="shared" si="14"/>
        <v>19</v>
      </c>
      <c r="J37" s="83">
        <f t="shared" si="14"/>
        <v>14.5</v>
      </c>
      <c r="K37" s="83">
        <f t="shared" si="14"/>
        <v>19</v>
      </c>
      <c r="L37" s="83">
        <f t="shared" si="14"/>
        <v>15</v>
      </c>
      <c r="M37" s="83">
        <f t="shared" si="14"/>
        <v>-2.5</v>
      </c>
      <c r="N37" s="83">
        <f t="shared" si="14"/>
        <v>-6.9300000000000033</v>
      </c>
      <c r="O37" s="83">
        <f t="shared" si="14"/>
        <v>-1.6000000000000014</v>
      </c>
      <c r="P37" s="83">
        <f t="shared" si="14"/>
        <v>-0.53999999999999915</v>
      </c>
      <c r="Q37" s="83">
        <f t="shared" si="14"/>
        <v>-7.3400000000000034</v>
      </c>
      <c r="R37" s="81" t="s">
        <v>133</v>
      </c>
      <c r="S37" s="83">
        <f t="shared" ref="S37:BF37" si="15">MIN(S4:S34)</f>
        <v>18.5</v>
      </c>
      <c r="T37" s="83">
        <f t="shared" si="15"/>
        <v>0</v>
      </c>
      <c r="U37" s="83">
        <f t="shared" si="15"/>
        <v>20.5</v>
      </c>
      <c r="V37" s="83">
        <f t="shared" si="15"/>
        <v>22</v>
      </c>
      <c r="W37" s="83">
        <f t="shared" si="15"/>
        <v>0</v>
      </c>
      <c r="X37" s="83">
        <f t="shared" si="15"/>
        <v>19.25</v>
      </c>
      <c r="Y37" s="83">
        <f t="shared" si="15"/>
        <v>0</v>
      </c>
      <c r="Z37" s="83">
        <f t="shared" si="15"/>
        <v>21.75</v>
      </c>
      <c r="AA37" s="83">
        <f t="shared" si="15"/>
        <v>23.5</v>
      </c>
      <c r="AB37" s="83">
        <f t="shared" si="15"/>
        <v>26</v>
      </c>
      <c r="AC37" s="83">
        <f t="shared" si="15"/>
        <v>17</v>
      </c>
      <c r="AD37" s="83">
        <f t="shared" si="15"/>
        <v>0</v>
      </c>
      <c r="AE37" s="83">
        <f t="shared" si="15"/>
        <v>22</v>
      </c>
      <c r="AF37" s="83">
        <f t="shared" si="15"/>
        <v>23.25</v>
      </c>
      <c r="AG37" s="83">
        <f t="shared" si="15"/>
        <v>0</v>
      </c>
      <c r="AH37" s="83">
        <f t="shared" si="15"/>
        <v>17</v>
      </c>
      <c r="AI37" s="83">
        <f t="shared" si="15"/>
        <v>0</v>
      </c>
      <c r="AJ37" s="83">
        <f t="shared" si="15"/>
        <v>23.5</v>
      </c>
      <c r="AK37" s="83">
        <f t="shared" si="15"/>
        <v>23.5</v>
      </c>
      <c r="AL37" s="83">
        <f t="shared" si="15"/>
        <v>29.25</v>
      </c>
      <c r="AM37" s="83">
        <f t="shared" si="15"/>
        <v>0</v>
      </c>
      <c r="AN37" s="83">
        <f t="shared" si="15"/>
        <v>0</v>
      </c>
      <c r="AO37" s="83">
        <f t="shared" si="15"/>
        <v>0</v>
      </c>
      <c r="AP37" s="83">
        <f t="shared" si="15"/>
        <v>0</v>
      </c>
      <c r="AQ37" s="83">
        <f t="shared" si="15"/>
        <v>0</v>
      </c>
      <c r="AR37" s="83">
        <f t="shared" si="15"/>
        <v>17</v>
      </c>
      <c r="AS37" s="83">
        <f t="shared" si="15"/>
        <v>0</v>
      </c>
      <c r="AT37" s="83">
        <f t="shared" si="15"/>
        <v>25.75</v>
      </c>
      <c r="AU37" s="83">
        <f t="shared" si="15"/>
        <v>25.5</v>
      </c>
      <c r="AV37" s="83">
        <f t="shared" si="15"/>
        <v>29.25</v>
      </c>
      <c r="AW37" s="83">
        <f t="shared" si="15"/>
        <v>30.5</v>
      </c>
      <c r="AX37" s="83">
        <f t="shared" si="15"/>
        <v>0</v>
      </c>
      <c r="AY37" s="83">
        <f t="shared" si="15"/>
        <v>39.5</v>
      </c>
      <c r="AZ37" s="83">
        <f t="shared" si="15"/>
        <v>38.5</v>
      </c>
      <c r="BA37" s="83">
        <f t="shared" si="15"/>
        <v>45</v>
      </c>
      <c r="BB37" s="83">
        <f t="shared" si="15"/>
        <v>26.5</v>
      </c>
      <c r="BC37" s="83">
        <f t="shared" si="15"/>
        <v>0</v>
      </c>
      <c r="BD37" s="83">
        <f t="shared" si="15"/>
        <v>26</v>
      </c>
      <c r="BE37" s="83">
        <f t="shared" si="15"/>
        <v>28</v>
      </c>
      <c r="BF37" s="83">
        <f t="shared" si="15"/>
        <v>0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23</v>
      </c>
      <c r="C38" s="83">
        <f>MAX(C4:C33)</f>
        <v>19</v>
      </c>
      <c r="D38" s="83">
        <f>MAX(D4:D33)</f>
        <v>24.75</v>
      </c>
      <c r="E38" s="83">
        <f>MAX(E4:E33)</f>
        <v>19</v>
      </c>
      <c r="F38" s="83"/>
      <c r="G38" s="83">
        <f t="shared" ref="G38:Q38" si="16">MAX(G4:G33)</f>
        <v>28.67</v>
      </c>
      <c r="H38" s="83">
        <f t="shared" si="16"/>
        <v>18</v>
      </c>
      <c r="I38" s="83">
        <f t="shared" si="16"/>
        <v>28.63</v>
      </c>
      <c r="J38" s="83">
        <f t="shared" si="16"/>
        <v>21</v>
      </c>
      <c r="K38" s="83">
        <f t="shared" si="16"/>
        <v>28.26</v>
      </c>
      <c r="L38" s="83">
        <f t="shared" si="16"/>
        <v>21</v>
      </c>
      <c r="M38" s="83">
        <f t="shared" si="16"/>
        <v>-1</v>
      </c>
      <c r="N38" s="83">
        <f t="shared" si="16"/>
        <v>-2</v>
      </c>
      <c r="O38" s="83">
        <f t="shared" si="16"/>
        <v>0.51999999999999957</v>
      </c>
      <c r="P38" s="83">
        <f t="shared" si="16"/>
        <v>0.23000000000000043</v>
      </c>
      <c r="Q38" s="83">
        <f t="shared" si="16"/>
        <v>-1.5</v>
      </c>
      <c r="R38" s="81" t="s">
        <v>134</v>
      </c>
      <c r="S38" s="83">
        <f t="shared" ref="S38:BF38" si="17">MAX(S4:S34)</f>
        <v>23</v>
      </c>
      <c r="T38" s="83">
        <f t="shared" si="17"/>
        <v>0</v>
      </c>
      <c r="U38" s="83">
        <f t="shared" si="17"/>
        <v>25</v>
      </c>
      <c r="V38" s="83">
        <f t="shared" si="17"/>
        <v>25.5</v>
      </c>
      <c r="W38" s="83">
        <f t="shared" si="17"/>
        <v>0</v>
      </c>
      <c r="X38" s="83">
        <f t="shared" si="17"/>
        <v>20.75</v>
      </c>
      <c r="Y38" s="83">
        <f t="shared" si="17"/>
        <v>0</v>
      </c>
      <c r="Z38" s="83">
        <f t="shared" si="17"/>
        <v>23.5</v>
      </c>
      <c r="AA38" s="83">
        <f t="shared" si="17"/>
        <v>26</v>
      </c>
      <c r="AB38" s="83">
        <f t="shared" si="17"/>
        <v>26</v>
      </c>
      <c r="AC38" s="83">
        <f t="shared" si="17"/>
        <v>19.25</v>
      </c>
      <c r="AD38" s="83">
        <f t="shared" si="17"/>
        <v>0</v>
      </c>
      <c r="AE38" s="83">
        <f t="shared" si="17"/>
        <v>23.5</v>
      </c>
      <c r="AF38" s="83">
        <f t="shared" si="17"/>
        <v>24.75</v>
      </c>
      <c r="AG38" s="83">
        <f t="shared" si="17"/>
        <v>0</v>
      </c>
      <c r="AH38" s="83">
        <f t="shared" si="17"/>
        <v>19.25</v>
      </c>
      <c r="AI38" s="83">
        <f t="shared" si="17"/>
        <v>0</v>
      </c>
      <c r="AJ38" s="83">
        <f t="shared" si="17"/>
        <v>27</v>
      </c>
      <c r="AK38" s="83">
        <f t="shared" si="17"/>
        <v>28.5</v>
      </c>
      <c r="AL38" s="83">
        <f t="shared" si="17"/>
        <v>29.25</v>
      </c>
      <c r="AM38" s="83">
        <f t="shared" si="17"/>
        <v>0</v>
      </c>
      <c r="AN38" s="83">
        <f t="shared" si="17"/>
        <v>0</v>
      </c>
      <c r="AO38" s="83">
        <f t="shared" si="17"/>
        <v>0</v>
      </c>
      <c r="AP38" s="83">
        <f t="shared" si="17"/>
        <v>0</v>
      </c>
      <c r="AQ38" s="83">
        <f t="shared" si="17"/>
        <v>0</v>
      </c>
      <c r="AR38" s="83">
        <f t="shared" si="17"/>
        <v>18.25</v>
      </c>
      <c r="AS38" s="83">
        <f t="shared" si="17"/>
        <v>0</v>
      </c>
      <c r="AT38" s="83">
        <f t="shared" si="17"/>
        <v>27.5</v>
      </c>
      <c r="AU38" s="83">
        <f t="shared" si="17"/>
        <v>28.5</v>
      </c>
      <c r="AV38" s="83">
        <f t="shared" si="17"/>
        <v>29.25</v>
      </c>
      <c r="AW38" s="83">
        <f t="shared" si="17"/>
        <v>32</v>
      </c>
      <c r="AX38" s="83">
        <f t="shared" si="17"/>
        <v>0</v>
      </c>
      <c r="AY38" s="83">
        <f t="shared" si="17"/>
        <v>43</v>
      </c>
      <c r="AZ38" s="83">
        <f t="shared" si="17"/>
        <v>42</v>
      </c>
      <c r="BA38" s="83">
        <f t="shared" si="17"/>
        <v>45</v>
      </c>
      <c r="BB38" s="83">
        <f t="shared" si="17"/>
        <v>26.75</v>
      </c>
      <c r="BC38" s="83">
        <f t="shared" si="17"/>
        <v>0</v>
      </c>
      <c r="BD38" s="83">
        <f t="shared" si="17"/>
        <v>27.5</v>
      </c>
      <c r="BE38" s="83">
        <f t="shared" si="17"/>
        <v>28.75</v>
      </c>
      <c r="BF38" s="83">
        <f t="shared" si="17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18">AVERAGE(B64:B94)</f>
        <v>33.4</v>
      </c>
      <c r="C96" s="83">
        <f t="shared" si="18"/>
        <v>33.4</v>
      </c>
      <c r="D96" s="83">
        <f t="shared" si="18"/>
        <v>31.5</v>
      </c>
      <c r="E96" s="83">
        <f t="shared" si="18"/>
        <v>32.5</v>
      </c>
      <c r="F96" s="83">
        <f t="shared" si="18"/>
        <v>35.25</v>
      </c>
      <c r="G96" s="83">
        <f t="shared" si="18"/>
        <v>35.6</v>
      </c>
      <c r="H96" s="83">
        <f t="shared" si="18"/>
        <v>35.6</v>
      </c>
      <c r="I96" s="83">
        <f t="shared" si="18"/>
        <v>31</v>
      </c>
      <c r="J96" s="83">
        <f t="shared" si="18"/>
        <v>31.4</v>
      </c>
      <c r="K96" s="83">
        <f t="shared" si="18"/>
        <v>34.799999999999997</v>
      </c>
      <c r="L96" s="83">
        <f t="shared" si="18"/>
        <v>33.799999999999997</v>
      </c>
      <c r="M96" s="83">
        <f t="shared" si="18"/>
        <v>33</v>
      </c>
      <c r="N96" s="83">
        <f t="shared" si="18"/>
        <v>27</v>
      </c>
      <c r="O96" s="83">
        <f t="shared" si="18"/>
        <v>31.4</v>
      </c>
      <c r="P96" s="83">
        <f t="shared" si="18"/>
        <v>34.4</v>
      </c>
      <c r="Q96" s="83">
        <f t="shared" si="18"/>
        <v>35.799999999999997</v>
      </c>
      <c r="R96" s="83">
        <f t="shared" si="18"/>
        <v>35</v>
      </c>
      <c r="S96" s="83">
        <f t="shared" si="18"/>
        <v>26.3</v>
      </c>
      <c r="T96" s="83">
        <f t="shared" si="18"/>
        <v>30.4</v>
      </c>
      <c r="U96" s="83">
        <f t="shared" si="18"/>
        <v>34.200000000000003</v>
      </c>
      <c r="V96" s="83">
        <f t="shared" si="18"/>
        <v>44.8</v>
      </c>
      <c r="W96" s="83">
        <f t="shared" si="18"/>
        <v>44.4</v>
      </c>
      <c r="X96" s="83">
        <f t="shared" si="18"/>
        <v>27.6</v>
      </c>
      <c r="Y96" s="83">
        <f t="shared" si="18"/>
        <v>30.8</v>
      </c>
      <c r="Z96" s="83">
        <f t="shared" si="18"/>
        <v>38.6</v>
      </c>
      <c r="AA96" s="83">
        <f t="shared" si="18"/>
        <v>35.999999999999993</v>
      </c>
      <c r="AB96" s="83">
        <f t="shared" si="18"/>
        <v>35.93333333333333</v>
      </c>
      <c r="AC96" s="83">
        <f t="shared" si="18"/>
        <v>27.366666666666667</v>
      </c>
      <c r="AD96" s="83">
        <f t="shared" si="18"/>
        <v>31.066666666666663</v>
      </c>
      <c r="AE96" s="83">
        <f t="shared" si="18"/>
        <v>35.06666666666667</v>
      </c>
      <c r="AF96" s="83" t="e">
        <f t="shared" si="18"/>
        <v>#DIV/0!</v>
      </c>
      <c r="AG96" s="83" t="e">
        <f t="shared" si="18"/>
        <v>#DIV/0!</v>
      </c>
      <c r="AH96" s="83" t="e">
        <f t="shared" si="18"/>
        <v>#DIV/0!</v>
      </c>
      <c r="AI96" s="83" t="e">
        <f t="shared" si="18"/>
        <v>#DIV/0!</v>
      </c>
      <c r="AJ96" s="83" t="e">
        <f t="shared" si="18"/>
        <v>#DIV/0!</v>
      </c>
      <c r="AK96" s="83" t="e">
        <f t="shared" si="18"/>
        <v>#DIV/0!</v>
      </c>
      <c r="AL96" s="83" t="e">
        <f t="shared" si="18"/>
        <v>#DIV/0!</v>
      </c>
      <c r="AM96" s="83" t="e">
        <f t="shared" si="18"/>
        <v>#DIV/0!</v>
      </c>
      <c r="AN96" s="83" t="e">
        <f t="shared" si="18"/>
        <v>#DIV/0!</v>
      </c>
      <c r="AO96" s="83" t="e">
        <f t="shared" si="18"/>
        <v>#DIV/0!</v>
      </c>
    </row>
    <row r="97" spans="2:41" x14ac:dyDescent="0.25">
      <c r="B97" s="83">
        <f t="shared" ref="B97:AO97" si="19">MIN(B64:B94)</f>
        <v>31</v>
      </c>
      <c r="C97" s="83">
        <f t="shared" si="19"/>
        <v>31</v>
      </c>
      <c r="D97" s="83">
        <f t="shared" si="19"/>
        <v>28</v>
      </c>
      <c r="E97" s="83">
        <f t="shared" si="19"/>
        <v>29</v>
      </c>
      <c r="F97" s="83">
        <f t="shared" si="19"/>
        <v>32</v>
      </c>
      <c r="G97" s="83">
        <f t="shared" si="19"/>
        <v>33</v>
      </c>
      <c r="H97" s="83">
        <f t="shared" si="19"/>
        <v>33</v>
      </c>
      <c r="I97" s="83">
        <f t="shared" si="19"/>
        <v>28</v>
      </c>
      <c r="J97" s="83">
        <f t="shared" si="19"/>
        <v>30</v>
      </c>
      <c r="K97" s="83">
        <f t="shared" si="19"/>
        <v>33</v>
      </c>
      <c r="L97" s="83">
        <f t="shared" si="19"/>
        <v>32</v>
      </c>
      <c r="M97" s="83">
        <f t="shared" si="19"/>
        <v>31</v>
      </c>
      <c r="N97" s="83">
        <f t="shared" si="19"/>
        <v>24</v>
      </c>
      <c r="O97" s="83">
        <f t="shared" si="19"/>
        <v>30</v>
      </c>
      <c r="P97" s="83">
        <f t="shared" si="19"/>
        <v>33</v>
      </c>
      <c r="Q97" s="83">
        <f t="shared" si="19"/>
        <v>35</v>
      </c>
      <c r="R97" s="83">
        <f t="shared" si="19"/>
        <v>34</v>
      </c>
      <c r="S97" s="83">
        <f t="shared" si="19"/>
        <v>25</v>
      </c>
      <c r="T97" s="83">
        <f t="shared" si="19"/>
        <v>30</v>
      </c>
      <c r="U97" s="83">
        <f t="shared" si="19"/>
        <v>32</v>
      </c>
      <c r="V97" s="83">
        <f t="shared" si="19"/>
        <v>43</v>
      </c>
      <c r="W97" s="83">
        <f t="shared" si="19"/>
        <v>42</v>
      </c>
      <c r="X97" s="83">
        <f t="shared" si="19"/>
        <v>26</v>
      </c>
      <c r="Y97" s="83">
        <f t="shared" si="19"/>
        <v>30</v>
      </c>
      <c r="Z97" s="83">
        <f t="shared" si="19"/>
        <v>34</v>
      </c>
      <c r="AA97" s="83">
        <f t="shared" si="19"/>
        <v>26</v>
      </c>
      <c r="AB97" s="83">
        <f t="shared" si="19"/>
        <v>28</v>
      </c>
      <c r="AC97" s="83">
        <f t="shared" si="19"/>
        <v>25</v>
      </c>
      <c r="AD97" s="83">
        <f t="shared" si="19"/>
        <v>30</v>
      </c>
      <c r="AE97" s="83">
        <f t="shared" si="19"/>
        <v>32</v>
      </c>
      <c r="AF97" s="83">
        <f t="shared" si="19"/>
        <v>0</v>
      </c>
      <c r="AG97" s="83">
        <f t="shared" si="19"/>
        <v>0</v>
      </c>
      <c r="AH97" s="83">
        <f t="shared" si="19"/>
        <v>0</v>
      </c>
      <c r="AI97" s="83">
        <f t="shared" si="19"/>
        <v>0</v>
      </c>
      <c r="AJ97" s="83">
        <f t="shared" si="19"/>
        <v>0</v>
      </c>
      <c r="AK97" s="83">
        <f t="shared" si="19"/>
        <v>0</v>
      </c>
      <c r="AL97" s="83">
        <f t="shared" si="19"/>
        <v>0</v>
      </c>
      <c r="AM97" s="83">
        <f t="shared" si="19"/>
        <v>0</v>
      </c>
      <c r="AN97" s="83">
        <f t="shared" si="19"/>
        <v>0</v>
      </c>
      <c r="AO97" s="83">
        <f t="shared" si="19"/>
        <v>0</v>
      </c>
    </row>
    <row r="98" spans="2:41" x14ac:dyDescent="0.25">
      <c r="B98" s="83">
        <f t="shared" ref="B98:AO98" si="20">MAX(B64:B94)</f>
        <v>39</v>
      </c>
      <c r="C98" s="83">
        <f t="shared" si="20"/>
        <v>39</v>
      </c>
      <c r="D98" s="83">
        <f t="shared" si="20"/>
        <v>35</v>
      </c>
      <c r="E98" s="83">
        <f t="shared" si="20"/>
        <v>35</v>
      </c>
      <c r="F98" s="83">
        <f t="shared" si="20"/>
        <v>40</v>
      </c>
      <c r="G98" s="83">
        <f t="shared" si="20"/>
        <v>41</v>
      </c>
      <c r="H98" s="83">
        <f t="shared" si="20"/>
        <v>41</v>
      </c>
      <c r="I98" s="83">
        <f t="shared" si="20"/>
        <v>36</v>
      </c>
      <c r="J98" s="83">
        <f t="shared" si="20"/>
        <v>33</v>
      </c>
      <c r="K98" s="83">
        <f t="shared" si="20"/>
        <v>36</v>
      </c>
      <c r="L98" s="83">
        <f t="shared" si="20"/>
        <v>38</v>
      </c>
      <c r="M98" s="83">
        <f t="shared" si="20"/>
        <v>37</v>
      </c>
      <c r="N98" s="83">
        <f t="shared" si="20"/>
        <v>33</v>
      </c>
      <c r="O98" s="83">
        <f t="shared" si="20"/>
        <v>34</v>
      </c>
      <c r="P98" s="83">
        <f t="shared" si="20"/>
        <v>39</v>
      </c>
      <c r="Q98" s="83">
        <f t="shared" si="20"/>
        <v>38</v>
      </c>
      <c r="R98" s="83">
        <f t="shared" si="20"/>
        <v>37</v>
      </c>
      <c r="S98" s="83">
        <f t="shared" si="20"/>
        <v>28</v>
      </c>
      <c r="T98" s="83">
        <f t="shared" si="20"/>
        <v>32</v>
      </c>
      <c r="U98" s="83">
        <f t="shared" si="20"/>
        <v>37</v>
      </c>
      <c r="V98" s="83">
        <f t="shared" si="20"/>
        <v>50</v>
      </c>
      <c r="W98" s="83">
        <f t="shared" si="20"/>
        <v>49</v>
      </c>
      <c r="X98" s="83">
        <f t="shared" si="20"/>
        <v>29</v>
      </c>
      <c r="Y98" s="83">
        <f t="shared" si="20"/>
        <v>32</v>
      </c>
      <c r="Z98" s="83">
        <f t="shared" si="20"/>
        <v>44</v>
      </c>
      <c r="AA98" s="83">
        <f t="shared" si="20"/>
        <v>42</v>
      </c>
      <c r="AB98" s="83">
        <f t="shared" si="20"/>
        <v>41</v>
      </c>
      <c r="AC98" s="83">
        <f t="shared" si="20"/>
        <v>30</v>
      </c>
      <c r="AD98" s="83">
        <f t="shared" si="20"/>
        <v>32.666666666666664</v>
      </c>
      <c r="AE98" s="83">
        <f t="shared" si="20"/>
        <v>40</v>
      </c>
      <c r="AF98" s="83">
        <f t="shared" si="20"/>
        <v>0</v>
      </c>
      <c r="AG98" s="83">
        <f t="shared" si="20"/>
        <v>0</v>
      </c>
      <c r="AH98" s="83">
        <f t="shared" si="20"/>
        <v>0</v>
      </c>
      <c r="AI98" s="83">
        <f t="shared" si="20"/>
        <v>0</v>
      </c>
      <c r="AJ98" s="83">
        <f t="shared" si="20"/>
        <v>0</v>
      </c>
      <c r="AK98" s="83">
        <f t="shared" si="20"/>
        <v>0</v>
      </c>
      <c r="AL98" s="83">
        <f t="shared" si="20"/>
        <v>0</v>
      </c>
      <c r="AM98" s="83">
        <f t="shared" si="20"/>
        <v>0</v>
      </c>
      <c r="AN98" s="83">
        <f t="shared" si="20"/>
        <v>0</v>
      </c>
      <c r="AO98" s="83">
        <f t="shared" si="20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G24" sqref="G24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37</v>
      </c>
      <c r="T2" s="14"/>
      <c r="U2" s="7"/>
      <c r="V2" s="14"/>
      <c r="W2" s="104"/>
      <c r="X2" s="13" t="s">
        <v>524</v>
      </c>
      <c r="Y2" s="14"/>
      <c r="Z2" s="7"/>
      <c r="AA2" s="14"/>
      <c r="AB2" s="104"/>
      <c r="AC2" s="13" t="s">
        <v>460</v>
      </c>
      <c r="AD2" s="14"/>
      <c r="AE2" s="7"/>
      <c r="AF2" s="14"/>
      <c r="AG2" s="104"/>
      <c r="AH2" s="13" t="s">
        <v>461</v>
      </c>
      <c r="AI2" s="14"/>
      <c r="AJ2" s="7"/>
      <c r="AK2" s="14"/>
      <c r="AL2" s="104"/>
      <c r="AM2" s="13" t="s">
        <v>10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79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37226</v>
      </c>
      <c r="B4" s="171">
        <v>29</v>
      </c>
      <c r="C4" s="172">
        <v>23</v>
      </c>
      <c r="D4" s="171">
        <v>29</v>
      </c>
      <c r="E4" s="172">
        <v>23</v>
      </c>
      <c r="F4" s="252"/>
      <c r="G4" s="172">
        <v>31</v>
      </c>
      <c r="H4" s="243">
        <v>22</v>
      </c>
      <c r="I4" s="210">
        <v>31</v>
      </c>
      <c r="J4" s="210">
        <v>25</v>
      </c>
      <c r="K4" s="210">
        <v>29</v>
      </c>
      <c r="L4" s="210">
        <v>27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-2</v>
      </c>
      <c r="Q4" s="237">
        <f t="shared" ref="Q4:Q10" si="4">+B4-G4</f>
        <v>-2</v>
      </c>
      <c r="R4" s="236">
        <f t="shared" ref="R4:R34" si="5">A4</f>
        <v>37226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4"/>
      <c r="AS4" s="194"/>
      <c r="AT4" s="194"/>
      <c r="AU4" s="194"/>
      <c r="AV4" s="194"/>
      <c r="AW4" s="193"/>
      <c r="AX4" s="194"/>
      <c r="AY4" s="194"/>
      <c r="AZ4" s="194"/>
      <c r="BA4" s="194"/>
      <c r="BB4" s="194"/>
      <c r="BC4" s="194"/>
      <c r="BD4" s="194"/>
      <c r="BE4" s="194"/>
      <c r="BF4" s="195"/>
      <c r="BG4" s="236">
        <f t="shared" ref="BG4:BG34" si="6">A4</f>
        <v>37226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37227</v>
      </c>
      <c r="B5" s="171"/>
      <c r="C5" s="172">
        <v>23.5</v>
      </c>
      <c r="D5" s="171"/>
      <c r="E5" s="172">
        <v>25</v>
      </c>
      <c r="F5" s="252"/>
      <c r="G5" s="172"/>
      <c r="H5" s="173">
        <v>21.5</v>
      </c>
      <c r="I5" s="211"/>
      <c r="J5" s="211">
        <v>24</v>
      </c>
      <c r="K5" s="211"/>
      <c r="L5" s="211">
        <v>27</v>
      </c>
      <c r="M5" s="238"/>
      <c r="N5" s="238"/>
      <c r="O5" s="238"/>
      <c r="P5" s="238"/>
      <c r="Q5" s="238"/>
      <c r="R5" s="236">
        <f t="shared" si="5"/>
        <v>37227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/>
      <c r="AN5" s="197"/>
      <c r="AO5" s="197"/>
      <c r="AP5" s="197"/>
      <c r="AQ5" s="198"/>
      <c r="AR5" s="197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37227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37228</v>
      </c>
      <c r="B6" s="171">
        <v>28</v>
      </c>
      <c r="C6" s="172">
        <v>23.5</v>
      </c>
      <c r="D6" s="171">
        <v>29</v>
      </c>
      <c r="E6" s="172">
        <v>25</v>
      </c>
      <c r="F6" s="252"/>
      <c r="G6" s="172">
        <v>30</v>
      </c>
      <c r="H6" s="173">
        <v>21.5</v>
      </c>
      <c r="I6" s="255">
        <v>31</v>
      </c>
      <c r="J6" s="211">
        <v>24</v>
      </c>
      <c r="K6" s="211">
        <v>31</v>
      </c>
      <c r="L6" s="211">
        <v>27</v>
      </c>
      <c r="M6" s="238">
        <f t="shared" si="0"/>
        <v>-1</v>
      </c>
      <c r="N6" s="238">
        <f t="shared" si="1"/>
        <v>-3</v>
      </c>
      <c r="O6" s="238">
        <f t="shared" si="2"/>
        <v>-1</v>
      </c>
      <c r="P6" s="238">
        <f t="shared" si="3"/>
        <v>0</v>
      </c>
      <c r="Q6" s="238">
        <f t="shared" si="4"/>
        <v>-2</v>
      </c>
      <c r="R6" s="236">
        <f t="shared" si="5"/>
        <v>37228</v>
      </c>
      <c r="S6" s="196">
        <v>27</v>
      </c>
      <c r="T6" s="197"/>
      <c r="U6" s="197">
        <v>27</v>
      </c>
      <c r="V6" s="197">
        <v>28</v>
      </c>
      <c r="W6" s="198">
        <v>28</v>
      </c>
      <c r="X6" s="196">
        <v>28</v>
      </c>
      <c r="Y6" s="197">
        <v>28</v>
      </c>
      <c r="Z6" s="197">
        <v>27.25</v>
      </c>
      <c r="AA6" s="197">
        <v>30</v>
      </c>
      <c r="AB6" s="198">
        <v>30</v>
      </c>
      <c r="AC6" s="196">
        <v>27</v>
      </c>
      <c r="AD6" s="197">
        <v>27</v>
      </c>
      <c r="AE6" s="197">
        <v>27</v>
      </c>
      <c r="AF6" s="197">
        <v>30.5</v>
      </c>
      <c r="AG6" s="198">
        <v>31</v>
      </c>
      <c r="AH6" s="196">
        <v>26.5</v>
      </c>
      <c r="AI6" s="197">
        <v>27</v>
      </c>
      <c r="AJ6" s="197">
        <v>26.5</v>
      </c>
      <c r="AK6" s="197">
        <v>29.5</v>
      </c>
      <c r="AL6" s="198">
        <v>30</v>
      </c>
      <c r="AM6" s="196">
        <v>25.5</v>
      </c>
      <c r="AN6" s="197">
        <v>26</v>
      </c>
      <c r="AO6" s="197">
        <v>32.5</v>
      </c>
      <c r="AP6" s="197">
        <v>29.5</v>
      </c>
      <c r="AQ6" s="198">
        <v>30</v>
      </c>
      <c r="AR6" s="197">
        <v>39</v>
      </c>
      <c r="AS6" s="197"/>
      <c r="AT6" s="197">
        <v>50</v>
      </c>
      <c r="AU6" s="197">
        <v>46</v>
      </c>
      <c r="AV6" s="198">
        <v>46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6"/>
        <v>37228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37229</v>
      </c>
      <c r="B7" s="171">
        <v>26</v>
      </c>
      <c r="C7" s="172">
        <v>19.75</v>
      </c>
      <c r="D7" s="171">
        <v>28</v>
      </c>
      <c r="E7" s="172">
        <v>20</v>
      </c>
      <c r="F7" s="252"/>
      <c r="G7" s="172">
        <v>28</v>
      </c>
      <c r="H7" s="173">
        <v>17</v>
      </c>
      <c r="I7" s="255">
        <v>29</v>
      </c>
      <c r="J7" s="211">
        <v>19</v>
      </c>
      <c r="K7" s="211">
        <v>30</v>
      </c>
      <c r="L7" s="211">
        <v>23</v>
      </c>
      <c r="M7" s="238">
        <f t="shared" si="0"/>
        <v>-2</v>
      </c>
      <c r="N7" s="238">
        <f t="shared" si="1"/>
        <v>-4</v>
      </c>
      <c r="O7" s="238">
        <f t="shared" si="2"/>
        <v>-1</v>
      </c>
      <c r="P7" s="238">
        <f t="shared" si="3"/>
        <v>1</v>
      </c>
      <c r="Q7" s="238">
        <f t="shared" si="4"/>
        <v>-2</v>
      </c>
      <c r="R7" s="236">
        <f t="shared" si="5"/>
        <v>37229</v>
      </c>
      <c r="S7" s="196">
        <v>27</v>
      </c>
      <c r="T7" s="197">
        <v>28</v>
      </c>
      <c r="U7" s="197">
        <v>27</v>
      </c>
      <c r="V7" s="197">
        <v>28</v>
      </c>
      <c r="W7" s="198">
        <v>29.5</v>
      </c>
      <c r="X7" s="196">
        <v>27.5</v>
      </c>
      <c r="Y7" s="197">
        <v>28</v>
      </c>
      <c r="Z7" s="197">
        <v>28</v>
      </c>
      <c r="AA7" s="197">
        <v>29</v>
      </c>
      <c r="AB7" s="198">
        <v>31</v>
      </c>
      <c r="AC7" s="196">
        <v>26.5</v>
      </c>
      <c r="AD7" s="197"/>
      <c r="AE7" s="197">
        <v>27</v>
      </c>
      <c r="AF7" s="197">
        <v>28.5</v>
      </c>
      <c r="AG7" s="198">
        <v>29.5</v>
      </c>
      <c r="AH7" s="196">
        <v>26</v>
      </c>
      <c r="AI7" s="197"/>
      <c r="AJ7" s="197">
        <v>27</v>
      </c>
      <c r="AK7" s="197">
        <v>28</v>
      </c>
      <c r="AL7" s="198">
        <v>28.5</v>
      </c>
      <c r="AM7" s="196">
        <v>23.5</v>
      </c>
      <c r="AN7" s="197"/>
      <c r="AO7" s="197">
        <v>31.25</v>
      </c>
      <c r="AP7" s="197">
        <v>30</v>
      </c>
      <c r="AQ7" s="198">
        <v>29</v>
      </c>
      <c r="AR7" s="197">
        <v>38.5</v>
      </c>
      <c r="AS7" s="197"/>
      <c r="AT7" s="197">
        <v>49</v>
      </c>
      <c r="AU7" s="197">
        <v>46</v>
      </c>
      <c r="AV7" s="198">
        <v>46</v>
      </c>
      <c r="AW7" s="196">
        <v>24.5</v>
      </c>
      <c r="AX7" s="197"/>
      <c r="AY7" s="197">
        <v>37.5</v>
      </c>
      <c r="AZ7" s="197">
        <v>35</v>
      </c>
      <c r="BA7" s="198">
        <v>34</v>
      </c>
      <c r="BB7" s="196">
        <v>37</v>
      </c>
      <c r="BC7" s="197"/>
      <c r="BD7" s="197">
        <v>45</v>
      </c>
      <c r="BE7" s="197">
        <v>42.25</v>
      </c>
      <c r="BF7" s="198">
        <v>43</v>
      </c>
      <c r="BG7" s="236">
        <f t="shared" si="6"/>
        <v>37229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37230</v>
      </c>
      <c r="B8" s="171">
        <v>27.5</v>
      </c>
      <c r="C8" s="172">
        <v>20.34</v>
      </c>
      <c r="D8" s="171">
        <v>29.33</v>
      </c>
      <c r="E8" s="172">
        <v>20.5</v>
      </c>
      <c r="F8" s="252"/>
      <c r="G8" s="172">
        <v>27.25</v>
      </c>
      <c r="H8" s="173">
        <v>16</v>
      </c>
      <c r="I8" s="211">
        <v>28.74</v>
      </c>
      <c r="J8" s="211">
        <v>17</v>
      </c>
      <c r="K8" s="211">
        <v>31.57</v>
      </c>
      <c r="L8" s="211">
        <v>21.52</v>
      </c>
      <c r="M8" s="238">
        <f t="shared" si="0"/>
        <v>-1.8299999999999983</v>
      </c>
      <c r="N8" s="238">
        <f t="shared" si="1"/>
        <v>-4.07</v>
      </c>
      <c r="O8" s="238">
        <f t="shared" si="2"/>
        <v>-1.4899999999999984</v>
      </c>
      <c r="P8" s="238">
        <f t="shared" si="3"/>
        <v>2.8300000000000018</v>
      </c>
      <c r="Q8" s="238">
        <f t="shared" si="4"/>
        <v>0.25</v>
      </c>
      <c r="R8" s="236">
        <f t="shared" si="5"/>
        <v>37230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7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37230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37231</v>
      </c>
      <c r="B9" s="171">
        <v>26.5</v>
      </c>
      <c r="C9" s="172">
        <v>20</v>
      </c>
      <c r="D9" s="171">
        <v>27.6</v>
      </c>
      <c r="E9" s="172">
        <v>20.83</v>
      </c>
      <c r="F9" s="252"/>
      <c r="G9" s="172">
        <v>27.5</v>
      </c>
      <c r="H9" s="173">
        <v>18.7</v>
      </c>
      <c r="I9" s="211">
        <v>28.5</v>
      </c>
      <c r="J9" s="211">
        <v>19.37</v>
      </c>
      <c r="K9" s="211">
        <v>29</v>
      </c>
      <c r="L9" s="211">
        <v>22.4</v>
      </c>
      <c r="M9" s="238">
        <f t="shared" si="0"/>
        <v>-1.1000000000000014</v>
      </c>
      <c r="N9" s="238">
        <f t="shared" si="1"/>
        <v>-2.5</v>
      </c>
      <c r="O9" s="238">
        <f t="shared" si="2"/>
        <v>-1</v>
      </c>
      <c r="P9" s="238">
        <f t="shared" si="3"/>
        <v>0.5</v>
      </c>
      <c r="Q9" s="238">
        <f t="shared" si="4"/>
        <v>-1</v>
      </c>
      <c r="R9" s="236">
        <f t="shared" si="5"/>
        <v>37231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7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37231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37232</v>
      </c>
      <c r="B10" s="171">
        <v>26.5</v>
      </c>
      <c r="C10" s="172">
        <v>20</v>
      </c>
      <c r="D10" s="171">
        <v>27.6</v>
      </c>
      <c r="E10" s="172">
        <v>20.83</v>
      </c>
      <c r="F10" s="252"/>
      <c r="G10" s="172">
        <v>27.5</v>
      </c>
      <c r="H10" s="173">
        <v>18.7</v>
      </c>
      <c r="I10" s="211">
        <v>28.5</v>
      </c>
      <c r="J10" s="211">
        <v>19.37</v>
      </c>
      <c r="K10" s="211">
        <v>29</v>
      </c>
      <c r="L10" s="211">
        <v>22.4</v>
      </c>
      <c r="M10" s="238">
        <f t="shared" si="0"/>
        <v>-1.1000000000000014</v>
      </c>
      <c r="N10" s="238">
        <f t="shared" si="1"/>
        <v>-2.5</v>
      </c>
      <c r="O10" s="238">
        <f t="shared" si="2"/>
        <v>-1</v>
      </c>
      <c r="P10" s="238">
        <f t="shared" si="3"/>
        <v>0.5</v>
      </c>
      <c r="Q10" s="238">
        <f t="shared" si="4"/>
        <v>-1</v>
      </c>
      <c r="R10" s="236">
        <f t="shared" si="5"/>
        <v>37232</v>
      </c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7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37232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37233</v>
      </c>
      <c r="B11" s="171">
        <v>26.5</v>
      </c>
      <c r="C11" s="172">
        <v>20</v>
      </c>
      <c r="D11" s="171">
        <v>27.6</v>
      </c>
      <c r="E11" s="172">
        <v>20.83</v>
      </c>
      <c r="F11" s="252"/>
      <c r="G11" s="172">
        <v>27.5</v>
      </c>
      <c r="H11" s="173">
        <v>18.7</v>
      </c>
      <c r="I11" s="211">
        <v>28.5</v>
      </c>
      <c r="J11" s="211">
        <v>19.37</v>
      </c>
      <c r="K11" s="211">
        <v>29</v>
      </c>
      <c r="L11" s="211">
        <v>22.4</v>
      </c>
      <c r="M11" s="238">
        <f>+B11-D11</f>
        <v>-1.1000000000000014</v>
      </c>
      <c r="N11" s="238">
        <f>+B11-K11</f>
        <v>-2.5</v>
      </c>
      <c r="O11" s="238">
        <f>+G11-I11</f>
        <v>-1</v>
      </c>
      <c r="P11" s="238">
        <f>+K11-I11</f>
        <v>0.5</v>
      </c>
      <c r="Q11" s="238">
        <f>+B11-G11</f>
        <v>-1</v>
      </c>
      <c r="R11" s="236">
        <f t="shared" si="5"/>
        <v>37233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7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6"/>
        <v>37233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37234</v>
      </c>
      <c r="B12" s="171"/>
      <c r="C12" s="172">
        <v>21.33</v>
      </c>
      <c r="D12" s="171"/>
      <c r="E12" s="172">
        <v>22.85</v>
      </c>
      <c r="F12" s="252"/>
      <c r="G12" s="172"/>
      <c r="H12" s="173">
        <v>21.21</v>
      </c>
      <c r="I12" s="211"/>
      <c r="J12" s="211">
        <v>23.34</v>
      </c>
      <c r="K12" s="211"/>
      <c r="L12" s="211">
        <v>23.76</v>
      </c>
      <c r="M12" s="238"/>
      <c r="N12" s="238"/>
      <c r="O12" s="238"/>
      <c r="P12" s="238"/>
      <c r="Q12" s="238"/>
      <c r="R12" s="236">
        <f t="shared" si="5"/>
        <v>37234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7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6"/>
        <v>37234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37235</v>
      </c>
      <c r="B13" s="171">
        <v>27</v>
      </c>
      <c r="C13" s="172">
        <v>21.33</v>
      </c>
      <c r="D13" s="171">
        <v>28.61</v>
      </c>
      <c r="E13" s="172">
        <v>22.85</v>
      </c>
      <c r="F13" s="252"/>
      <c r="G13" s="172">
        <v>27.69</v>
      </c>
      <c r="H13" s="173">
        <v>21.21</v>
      </c>
      <c r="I13" s="211">
        <v>29</v>
      </c>
      <c r="J13" s="211">
        <v>23.34</v>
      </c>
      <c r="K13" s="211">
        <v>29.57</v>
      </c>
      <c r="L13" s="211">
        <v>23.76</v>
      </c>
      <c r="M13" s="238">
        <f t="shared" ref="M13:M18" si="7">+B13-D13</f>
        <v>-1.6099999999999994</v>
      </c>
      <c r="N13" s="238">
        <f t="shared" ref="N13:N18" si="8">+B13-K13</f>
        <v>-2.5700000000000003</v>
      </c>
      <c r="O13" s="238">
        <f t="shared" ref="O13:O18" si="9">+G13-I13</f>
        <v>-1.3099999999999987</v>
      </c>
      <c r="P13" s="238">
        <f t="shared" ref="P13:P18" si="10">+K13-I13</f>
        <v>0.57000000000000028</v>
      </c>
      <c r="Q13" s="238">
        <f t="shared" ref="Q13:Q18" si="11">+B13-G13</f>
        <v>-0.69000000000000128</v>
      </c>
      <c r="R13" s="236">
        <f t="shared" si="5"/>
        <v>37235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7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6"/>
        <v>37235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37236</v>
      </c>
      <c r="B14" s="171">
        <v>27</v>
      </c>
      <c r="C14" s="172">
        <v>20.45</v>
      </c>
      <c r="D14" s="171">
        <v>27.8</v>
      </c>
      <c r="E14" s="172">
        <v>20.5</v>
      </c>
      <c r="F14" s="252"/>
      <c r="G14" s="172">
        <v>28.38</v>
      </c>
      <c r="H14" s="173">
        <v>19.2</v>
      </c>
      <c r="I14" s="211">
        <v>29.1</v>
      </c>
      <c r="J14" s="211">
        <v>21.35</v>
      </c>
      <c r="K14" s="211">
        <v>29.83</v>
      </c>
      <c r="L14" s="211">
        <v>22</v>
      </c>
      <c r="M14" s="238">
        <f t="shared" si="7"/>
        <v>-0.80000000000000071</v>
      </c>
      <c r="N14" s="238">
        <f t="shared" si="8"/>
        <v>-2.8299999999999983</v>
      </c>
      <c r="O14" s="238">
        <f t="shared" si="9"/>
        <v>-0.72000000000000242</v>
      </c>
      <c r="P14" s="238">
        <f t="shared" si="10"/>
        <v>0.72999999999999687</v>
      </c>
      <c r="Q14" s="238">
        <f t="shared" si="11"/>
        <v>-1.379999999999999</v>
      </c>
      <c r="R14" s="236">
        <f t="shared" si="5"/>
        <v>37236</v>
      </c>
      <c r="S14" s="196">
        <v>30</v>
      </c>
      <c r="T14" s="197">
        <v>31</v>
      </c>
      <c r="U14" s="197">
        <v>29.5</v>
      </c>
      <c r="V14" s="197">
        <v>31</v>
      </c>
      <c r="W14" s="198">
        <v>33</v>
      </c>
      <c r="X14" s="196">
        <v>27</v>
      </c>
      <c r="Y14" s="197">
        <v>28.5</v>
      </c>
      <c r="Z14" s="197">
        <v>26</v>
      </c>
      <c r="AA14" s="197">
        <v>28</v>
      </c>
      <c r="AB14" s="198">
        <v>28</v>
      </c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>
        <v>22</v>
      </c>
      <c r="AN14" s="197">
        <v>23.5</v>
      </c>
      <c r="AO14" s="197">
        <v>29.5</v>
      </c>
      <c r="AP14" s="197">
        <v>29</v>
      </c>
      <c r="AQ14" s="198">
        <v>27</v>
      </c>
      <c r="AR14" s="197">
        <v>38</v>
      </c>
      <c r="AS14" s="197">
        <v>41.5</v>
      </c>
      <c r="AT14" s="197">
        <v>48.25</v>
      </c>
      <c r="AU14" s="197">
        <v>44.5</v>
      </c>
      <c r="AV14" s="198">
        <v>45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37236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37237</v>
      </c>
      <c r="B15" s="171">
        <v>36</v>
      </c>
      <c r="C15" s="172">
        <v>28</v>
      </c>
      <c r="D15" s="171">
        <v>38</v>
      </c>
      <c r="E15" s="172">
        <v>28</v>
      </c>
      <c r="F15" s="252"/>
      <c r="G15" s="172">
        <v>36</v>
      </c>
      <c r="H15" s="173">
        <v>26</v>
      </c>
      <c r="I15" s="211">
        <v>37</v>
      </c>
      <c r="J15" s="211">
        <v>26</v>
      </c>
      <c r="K15" s="211">
        <v>39</v>
      </c>
      <c r="L15" s="211">
        <v>28</v>
      </c>
      <c r="M15" s="238">
        <f t="shared" si="7"/>
        <v>-2</v>
      </c>
      <c r="N15" s="238">
        <f t="shared" si="8"/>
        <v>-3</v>
      </c>
      <c r="O15" s="238">
        <f t="shared" si="9"/>
        <v>-1</v>
      </c>
      <c r="P15" s="238">
        <f t="shared" si="10"/>
        <v>2</v>
      </c>
      <c r="Q15" s="238">
        <f t="shared" si="11"/>
        <v>0</v>
      </c>
      <c r="R15" s="236">
        <f t="shared" si="5"/>
        <v>37237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7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37237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37238</v>
      </c>
      <c r="B16" s="171">
        <v>34</v>
      </c>
      <c r="C16" s="172">
        <v>26</v>
      </c>
      <c r="D16" s="171">
        <v>35</v>
      </c>
      <c r="E16" s="172">
        <v>27</v>
      </c>
      <c r="F16" s="252"/>
      <c r="G16" s="172">
        <v>35</v>
      </c>
      <c r="H16" s="173">
        <v>25</v>
      </c>
      <c r="I16" s="211">
        <v>37</v>
      </c>
      <c r="J16" s="211">
        <v>26</v>
      </c>
      <c r="K16" s="211">
        <v>37</v>
      </c>
      <c r="L16" s="211">
        <v>28</v>
      </c>
      <c r="M16" s="238">
        <f t="shared" si="7"/>
        <v>-1</v>
      </c>
      <c r="N16" s="238">
        <f t="shared" si="8"/>
        <v>-3</v>
      </c>
      <c r="O16" s="238">
        <f t="shared" si="9"/>
        <v>-2</v>
      </c>
      <c r="P16" s="238">
        <f t="shared" si="10"/>
        <v>0</v>
      </c>
      <c r="Q16" s="238">
        <f t="shared" si="11"/>
        <v>-1</v>
      </c>
      <c r="R16" s="236">
        <f t="shared" si="5"/>
        <v>37238</v>
      </c>
      <c r="S16" s="196">
        <v>29</v>
      </c>
      <c r="T16" s="197">
        <v>30</v>
      </c>
      <c r="U16" s="197">
        <v>30</v>
      </c>
      <c r="V16" s="197">
        <v>31</v>
      </c>
      <c r="W16" s="198">
        <v>31.5</v>
      </c>
      <c r="X16" s="196">
        <v>28.5</v>
      </c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7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37238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37239</v>
      </c>
      <c r="B17" s="171">
        <v>31.5</v>
      </c>
      <c r="C17" s="172">
        <v>26</v>
      </c>
      <c r="D17" s="171">
        <v>33</v>
      </c>
      <c r="E17" s="172">
        <v>27</v>
      </c>
      <c r="F17" s="252"/>
      <c r="G17" s="172">
        <v>34</v>
      </c>
      <c r="H17" s="173">
        <v>26</v>
      </c>
      <c r="I17" s="211">
        <v>34</v>
      </c>
      <c r="J17" s="211">
        <v>26</v>
      </c>
      <c r="K17" s="211">
        <v>36</v>
      </c>
      <c r="L17" s="211">
        <v>30</v>
      </c>
      <c r="M17" s="238">
        <f t="shared" si="7"/>
        <v>-1.5</v>
      </c>
      <c r="N17" s="238">
        <f t="shared" si="8"/>
        <v>-4.5</v>
      </c>
      <c r="O17" s="238">
        <f t="shared" si="9"/>
        <v>0</v>
      </c>
      <c r="P17" s="238">
        <f t="shared" si="10"/>
        <v>2</v>
      </c>
      <c r="Q17" s="238">
        <f t="shared" si="11"/>
        <v>-2.5</v>
      </c>
      <c r="R17" s="236">
        <f t="shared" si="5"/>
        <v>37239</v>
      </c>
      <c r="S17" s="196">
        <v>28</v>
      </c>
      <c r="T17" s="197"/>
      <c r="U17" s="197">
        <v>29.5</v>
      </c>
      <c r="V17" s="197">
        <v>31</v>
      </c>
      <c r="W17" s="198"/>
      <c r="X17" s="196">
        <v>28.25</v>
      </c>
      <c r="Y17" s="197"/>
      <c r="Z17" s="197">
        <v>29</v>
      </c>
      <c r="AA17" s="197">
        <v>30</v>
      </c>
      <c r="AB17" s="198"/>
      <c r="AC17" s="196">
        <v>24.75</v>
      </c>
      <c r="AD17" s="197"/>
      <c r="AE17" s="197">
        <v>27.25</v>
      </c>
      <c r="AF17" s="197">
        <v>27.5</v>
      </c>
      <c r="AG17" s="198"/>
      <c r="AH17" s="196">
        <v>22</v>
      </c>
      <c r="AI17" s="197"/>
      <c r="AJ17" s="197">
        <v>27.25</v>
      </c>
      <c r="AK17" s="197">
        <v>28</v>
      </c>
      <c r="AL17" s="198"/>
      <c r="AM17" s="196">
        <v>21</v>
      </c>
      <c r="AN17" s="197"/>
      <c r="AO17" s="197">
        <v>29.5</v>
      </c>
      <c r="AP17" s="197">
        <v>29.5</v>
      </c>
      <c r="AQ17" s="198"/>
      <c r="AR17" s="197">
        <v>37</v>
      </c>
      <c r="AS17" s="197"/>
      <c r="AT17" s="197">
        <v>48</v>
      </c>
      <c r="AU17" s="197">
        <v>45</v>
      </c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37239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37240</v>
      </c>
      <c r="B18" s="171">
        <v>31.5</v>
      </c>
      <c r="C18" s="172">
        <v>26</v>
      </c>
      <c r="D18" s="171">
        <v>33</v>
      </c>
      <c r="E18" s="172">
        <v>27</v>
      </c>
      <c r="F18" s="252"/>
      <c r="G18" s="172">
        <v>34</v>
      </c>
      <c r="H18" s="173">
        <v>26</v>
      </c>
      <c r="I18" s="211">
        <v>34</v>
      </c>
      <c r="J18" s="211">
        <v>26</v>
      </c>
      <c r="K18" s="211">
        <v>36</v>
      </c>
      <c r="L18" s="211">
        <v>30</v>
      </c>
      <c r="M18" s="238">
        <f t="shared" si="7"/>
        <v>-1.5</v>
      </c>
      <c r="N18" s="238">
        <f t="shared" si="8"/>
        <v>-4.5</v>
      </c>
      <c r="O18" s="238">
        <f t="shared" si="9"/>
        <v>0</v>
      </c>
      <c r="P18" s="238">
        <f t="shared" si="10"/>
        <v>2</v>
      </c>
      <c r="Q18" s="238">
        <f t="shared" si="11"/>
        <v>-2.5</v>
      </c>
      <c r="R18" s="236">
        <f t="shared" si="5"/>
        <v>37240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7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6"/>
        <v>37240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37241</v>
      </c>
      <c r="B19" s="171"/>
      <c r="C19" s="172">
        <v>25</v>
      </c>
      <c r="D19" s="171"/>
      <c r="E19" s="172">
        <v>26</v>
      </c>
      <c r="F19" s="252"/>
      <c r="G19" s="172"/>
      <c r="H19" s="173">
        <v>26</v>
      </c>
      <c r="I19" s="211"/>
      <c r="J19" s="211">
        <v>28</v>
      </c>
      <c r="K19" s="211"/>
      <c r="L19" s="211">
        <v>29</v>
      </c>
      <c r="M19" s="238"/>
      <c r="N19" s="238"/>
      <c r="O19" s="238"/>
      <c r="P19" s="238"/>
      <c r="Q19" s="238"/>
      <c r="R19" s="236">
        <f t="shared" si="5"/>
        <v>37241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7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37241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37242</v>
      </c>
      <c r="B20" s="171">
        <v>28</v>
      </c>
      <c r="C20" s="172">
        <v>25</v>
      </c>
      <c r="D20" s="171">
        <v>31</v>
      </c>
      <c r="E20" s="172">
        <v>26</v>
      </c>
      <c r="F20" s="252"/>
      <c r="G20" s="172">
        <v>30</v>
      </c>
      <c r="H20" s="173">
        <v>26</v>
      </c>
      <c r="I20" s="211">
        <v>32</v>
      </c>
      <c r="J20" s="211">
        <v>28</v>
      </c>
      <c r="K20" s="211">
        <v>33</v>
      </c>
      <c r="L20" s="211">
        <v>29</v>
      </c>
      <c r="M20" s="238">
        <f t="shared" ref="M20:M25" si="12">+B20-D20</f>
        <v>-3</v>
      </c>
      <c r="N20" s="238">
        <f t="shared" ref="N20:N25" si="13">+B20-K20</f>
        <v>-5</v>
      </c>
      <c r="O20" s="238">
        <f t="shared" ref="O20:O25" si="14">+G20-I20</f>
        <v>-2</v>
      </c>
      <c r="P20" s="238">
        <f t="shared" ref="P20:P25" si="15">+K20-I20</f>
        <v>1</v>
      </c>
      <c r="Q20" s="238">
        <f t="shared" ref="Q20:Q25" si="16">+B20-G20</f>
        <v>-2</v>
      </c>
      <c r="R20" s="236">
        <f t="shared" si="5"/>
        <v>37242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7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37242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37243</v>
      </c>
      <c r="B21" s="171">
        <v>28.5</v>
      </c>
      <c r="C21" s="172">
        <v>22</v>
      </c>
      <c r="D21" s="171">
        <v>30.5</v>
      </c>
      <c r="E21" s="172">
        <v>23.5</v>
      </c>
      <c r="F21" s="252"/>
      <c r="G21" s="172">
        <v>31</v>
      </c>
      <c r="H21" s="173">
        <v>24.85</v>
      </c>
      <c r="I21" s="211">
        <v>33</v>
      </c>
      <c r="J21" s="211">
        <v>26</v>
      </c>
      <c r="K21" s="211">
        <v>33</v>
      </c>
      <c r="L21" s="211">
        <v>28.78</v>
      </c>
      <c r="M21" s="238">
        <f t="shared" si="12"/>
        <v>-2</v>
      </c>
      <c r="N21" s="238">
        <f t="shared" si="13"/>
        <v>-4.5</v>
      </c>
      <c r="O21" s="238">
        <f t="shared" si="14"/>
        <v>-2</v>
      </c>
      <c r="P21" s="238">
        <f t="shared" si="15"/>
        <v>0</v>
      </c>
      <c r="Q21" s="238">
        <f t="shared" si="16"/>
        <v>-2.5</v>
      </c>
      <c r="R21" s="236">
        <f t="shared" si="5"/>
        <v>37243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7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37243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37244</v>
      </c>
      <c r="B22" s="171">
        <v>28</v>
      </c>
      <c r="C22" s="172">
        <v>23</v>
      </c>
      <c r="D22" s="171">
        <v>30</v>
      </c>
      <c r="E22" s="172">
        <v>24</v>
      </c>
      <c r="F22" s="252"/>
      <c r="G22" s="172">
        <v>32</v>
      </c>
      <c r="H22" s="173">
        <v>22</v>
      </c>
      <c r="I22" s="211">
        <v>32</v>
      </c>
      <c r="J22" s="211">
        <v>25.25</v>
      </c>
      <c r="K22" s="211">
        <v>33</v>
      </c>
      <c r="L22" s="211">
        <v>26.75</v>
      </c>
      <c r="M22" s="238">
        <f t="shared" si="12"/>
        <v>-2</v>
      </c>
      <c r="N22" s="238">
        <f t="shared" si="13"/>
        <v>-5</v>
      </c>
      <c r="O22" s="238">
        <f t="shared" si="14"/>
        <v>0</v>
      </c>
      <c r="P22" s="238">
        <f t="shared" si="15"/>
        <v>1</v>
      </c>
      <c r="Q22" s="238">
        <f t="shared" si="16"/>
        <v>-4</v>
      </c>
      <c r="R22" s="236">
        <f t="shared" si="5"/>
        <v>37244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7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37244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37245</v>
      </c>
      <c r="B23" s="171">
        <v>23</v>
      </c>
      <c r="C23" s="172">
        <v>19</v>
      </c>
      <c r="D23" s="171">
        <v>25</v>
      </c>
      <c r="E23" s="172">
        <v>19</v>
      </c>
      <c r="F23" s="252"/>
      <c r="G23" s="172">
        <v>27</v>
      </c>
      <c r="H23" s="173">
        <v>19</v>
      </c>
      <c r="I23" s="211">
        <v>28</v>
      </c>
      <c r="J23" s="211">
        <v>20</v>
      </c>
      <c r="K23" s="211">
        <v>28</v>
      </c>
      <c r="L23" s="211">
        <v>21</v>
      </c>
      <c r="M23" s="238">
        <f t="shared" si="12"/>
        <v>-2</v>
      </c>
      <c r="N23" s="238">
        <f t="shared" si="13"/>
        <v>-5</v>
      </c>
      <c r="O23" s="238">
        <f t="shared" si="14"/>
        <v>-1</v>
      </c>
      <c r="P23" s="238">
        <f t="shared" si="15"/>
        <v>0</v>
      </c>
      <c r="Q23" s="238">
        <f t="shared" si="16"/>
        <v>-4</v>
      </c>
      <c r="R23" s="236">
        <f t="shared" si="5"/>
        <v>37245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7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37245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37246</v>
      </c>
      <c r="B24" s="171">
        <v>23</v>
      </c>
      <c r="C24" s="172">
        <v>19</v>
      </c>
      <c r="D24" s="171">
        <v>25</v>
      </c>
      <c r="E24" s="172">
        <v>19</v>
      </c>
      <c r="F24" s="252"/>
      <c r="G24" s="172">
        <v>27</v>
      </c>
      <c r="H24" s="173">
        <v>19</v>
      </c>
      <c r="I24" s="211">
        <v>28</v>
      </c>
      <c r="J24" s="211">
        <v>20</v>
      </c>
      <c r="K24" s="211">
        <v>28</v>
      </c>
      <c r="L24" s="211">
        <v>21</v>
      </c>
      <c r="M24" s="238">
        <f t="shared" si="12"/>
        <v>-2</v>
      </c>
      <c r="N24" s="238">
        <f t="shared" si="13"/>
        <v>-5</v>
      </c>
      <c r="O24" s="238">
        <f t="shared" si="14"/>
        <v>-1</v>
      </c>
      <c r="P24" s="238">
        <f t="shared" si="15"/>
        <v>0</v>
      </c>
      <c r="Q24" s="238">
        <f t="shared" si="16"/>
        <v>-4</v>
      </c>
      <c r="R24" s="236">
        <f t="shared" si="5"/>
        <v>37246</v>
      </c>
      <c r="S24" s="196">
        <v>22</v>
      </c>
      <c r="T24" s="197"/>
      <c r="U24" s="197">
        <v>25</v>
      </c>
      <c r="V24" s="197">
        <v>26.5</v>
      </c>
      <c r="W24" s="198"/>
      <c r="X24" s="196">
        <v>25.75</v>
      </c>
      <c r="Y24" s="197"/>
      <c r="Z24" s="197">
        <v>28.5</v>
      </c>
      <c r="AA24" s="197"/>
      <c r="AB24" s="198">
        <v>29.5</v>
      </c>
      <c r="AC24" s="196">
        <v>23</v>
      </c>
      <c r="AD24" s="197"/>
      <c r="AE24" s="197">
        <v>26</v>
      </c>
      <c r="AF24" s="197">
        <v>27.5</v>
      </c>
      <c r="AG24" s="198"/>
      <c r="AH24" s="196">
        <v>19.25</v>
      </c>
      <c r="AI24" s="197"/>
      <c r="AJ24" s="197">
        <v>26</v>
      </c>
      <c r="AK24" s="197">
        <v>27</v>
      </c>
      <c r="AL24" s="198"/>
      <c r="AM24" s="196">
        <v>17.5</v>
      </c>
      <c r="AN24" s="197"/>
      <c r="AO24" s="197">
        <v>29</v>
      </c>
      <c r="AP24" s="197">
        <v>29.25</v>
      </c>
      <c r="AQ24" s="198"/>
      <c r="AR24" s="197">
        <v>35</v>
      </c>
      <c r="AS24" s="197"/>
      <c r="AT24" s="197">
        <v>46</v>
      </c>
      <c r="AU24" s="197">
        <v>43</v>
      </c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37246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37247</v>
      </c>
      <c r="B25" s="171">
        <v>23</v>
      </c>
      <c r="C25" s="172">
        <v>19</v>
      </c>
      <c r="D25" s="171">
        <v>25</v>
      </c>
      <c r="E25" s="172">
        <v>19</v>
      </c>
      <c r="F25" s="253"/>
      <c r="G25" s="172">
        <v>27</v>
      </c>
      <c r="H25" s="173">
        <v>19</v>
      </c>
      <c r="I25" s="211">
        <v>28</v>
      </c>
      <c r="J25" s="211">
        <v>20</v>
      </c>
      <c r="K25" s="211">
        <v>28</v>
      </c>
      <c r="L25" s="211">
        <v>21</v>
      </c>
      <c r="M25" s="238">
        <f t="shared" si="12"/>
        <v>-2</v>
      </c>
      <c r="N25" s="238">
        <f t="shared" si="13"/>
        <v>-5</v>
      </c>
      <c r="O25" s="238">
        <f t="shared" si="14"/>
        <v>-1</v>
      </c>
      <c r="P25" s="238">
        <f t="shared" si="15"/>
        <v>0</v>
      </c>
      <c r="Q25" s="238">
        <f t="shared" si="16"/>
        <v>-4</v>
      </c>
      <c r="R25" s="236">
        <f t="shared" si="5"/>
        <v>37247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7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37247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37248</v>
      </c>
      <c r="B26" s="171"/>
      <c r="C26" s="172">
        <v>17.25</v>
      </c>
      <c r="D26" s="171"/>
      <c r="E26" s="172">
        <v>16.309999999999999</v>
      </c>
      <c r="F26" s="253"/>
      <c r="G26" s="172"/>
      <c r="H26" s="173">
        <v>15</v>
      </c>
      <c r="I26" s="211"/>
      <c r="J26" s="211">
        <v>14.75</v>
      </c>
      <c r="K26" s="211"/>
      <c r="L26" s="211">
        <v>18.5</v>
      </c>
      <c r="M26" s="238"/>
      <c r="N26" s="238"/>
      <c r="O26" s="238"/>
      <c r="P26" s="238"/>
      <c r="Q26" s="238"/>
      <c r="R26" s="236">
        <f t="shared" si="5"/>
        <v>37248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7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37248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37249</v>
      </c>
      <c r="B27" s="171">
        <v>19.75</v>
      </c>
      <c r="C27" s="172">
        <v>17.25</v>
      </c>
      <c r="D27" s="171">
        <v>21.4</v>
      </c>
      <c r="E27" s="172">
        <v>16.309999999999999</v>
      </c>
      <c r="F27" s="253"/>
      <c r="G27" s="172">
        <v>23.26</v>
      </c>
      <c r="H27" s="173">
        <v>15</v>
      </c>
      <c r="I27" s="211">
        <v>24.62</v>
      </c>
      <c r="J27" s="211">
        <v>14.75</v>
      </c>
      <c r="K27" s="211">
        <v>24.75</v>
      </c>
      <c r="L27" s="211">
        <v>18.5</v>
      </c>
      <c r="M27" s="238">
        <f>+B27-D27</f>
        <v>-1.6499999999999986</v>
      </c>
      <c r="N27" s="238">
        <f>+B27-K27</f>
        <v>-5</v>
      </c>
      <c r="O27" s="238">
        <f>+G27-I27</f>
        <v>-1.3599999999999994</v>
      </c>
      <c r="P27" s="238">
        <f>+K27-I27</f>
        <v>0.12999999999999901</v>
      </c>
      <c r="Q27" s="238">
        <f>+B27-G27</f>
        <v>-3.5100000000000016</v>
      </c>
      <c r="R27" s="236">
        <f t="shared" si="5"/>
        <v>37249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7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37249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37250</v>
      </c>
      <c r="B28" s="171"/>
      <c r="C28" s="172">
        <v>17</v>
      </c>
      <c r="D28" s="171"/>
      <c r="E28" s="172">
        <v>16</v>
      </c>
      <c r="F28" s="253"/>
      <c r="G28" s="172"/>
      <c r="H28" s="173">
        <v>14</v>
      </c>
      <c r="I28" s="211"/>
      <c r="J28" s="211">
        <v>15</v>
      </c>
      <c r="K28" s="211"/>
      <c r="L28" s="211">
        <v>16</v>
      </c>
      <c r="M28" s="238"/>
      <c r="N28" s="238"/>
      <c r="O28" s="238"/>
      <c r="P28" s="238"/>
      <c r="Q28" s="238"/>
      <c r="R28" s="236">
        <f t="shared" si="5"/>
        <v>37250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7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37250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37251</v>
      </c>
      <c r="B29" s="171">
        <v>20</v>
      </c>
      <c r="C29" s="172">
        <v>17</v>
      </c>
      <c r="D29" s="171">
        <v>22</v>
      </c>
      <c r="E29" s="172">
        <v>16</v>
      </c>
      <c r="F29" s="253"/>
      <c r="G29" s="172">
        <v>23</v>
      </c>
      <c r="H29" s="173">
        <v>14</v>
      </c>
      <c r="I29" s="211">
        <v>25</v>
      </c>
      <c r="J29" s="211">
        <v>15</v>
      </c>
      <c r="K29" s="211">
        <v>25</v>
      </c>
      <c r="L29" s="211">
        <v>16</v>
      </c>
      <c r="M29" s="238">
        <f>+B29-D29</f>
        <v>-2</v>
      </c>
      <c r="N29" s="238">
        <f>+B29-K29</f>
        <v>-5</v>
      </c>
      <c r="O29" s="238">
        <f>+G29-I29</f>
        <v>-2</v>
      </c>
      <c r="P29" s="238">
        <f>+K29-I29</f>
        <v>0</v>
      </c>
      <c r="Q29" s="238">
        <f>+B29-G29</f>
        <v>-3</v>
      </c>
      <c r="R29" s="236">
        <f t="shared" si="5"/>
        <v>37251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7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37251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37252</v>
      </c>
      <c r="B30" s="171">
        <v>23.5</v>
      </c>
      <c r="C30" s="172">
        <v>20</v>
      </c>
      <c r="D30" s="171">
        <v>25.7</v>
      </c>
      <c r="E30" s="172">
        <v>19</v>
      </c>
      <c r="F30" s="253"/>
      <c r="G30" s="172">
        <v>27</v>
      </c>
      <c r="H30" s="173">
        <v>16</v>
      </c>
      <c r="I30" s="211">
        <v>28</v>
      </c>
      <c r="J30" s="211">
        <v>17</v>
      </c>
      <c r="K30" s="211">
        <v>27</v>
      </c>
      <c r="L30" s="211">
        <v>19</v>
      </c>
      <c r="M30" s="238">
        <f>+B30-D30</f>
        <v>-2.1999999999999993</v>
      </c>
      <c r="N30" s="238">
        <f>+B30-K30</f>
        <v>-3.5</v>
      </c>
      <c r="O30" s="238">
        <f>+G30-I30</f>
        <v>-1</v>
      </c>
      <c r="P30" s="238">
        <f>+K30-I30</f>
        <v>-1</v>
      </c>
      <c r="Q30" s="238">
        <f>+B30-G30</f>
        <v>-3.5</v>
      </c>
      <c r="R30" s="236">
        <f t="shared" si="5"/>
        <v>37252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7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37252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37253</v>
      </c>
      <c r="B31" s="171">
        <v>23.5</v>
      </c>
      <c r="C31" s="172">
        <v>20</v>
      </c>
      <c r="D31" s="171">
        <v>25.7</v>
      </c>
      <c r="E31" s="172">
        <v>19</v>
      </c>
      <c r="F31" s="253"/>
      <c r="G31" s="172">
        <v>27</v>
      </c>
      <c r="H31" s="173">
        <v>16</v>
      </c>
      <c r="I31" s="211">
        <v>28</v>
      </c>
      <c r="J31" s="211">
        <v>17</v>
      </c>
      <c r="K31" s="211">
        <v>27</v>
      </c>
      <c r="L31" s="211">
        <v>19</v>
      </c>
      <c r="M31" s="238">
        <f>+B31-D31</f>
        <v>-2.1999999999999993</v>
      </c>
      <c r="N31" s="238">
        <f>+B31-K31</f>
        <v>-3.5</v>
      </c>
      <c r="O31" s="238">
        <f>+G31-I31</f>
        <v>-1</v>
      </c>
      <c r="P31" s="238">
        <f>+K31-I31</f>
        <v>-1</v>
      </c>
      <c r="Q31" s="238">
        <f>+B31-G31</f>
        <v>-3.5</v>
      </c>
      <c r="R31" s="236">
        <f t="shared" si="5"/>
        <v>37253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7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37253</v>
      </c>
      <c r="BJ31" s="159"/>
      <c r="BL31" s="159"/>
      <c r="BN31" s="135"/>
      <c r="BP31" s="135"/>
      <c r="BQ31" s="49"/>
    </row>
    <row r="32" spans="1:70" x14ac:dyDescent="0.25">
      <c r="A32" s="103">
        <v>37254</v>
      </c>
      <c r="B32" s="171">
        <v>23.5</v>
      </c>
      <c r="C32" s="172">
        <v>20</v>
      </c>
      <c r="D32" s="171">
        <v>25.7</v>
      </c>
      <c r="E32" s="172">
        <v>19</v>
      </c>
      <c r="F32" s="253"/>
      <c r="G32" s="172">
        <v>27</v>
      </c>
      <c r="H32" s="173">
        <v>16</v>
      </c>
      <c r="I32" s="211">
        <v>28</v>
      </c>
      <c r="J32" s="211">
        <v>17</v>
      </c>
      <c r="K32" s="211">
        <v>27</v>
      </c>
      <c r="L32" s="211">
        <v>19</v>
      </c>
      <c r="M32" s="238">
        <f>+B32-D32</f>
        <v>-2.1999999999999993</v>
      </c>
      <c r="N32" s="238">
        <f>+B32-K32</f>
        <v>-3.5</v>
      </c>
      <c r="O32" s="238">
        <f>+G32-I32</f>
        <v>-1</v>
      </c>
      <c r="P32" s="238">
        <f>+K32-I32</f>
        <v>-1</v>
      </c>
      <c r="Q32" s="238">
        <f>+B32-G32</f>
        <v>-3.5</v>
      </c>
      <c r="R32" s="236">
        <f t="shared" si="5"/>
        <v>37254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7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6"/>
        <v>37254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37255</v>
      </c>
      <c r="B33" s="171"/>
      <c r="C33" s="172">
        <v>21</v>
      </c>
      <c r="D33" s="171"/>
      <c r="E33" s="172">
        <v>19.5</v>
      </c>
      <c r="F33" s="253"/>
      <c r="G33" s="172"/>
      <c r="H33" s="173">
        <v>18</v>
      </c>
      <c r="I33" s="211"/>
      <c r="J33" s="211">
        <v>19.8</v>
      </c>
      <c r="K33" s="211"/>
      <c r="L33" s="211">
        <v>21</v>
      </c>
      <c r="M33" s="238"/>
      <c r="N33" s="238"/>
      <c r="O33" s="238"/>
      <c r="P33" s="238"/>
      <c r="Q33" s="238"/>
      <c r="R33" s="236">
        <f t="shared" si="5"/>
        <v>37255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7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37255</v>
      </c>
      <c r="BJ33" s="159"/>
      <c r="BL33" s="159"/>
      <c r="BN33" s="135"/>
      <c r="BP33" s="135"/>
    </row>
    <row r="34" spans="1:78" x14ac:dyDescent="0.25">
      <c r="A34" s="103">
        <v>37256</v>
      </c>
      <c r="B34" s="175">
        <v>23</v>
      </c>
      <c r="C34" s="176">
        <v>21</v>
      </c>
      <c r="D34" s="175">
        <v>24.5</v>
      </c>
      <c r="E34" s="176">
        <v>19.5</v>
      </c>
      <c r="F34" s="254"/>
      <c r="G34" s="176">
        <v>25</v>
      </c>
      <c r="H34" s="244">
        <v>18</v>
      </c>
      <c r="I34" s="212">
        <v>26.5</v>
      </c>
      <c r="J34" s="212">
        <v>19.8</v>
      </c>
      <c r="K34" s="215">
        <v>26.4</v>
      </c>
      <c r="L34" s="215">
        <v>21</v>
      </c>
      <c r="M34" s="238">
        <f>+B34-D34</f>
        <v>-1.5</v>
      </c>
      <c r="N34" s="238">
        <f>+B34-K34</f>
        <v>-3.3999999999999986</v>
      </c>
      <c r="O34" s="238">
        <f>+G34-I34</f>
        <v>-1.5</v>
      </c>
      <c r="P34" s="238">
        <f>+K34-I34</f>
        <v>-0.10000000000000142</v>
      </c>
      <c r="Q34" s="238">
        <f>+B34-G34</f>
        <v>-2</v>
      </c>
      <c r="R34" s="236">
        <f t="shared" si="5"/>
        <v>37256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2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37256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26.55</v>
      </c>
      <c r="C36" s="83">
        <f>AVERAGE(C4:C34)</f>
        <v>21.345161290322583</v>
      </c>
      <c r="D36" s="83">
        <f>AVERAGE(D4:D34)</f>
        <v>28.201600000000003</v>
      </c>
      <c r="E36" s="83">
        <f>AVERAGE(E4:E34)</f>
        <v>21.558387096774187</v>
      </c>
      <c r="F36" s="83"/>
      <c r="G36" s="83">
        <f t="shared" ref="G36:L36" si="17">AVERAGE(G4:G34)</f>
        <v>28.803199999999997</v>
      </c>
      <c r="H36" s="83">
        <f t="shared" si="17"/>
        <v>19.889354838709679</v>
      </c>
      <c r="I36" s="83">
        <f t="shared" si="17"/>
        <v>29.858400000000003</v>
      </c>
      <c r="J36" s="83">
        <f t="shared" si="17"/>
        <v>21.177096774193544</v>
      </c>
      <c r="K36" s="83">
        <f t="shared" si="17"/>
        <v>30.244800000000001</v>
      </c>
      <c r="L36" s="83">
        <f t="shared" si="17"/>
        <v>23.315161290322582</v>
      </c>
      <c r="M36" s="83">
        <f>AVERAGE(M4:M33)</f>
        <v>-1.6579166666666669</v>
      </c>
      <c r="N36" s="83">
        <f>AVERAGE(N4:N33)</f>
        <v>-3.7070833333333333</v>
      </c>
      <c r="O36" s="83">
        <f>AVERAGE(O4:O33)</f>
        <v>-1.0366666666666666</v>
      </c>
      <c r="P36" s="83">
        <f>AVERAGE(P4:P33)</f>
        <v>0.40666666666666657</v>
      </c>
      <c r="Q36" s="83">
        <f>AVERAGE(Q4:Q33)</f>
        <v>-2.2637499999999999</v>
      </c>
      <c r="R36" s="81" t="s">
        <v>57</v>
      </c>
      <c r="S36" s="83">
        <f t="shared" ref="S36:BF36" si="18">AVERAGE(S4:S34)</f>
        <v>27.166666666666668</v>
      </c>
      <c r="T36" s="83">
        <f t="shared" si="18"/>
        <v>29.666666666666668</v>
      </c>
      <c r="U36" s="83">
        <f t="shared" si="18"/>
        <v>28</v>
      </c>
      <c r="V36" s="83">
        <f t="shared" si="18"/>
        <v>29.25</v>
      </c>
      <c r="W36" s="83">
        <f t="shared" si="18"/>
        <v>30.5</v>
      </c>
      <c r="X36" s="83">
        <f t="shared" si="18"/>
        <v>27.5</v>
      </c>
      <c r="Y36" s="83">
        <f t="shared" si="18"/>
        <v>28.166666666666668</v>
      </c>
      <c r="Z36" s="83">
        <f t="shared" si="18"/>
        <v>27.75</v>
      </c>
      <c r="AA36" s="83">
        <f t="shared" si="18"/>
        <v>29.25</v>
      </c>
      <c r="AB36" s="83">
        <f t="shared" si="18"/>
        <v>29.625</v>
      </c>
      <c r="AC36" s="83">
        <f t="shared" si="18"/>
        <v>25.3125</v>
      </c>
      <c r="AD36" s="83">
        <f t="shared" si="18"/>
        <v>27</v>
      </c>
      <c r="AE36" s="83">
        <f t="shared" si="18"/>
        <v>26.8125</v>
      </c>
      <c r="AF36" s="83">
        <f t="shared" si="18"/>
        <v>28.5</v>
      </c>
      <c r="AG36" s="83">
        <f t="shared" si="18"/>
        <v>30.25</v>
      </c>
      <c r="AH36" s="83">
        <f t="shared" si="18"/>
        <v>23.4375</v>
      </c>
      <c r="AI36" s="83">
        <f t="shared" si="18"/>
        <v>27</v>
      </c>
      <c r="AJ36" s="83">
        <f t="shared" si="18"/>
        <v>26.6875</v>
      </c>
      <c r="AK36" s="83">
        <f t="shared" si="18"/>
        <v>28.125</v>
      </c>
      <c r="AL36" s="83">
        <f t="shared" si="18"/>
        <v>29.25</v>
      </c>
      <c r="AM36" s="83">
        <f t="shared" si="18"/>
        <v>21.9</v>
      </c>
      <c r="AN36" s="83">
        <f t="shared" si="18"/>
        <v>24.75</v>
      </c>
      <c r="AO36" s="83">
        <f t="shared" si="18"/>
        <v>30.35</v>
      </c>
      <c r="AP36" s="83">
        <f t="shared" si="18"/>
        <v>29.45</v>
      </c>
      <c r="AQ36" s="83">
        <f t="shared" si="18"/>
        <v>28.666666666666668</v>
      </c>
      <c r="AR36" s="83">
        <f t="shared" si="18"/>
        <v>37.5</v>
      </c>
      <c r="AS36" s="83">
        <f t="shared" si="18"/>
        <v>41.5</v>
      </c>
      <c r="AT36" s="83">
        <f t="shared" si="18"/>
        <v>48.25</v>
      </c>
      <c r="AU36" s="83">
        <f t="shared" si="18"/>
        <v>44.9</v>
      </c>
      <c r="AV36" s="83">
        <f t="shared" si="18"/>
        <v>45.666666666666664</v>
      </c>
      <c r="AW36" s="83">
        <f t="shared" si="18"/>
        <v>24.5</v>
      </c>
      <c r="AX36" s="83" t="e">
        <f t="shared" si="18"/>
        <v>#DIV/0!</v>
      </c>
      <c r="AY36" s="83">
        <f t="shared" si="18"/>
        <v>37.5</v>
      </c>
      <c r="AZ36" s="83">
        <f t="shared" si="18"/>
        <v>35</v>
      </c>
      <c r="BA36" s="83">
        <f t="shared" si="18"/>
        <v>34</v>
      </c>
      <c r="BB36" s="83">
        <f t="shared" si="18"/>
        <v>37</v>
      </c>
      <c r="BC36" s="83" t="e">
        <f t="shared" si="18"/>
        <v>#DIV/0!</v>
      </c>
      <c r="BD36" s="83">
        <f t="shared" si="18"/>
        <v>45</v>
      </c>
      <c r="BE36" s="83">
        <f t="shared" si="18"/>
        <v>42.25</v>
      </c>
      <c r="BF36" s="83">
        <f t="shared" si="18"/>
        <v>43</v>
      </c>
      <c r="BM36" s="21"/>
    </row>
    <row r="37" spans="1:78" x14ac:dyDescent="0.25">
      <c r="A37" s="81" t="s">
        <v>133</v>
      </c>
      <c r="B37" s="83">
        <f>MIN(B4:B33)</f>
        <v>19.75</v>
      </c>
      <c r="C37" s="83">
        <f>MIN(C4:C33)</f>
        <v>17</v>
      </c>
      <c r="D37" s="83">
        <f>MIN(D4:D33)</f>
        <v>21.4</v>
      </c>
      <c r="E37" s="83">
        <f>MIN(E4:E33)</f>
        <v>16</v>
      </c>
      <c r="F37" s="83"/>
      <c r="G37" s="83">
        <f t="shared" ref="G37:Q37" si="19">MIN(G4:G33)</f>
        <v>23</v>
      </c>
      <c r="H37" s="83">
        <f t="shared" si="19"/>
        <v>14</v>
      </c>
      <c r="I37" s="83">
        <f t="shared" si="19"/>
        <v>24.62</v>
      </c>
      <c r="J37" s="83">
        <f t="shared" si="19"/>
        <v>14.75</v>
      </c>
      <c r="K37" s="83">
        <f t="shared" si="19"/>
        <v>24.75</v>
      </c>
      <c r="L37" s="83">
        <f t="shared" si="19"/>
        <v>16</v>
      </c>
      <c r="M37" s="83">
        <f t="shared" si="19"/>
        <v>-3</v>
      </c>
      <c r="N37" s="83">
        <f t="shared" si="19"/>
        <v>-5</v>
      </c>
      <c r="O37" s="83">
        <f t="shared" si="19"/>
        <v>-2</v>
      </c>
      <c r="P37" s="83">
        <f t="shared" si="19"/>
        <v>-2</v>
      </c>
      <c r="Q37" s="83">
        <f t="shared" si="19"/>
        <v>-4</v>
      </c>
      <c r="R37" s="81" t="s">
        <v>133</v>
      </c>
      <c r="S37" s="83">
        <f t="shared" ref="S37:BF37" si="20">MIN(S4:S34)</f>
        <v>22</v>
      </c>
      <c r="T37" s="83">
        <f t="shared" si="20"/>
        <v>28</v>
      </c>
      <c r="U37" s="83">
        <f t="shared" si="20"/>
        <v>25</v>
      </c>
      <c r="V37" s="83">
        <f t="shared" si="20"/>
        <v>26.5</v>
      </c>
      <c r="W37" s="83">
        <f t="shared" si="20"/>
        <v>28</v>
      </c>
      <c r="X37" s="83">
        <f t="shared" si="20"/>
        <v>25.75</v>
      </c>
      <c r="Y37" s="83">
        <f t="shared" si="20"/>
        <v>28</v>
      </c>
      <c r="Z37" s="83">
        <f t="shared" si="20"/>
        <v>26</v>
      </c>
      <c r="AA37" s="83">
        <f t="shared" si="20"/>
        <v>28</v>
      </c>
      <c r="AB37" s="83">
        <f t="shared" si="20"/>
        <v>28</v>
      </c>
      <c r="AC37" s="83">
        <f t="shared" si="20"/>
        <v>23</v>
      </c>
      <c r="AD37" s="83">
        <f t="shared" si="20"/>
        <v>27</v>
      </c>
      <c r="AE37" s="83">
        <f t="shared" si="20"/>
        <v>26</v>
      </c>
      <c r="AF37" s="83">
        <f t="shared" si="20"/>
        <v>27.5</v>
      </c>
      <c r="AG37" s="83">
        <f t="shared" si="20"/>
        <v>29.5</v>
      </c>
      <c r="AH37" s="83">
        <f t="shared" si="20"/>
        <v>19.25</v>
      </c>
      <c r="AI37" s="83">
        <f t="shared" si="20"/>
        <v>27</v>
      </c>
      <c r="AJ37" s="83">
        <f t="shared" si="20"/>
        <v>26</v>
      </c>
      <c r="AK37" s="83">
        <f t="shared" si="20"/>
        <v>27</v>
      </c>
      <c r="AL37" s="83">
        <f t="shared" si="20"/>
        <v>28.5</v>
      </c>
      <c r="AM37" s="83">
        <f t="shared" si="20"/>
        <v>17.5</v>
      </c>
      <c r="AN37" s="83">
        <f t="shared" si="20"/>
        <v>23.5</v>
      </c>
      <c r="AO37" s="83">
        <f t="shared" si="20"/>
        <v>29</v>
      </c>
      <c r="AP37" s="83">
        <f t="shared" si="20"/>
        <v>29</v>
      </c>
      <c r="AQ37" s="83">
        <f t="shared" si="20"/>
        <v>27</v>
      </c>
      <c r="AR37" s="83">
        <f t="shared" si="20"/>
        <v>35</v>
      </c>
      <c r="AS37" s="83">
        <f t="shared" si="20"/>
        <v>41.5</v>
      </c>
      <c r="AT37" s="83">
        <f t="shared" si="20"/>
        <v>46</v>
      </c>
      <c r="AU37" s="83">
        <f t="shared" si="20"/>
        <v>43</v>
      </c>
      <c r="AV37" s="83">
        <f t="shared" si="20"/>
        <v>45</v>
      </c>
      <c r="AW37" s="83">
        <f t="shared" si="20"/>
        <v>24.5</v>
      </c>
      <c r="AX37" s="83">
        <f t="shared" si="20"/>
        <v>0</v>
      </c>
      <c r="AY37" s="83">
        <f t="shared" si="20"/>
        <v>37.5</v>
      </c>
      <c r="AZ37" s="83">
        <f t="shared" si="20"/>
        <v>35</v>
      </c>
      <c r="BA37" s="83">
        <f t="shared" si="20"/>
        <v>34</v>
      </c>
      <c r="BB37" s="83">
        <f t="shared" si="20"/>
        <v>37</v>
      </c>
      <c r="BC37" s="83">
        <f t="shared" si="20"/>
        <v>0</v>
      </c>
      <c r="BD37" s="83">
        <f t="shared" si="20"/>
        <v>45</v>
      </c>
      <c r="BE37" s="83">
        <f t="shared" si="20"/>
        <v>42.25</v>
      </c>
      <c r="BF37" s="83">
        <f t="shared" si="20"/>
        <v>43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36</v>
      </c>
      <c r="C38" s="83">
        <f>MAX(C4:C33)</f>
        <v>28</v>
      </c>
      <c r="D38" s="83">
        <f>MAX(D4:D33)</f>
        <v>38</v>
      </c>
      <c r="E38" s="83">
        <f>MAX(E4:E33)</f>
        <v>28</v>
      </c>
      <c r="F38" s="83"/>
      <c r="G38" s="83">
        <f t="shared" ref="G38:Q38" si="21">MAX(G4:G33)</f>
        <v>36</v>
      </c>
      <c r="H38" s="83">
        <f t="shared" si="21"/>
        <v>26</v>
      </c>
      <c r="I38" s="83">
        <f t="shared" si="21"/>
        <v>37</v>
      </c>
      <c r="J38" s="83">
        <f t="shared" si="21"/>
        <v>28</v>
      </c>
      <c r="K38" s="83">
        <f t="shared" si="21"/>
        <v>39</v>
      </c>
      <c r="L38" s="83">
        <f t="shared" si="21"/>
        <v>30</v>
      </c>
      <c r="M38" s="83">
        <f t="shared" si="21"/>
        <v>0</v>
      </c>
      <c r="N38" s="83">
        <f t="shared" si="21"/>
        <v>0</v>
      </c>
      <c r="O38" s="83">
        <f t="shared" si="21"/>
        <v>0</v>
      </c>
      <c r="P38" s="83">
        <f t="shared" si="21"/>
        <v>2.8300000000000018</v>
      </c>
      <c r="Q38" s="83">
        <f t="shared" si="21"/>
        <v>0.25</v>
      </c>
      <c r="R38" s="81" t="s">
        <v>134</v>
      </c>
      <c r="S38" s="83">
        <f t="shared" ref="S38:BF38" si="22">MAX(S4:S34)</f>
        <v>30</v>
      </c>
      <c r="T38" s="83">
        <f t="shared" si="22"/>
        <v>31</v>
      </c>
      <c r="U38" s="83">
        <f t="shared" si="22"/>
        <v>30</v>
      </c>
      <c r="V38" s="83">
        <f t="shared" si="22"/>
        <v>31</v>
      </c>
      <c r="W38" s="83">
        <f t="shared" si="22"/>
        <v>33</v>
      </c>
      <c r="X38" s="83">
        <f t="shared" si="22"/>
        <v>28.5</v>
      </c>
      <c r="Y38" s="83">
        <f t="shared" si="22"/>
        <v>28.5</v>
      </c>
      <c r="Z38" s="83">
        <f t="shared" si="22"/>
        <v>29</v>
      </c>
      <c r="AA38" s="83">
        <f t="shared" si="22"/>
        <v>30</v>
      </c>
      <c r="AB38" s="83">
        <f t="shared" si="22"/>
        <v>31</v>
      </c>
      <c r="AC38" s="83">
        <f t="shared" si="22"/>
        <v>27</v>
      </c>
      <c r="AD38" s="83">
        <f t="shared" si="22"/>
        <v>27</v>
      </c>
      <c r="AE38" s="83">
        <f t="shared" si="22"/>
        <v>27.25</v>
      </c>
      <c r="AF38" s="83">
        <f t="shared" si="22"/>
        <v>30.5</v>
      </c>
      <c r="AG38" s="83">
        <f t="shared" si="22"/>
        <v>31</v>
      </c>
      <c r="AH38" s="83">
        <f t="shared" si="22"/>
        <v>26.5</v>
      </c>
      <c r="AI38" s="83">
        <f t="shared" si="22"/>
        <v>27</v>
      </c>
      <c r="AJ38" s="83">
        <f t="shared" si="22"/>
        <v>27.25</v>
      </c>
      <c r="AK38" s="83">
        <f t="shared" si="22"/>
        <v>29.5</v>
      </c>
      <c r="AL38" s="83">
        <f t="shared" si="22"/>
        <v>30</v>
      </c>
      <c r="AM38" s="83">
        <f t="shared" si="22"/>
        <v>25.5</v>
      </c>
      <c r="AN38" s="83">
        <f t="shared" si="22"/>
        <v>26</v>
      </c>
      <c r="AO38" s="83">
        <f t="shared" si="22"/>
        <v>32.5</v>
      </c>
      <c r="AP38" s="83">
        <f t="shared" si="22"/>
        <v>30</v>
      </c>
      <c r="AQ38" s="83">
        <f t="shared" si="22"/>
        <v>30</v>
      </c>
      <c r="AR38" s="83">
        <f t="shared" si="22"/>
        <v>39</v>
      </c>
      <c r="AS38" s="83">
        <f t="shared" si="22"/>
        <v>41.5</v>
      </c>
      <c r="AT38" s="83">
        <f t="shared" si="22"/>
        <v>50</v>
      </c>
      <c r="AU38" s="83">
        <f t="shared" si="22"/>
        <v>46</v>
      </c>
      <c r="AV38" s="83">
        <f t="shared" si="22"/>
        <v>46</v>
      </c>
      <c r="AW38" s="83">
        <f t="shared" si="22"/>
        <v>24.5</v>
      </c>
      <c r="AX38" s="83">
        <f t="shared" si="22"/>
        <v>0</v>
      </c>
      <c r="AY38" s="83">
        <f t="shared" si="22"/>
        <v>37.5</v>
      </c>
      <c r="AZ38" s="83">
        <f t="shared" si="22"/>
        <v>35</v>
      </c>
      <c r="BA38" s="83">
        <f t="shared" si="22"/>
        <v>34</v>
      </c>
      <c r="BB38" s="83">
        <f t="shared" si="22"/>
        <v>37</v>
      </c>
      <c r="BC38" s="83">
        <f t="shared" si="22"/>
        <v>0</v>
      </c>
      <c r="BD38" s="83">
        <f t="shared" si="22"/>
        <v>45</v>
      </c>
      <c r="BE38" s="83">
        <f t="shared" si="22"/>
        <v>42.25</v>
      </c>
      <c r="BF38" s="83">
        <f t="shared" si="22"/>
        <v>43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3">AVERAGE(B64:B94)</f>
        <v>33.4</v>
      </c>
      <c r="C96" s="83">
        <f t="shared" si="23"/>
        <v>33.4</v>
      </c>
      <c r="D96" s="83">
        <f t="shared" si="23"/>
        <v>31.5</v>
      </c>
      <c r="E96" s="83">
        <f t="shared" si="23"/>
        <v>32.5</v>
      </c>
      <c r="F96" s="83">
        <f t="shared" si="23"/>
        <v>35.25</v>
      </c>
      <c r="G96" s="83">
        <f t="shared" si="23"/>
        <v>35.6</v>
      </c>
      <c r="H96" s="83">
        <f t="shared" si="23"/>
        <v>35.6</v>
      </c>
      <c r="I96" s="83">
        <f t="shared" si="23"/>
        <v>31</v>
      </c>
      <c r="J96" s="83">
        <f t="shared" si="23"/>
        <v>31.4</v>
      </c>
      <c r="K96" s="83">
        <f t="shared" si="23"/>
        <v>34.799999999999997</v>
      </c>
      <c r="L96" s="83">
        <f t="shared" si="23"/>
        <v>33.799999999999997</v>
      </c>
      <c r="M96" s="83">
        <f t="shared" si="23"/>
        <v>33</v>
      </c>
      <c r="N96" s="83">
        <f t="shared" si="23"/>
        <v>27</v>
      </c>
      <c r="O96" s="83">
        <f t="shared" si="23"/>
        <v>31.4</v>
      </c>
      <c r="P96" s="83">
        <f t="shared" si="23"/>
        <v>34.4</v>
      </c>
      <c r="Q96" s="83">
        <f t="shared" si="23"/>
        <v>35.799999999999997</v>
      </c>
      <c r="R96" s="83">
        <f t="shared" si="23"/>
        <v>35</v>
      </c>
      <c r="S96" s="83">
        <f t="shared" si="23"/>
        <v>26.3</v>
      </c>
      <c r="T96" s="83">
        <f t="shared" si="23"/>
        <v>30.4</v>
      </c>
      <c r="U96" s="83">
        <f t="shared" si="23"/>
        <v>34.200000000000003</v>
      </c>
      <c r="V96" s="83">
        <f t="shared" si="23"/>
        <v>44.8</v>
      </c>
      <c r="W96" s="83">
        <f t="shared" si="23"/>
        <v>44.4</v>
      </c>
      <c r="X96" s="83">
        <f t="shared" si="23"/>
        <v>27.6</v>
      </c>
      <c r="Y96" s="83">
        <f t="shared" si="23"/>
        <v>30.8</v>
      </c>
      <c r="Z96" s="83">
        <f t="shared" si="23"/>
        <v>38.6</v>
      </c>
      <c r="AA96" s="83">
        <f t="shared" si="23"/>
        <v>35.999999999999993</v>
      </c>
      <c r="AB96" s="83">
        <f t="shared" si="23"/>
        <v>35.93333333333333</v>
      </c>
      <c r="AC96" s="83">
        <f t="shared" si="23"/>
        <v>27.366666666666667</v>
      </c>
      <c r="AD96" s="83">
        <f t="shared" si="23"/>
        <v>31.066666666666663</v>
      </c>
      <c r="AE96" s="83">
        <f t="shared" si="23"/>
        <v>35.06666666666667</v>
      </c>
      <c r="AF96" s="83" t="e">
        <f t="shared" si="23"/>
        <v>#DIV/0!</v>
      </c>
      <c r="AG96" s="83" t="e">
        <f t="shared" si="23"/>
        <v>#DIV/0!</v>
      </c>
      <c r="AH96" s="83" t="e">
        <f t="shared" si="23"/>
        <v>#DIV/0!</v>
      </c>
      <c r="AI96" s="83" t="e">
        <f t="shared" si="23"/>
        <v>#DIV/0!</v>
      </c>
      <c r="AJ96" s="83" t="e">
        <f t="shared" si="23"/>
        <v>#DIV/0!</v>
      </c>
      <c r="AK96" s="83" t="e">
        <f t="shared" si="23"/>
        <v>#DIV/0!</v>
      </c>
      <c r="AL96" s="83" t="e">
        <f t="shared" si="23"/>
        <v>#DIV/0!</v>
      </c>
      <c r="AM96" s="83" t="e">
        <f t="shared" si="23"/>
        <v>#DIV/0!</v>
      </c>
      <c r="AN96" s="83" t="e">
        <f t="shared" si="23"/>
        <v>#DIV/0!</v>
      </c>
      <c r="AO96" s="83" t="e">
        <f t="shared" si="23"/>
        <v>#DIV/0!</v>
      </c>
    </row>
    <row r="97" spans="2:41" x14ac:dyDescent="0.25">
      <c r="B97" s="83">
        <f t="shared" ref="B97:AO97" si="24">MIN(B64:B94)</f>
        <v>31</v>
      </c>
      <c r="C97" s="83">
        <f t="shared" si="24"/>
        <v>31</v>
      </c>
      <c r="D97" s="83">
        <f t="shared" si="24"/>
        <v>28</v>
      </c>
      <c r="E97" s="83">
        <f t="shared" si="24"/>
        <v>29</v>
      </c>
      <c r="F97" s="83">
        <f t="shared" si="24"/>
        <v>32</v>
      </c>
      <c r="G97" s="83">
        <f t="shared" si="24"/>
        <v>33</v>
      </c>
      <c r="H97" s="83">
        <f t="shared" si="24"/>
        <v>33</v>
      </c>
      <c r="I97" s="83">
        <f t="shared" si="24"/>
        <v>28</v>
      </c>
      <c r="J97" s="83">
        <f t="shared" si="24"/>
        <v>30</v>
      </c>
      <c r="K97" s="83">
        <f t="shared" si="24"/>
        <v>33</v>
      </c>
      <c r="L97" s="83">
        <f t="shared" si="24"/>
        <v>32</v>
      </c>
      <c r="M97" s="83">
        <f t="shared" si="24"/>
        <v>31</v>
      </c>
      <c r="N97" s="83">
        <f t="shared" si="24"/>
        <v>24</v>
      </c>
      <c r="O97" s="83">
        <f t="shared" si="24"/>
        <v>30</v>
      </c>
      <c r="P97" s="83">
        <f t="shared" si="24"/>
        <v>33</v>
      </c>
      <c r="Q97" s="83">
        <f t="shared" si="24"/>
        <v>35</v>
      </c>
      <c r="R97" s="83">
        <f t="shared" si="24"/>
        <v>34</v>
      </c>
      <c r="S97" s="83">
        <f t="shared" si="24"/>
        <v>25</v>
      </c>
      <c r="T97" s="83">
        <f t="shared" si="24"/>
        <v>30</v>
      </c>
      <c r="U97" s="83">
        <f t="shared" si="24"/>
        <v>32</v>
      </c>
      <c r="V97" s="83">
        <f t="shared" si="24"/>
        <v>43</v>
      </c>
      <c r="W97" s="83">
        <f t="shared" si="24"/>
        <v>42</v>
      </c>
      <c r="X97" s="83">
        <f t="shared" si="24"/>
        <v>26</v>
      </c>
      <c r="Y97" s="83">
        <f t="shared" si="24"/>
        <v>30</v>
      </c>
      <c r="Z97" s="83">
        <f t="shared" si="24"/>
        <v>34</v>
      </c>
      <c r="AA97" s="83">
        <f t="shared" si="24"/>
        <v>26</v>
      </c>
      <c r="AB97" s="83">
        <f t="shared" si="24"/>
        <v>28</v>
      </c>
      <c r="AC97" s="83">
        <f t="shared" si="24"/>
        <v>25</v>
      </c>
      <c r="AD97" s="83">
        <f t="shared" si="24"/>
        <v>30</v>
      </c>
      <c r="AE97" s="83">
        <f t="shared" si="24"/>
        <v>32</v>
      </c>
      <c r="AF97" s="83">
        <f t="shared" si="24"/>
        <v>0</v>
      </c>
      <c r="AG97" s="83">
        <f t="shared" si="24"/>
        <v>0</v>
      </c>
      <c r="AH97" s="83">
        <f t="shared" si="24"/>
        <v>0</v>
      </c>
      <c r="AI97" s="83">
        <f t="shared" si="24"/>
        <v>0</v>
      </c>
      <c r="AJ97" s="83">
        <f t="shared" si="24"/>
        <v>0</v>
      </c>
      <c r="AK97" s="83">
        <f t="shared" si="24"/>
        <v>0</v>
      </c>
      <c r="AL97" s="83">
        <f t="shared" si="24"/>
        <v>0</v>
      </c>
      <c r="AM97" s="83">
        <f t="shared" si="24"/>
        <v>0</v>
      </c>
      <c r="AN97" s="83">
        <f t="shared" si="24"/>
        <v>0</v>
      </c>
      <c r="AO97" s="83">
        <f t="shared" si="24"/>
        <v>0</v>
      </c>
    </row>
    <row r="98" spans="2:41" x14ac:dyDescent="0.25">
      <c r="B98" s="83">
        <f t="shared" ref="B98:AO98" si="25">MAX(B64:B94)</f>
        <v>39</v>
      </c>
      <c r="C98" s="83">
        <f t="shared" si="25"/>
        <v>39</v>
      </c>
      <c r="D98" s="83">
        <f t="shared" si="25"/>
        <v>35</v>
      </c>
      <c r="E98" s="83">
        <f t="shared" si="25"/>
        <v>35</v>
      </c>
      <c r="F98" s="83">
        <f t="shared" si="25"/>
        <v>40</v>
      </c>
      <c r="G98" s="83">
        <f t="shared" si="25"/>
        <v>41</v>
      </c>
      <c r="H98" s="83">
        <f t="shared" si="25"/>
        <v>41</v>
      </c>
      <c r="I98" s="83">
        <f t="shared" si="25"/>
        <v>36</v>
      </c>
      <c r="J98" s="83">
        <f t="shared" si="25"/>
        <v>33</v>
      </c>
      <c r="K98" s="83">
        <f t="shared" si="25"/>
        <v>36</v>
      </c>
      <c r="L98" s="83">
        <f t="shared" si="25"/>
        <v>38</v>
      </c>
      <c r="M98" s="83">
        <f t="shared" si="25"/>
        <v>37</v>
      </c>
      <c r="N98" s="83">
        <f t="shared" si="25"/>
        <v>33</v>
      </c>
      <c r="O98" s="83">
        <f t="shared" si="25"/>
        <v>34</v>
      </c>
      <c r="P98" s="83">
        <f t="shared" si="25"/>
        <v>39</v>
      </c>
      <c r="Q98" s="83">
        <f t="shared" si="25"/>
        <v>38</v>
      </c>
      <c r="R98" s="83">
        <f t="shared" si="25"/>
        <v>37</v>
      </c>
      <c r="S98" s="83">
        <f t="shared" si="25"/>
        <v>28</v>
      </c>
      <c r="T98" s="83">
        <f t="shared" si="25"/>
        <v>32</v>
      </c>
      <c r="U98" s="83">
        <f t="shared" si="25"/>
        <v>37</v>
      </c>
      <c r="V98" s="83">
        <f t="shared" si="25"/>
        <v>50</v>
      </c>
      <c r="W98" s="83">
        <f t="shared" si="25"/>
        <v>49</v>
      </c>
      <c r="X98" s="83">
        <f t="shared" si="25"/>
        <v>29</v>
      </c>
      <c r="Y98" s="83">
        <f t="shared" si="25"/>
        <v>32</v>
      </c>
      <c r="Z98" s="83">
        <f t="shared" si="25"/>
        <v>44</v>
      </c>
      <c r="AA98" s="83">
        <f t="shared" si="25"/>
        <v>42</v>
      </c>
      <c r="AB98" s="83">
        <f t="shared" si="25"/>
        <v>41</v>
      </c>
      <c r="AC98" s="83">
        <f t="shared" si="25"/>
        <v>30</v>
      </c>
      <c r="AD98" s="83">
        <f t="shared" si="25"/>
        <v>32.666666666666664</v>
      </c>
      <c r="AE98" s="83">
        <f t="shared" si="25"/>
        <v>40</v>
      </c>
      <c r="AF98" s="83">
        <f t="shared" si="25"/>
        <v>0</v>
      </c>
      <c r="AG98" s="83">
        <f t="shared" si="25"/>
        <v>0</v>
      </c>
      <c r="AH98" s="83">
        <f t="shared" si="25"/>
        <v>0</v>
      </c>
      <c r="AI98" s="83">
        <f t="shared" si="25"/>
        <v>0</v>
      </c>
      <c r="AJ98" s="83">
        <f t="shared" si="25"/>
        <v>0</v>
      </c>
      <c r="AK98" s="83">
        <f t="shared" si="25"/>
        <v>0</v>
      </c>
      <c r="AL98" s="83">
        <f t="shared" si="25"/>
        <v>0</v>
      </c>
      <c r="AM98" s="83">
        <f t="shared" si="25"/>
        <v>0</v>
      </c>
      <c r="AN98" s="83">
        <f t="shared" si="25"/>
        <v>0</v>
      </c>
      <c r="AO98" s="83">
        <f t="shared" si="25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L19" sqref="L1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8</v>
      </c>
      <c r="T2" s="14"/>
      <c r="U2" s="7"/>
      <c r="V2" s="14"/>
      <c r="W2" s="104"/>
      <c r="X2" s="13" t="s">
        <v>9</v>
      </c>
      <c r="Y2" s="14"/>
      <c r="Z2" s="7"/>
      <c r="AA2" s="14"/>
      <c r="AB2" s="104"/>
      <c r="AC2" s="13" t="s">
        <v>12</v>
      </c>
      <c r="AD2" s="14"/>
      <c r="AE2" s="7"/>
      <c r="AF2" s="14"/>
      <c r="AG2" s="104"/>
      <c r="AH2" s="13" t="s">
        <v>13</v>
      </c>
      <c r="AI2" s="14"/>
      <c r="AJ2" s="7"/>
      <c r="AK2" s="14"/>
      <c r="AL2" s="104"/>
      <c r="AM2" s="13" t="s">
        <v>10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79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37196</v>
      </c>
      <c r="B4" s="171">
        <v>36.1</v>
      </c>
      <c r="C4" s="172">
        <v>29.3</v>
      </c>
      <c r="D4" s="171">
        <v>36.5</v>
      </c>
      <c r="E4" s="172">
        <v>30</v>
      </c>
      <c r="F4" s="252"/>
      <c r="G4" s="172">
        <v>34</v>
      </c>
      <c r="H4" s="243">
        <v>24</v>
      </c>
      <c r="I4" s="210">
        <v>36.5</v>
      </c>
      <c r="J4" s="210">
        <v>26.4</v>
      </c>
      <c r="K4" s="210">
        <v>37.4</v>
      </c>
      <c r="L4" s="210">
        <v>29</v>
      </c>
      <c r="M4" s="237">
        <f>+B4-D4</f>
        <v>-0.39999999999999858</v>
      </c>
      <c r="N4" s="237">
        <f>+B4-K4</f>
        <v>-1.2999999999999972</v>
      </c>
      <c r="O4" s="237">
        <f>+G4-I4</f>
        <v>-2.5</v>
      </c>
      <c r="P4" s="237">
        <f>+K4-I4</f>
        <v>0.89999999999999858</v>
      </c>
      <c r="Q4" s="237">
        <f>+B4-G4</f>
        <v>2.1000000000000014</v>
      </c>
      <c r="R4" s="236">
        <f t="shared" ref="R4:R34" si="0">A4</f>
        <v>37196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1">A4</f>
        <v>37196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37197</v>
      </c>
      <c r="B5" s="171">
        <v>29.7</v>
      </c>
      <c r="C5" s="172">
        <v>24.6</v>
      </c>
      <c r="D5" s="171">
        <v>31.7</v>
      </c>
      <c r="E5" s="172">
        <v>25.75</v>
      </c>
      <c r="F5" s="252"/>
      <c r="G5" s="172">
        <v>32</v>
      </c>
      <c r="H5" s="173">
        <v>20</v>
      </c>
      <c r="I5" s="211">
        <v>33</v>
      </c>
      <c r="J5" s="211">
        <v>22</v>
      </c>
      <c r="K5" s="211">
        <v>32</v>
      </c>
      <c r="L5" s="211">
        <v>23.5</v>
      </c>
      <c r="M5" s="238">
        <f>+B5-D5</f>
        <v>-2</v>
      </c>
      <c r="N5" s="238">
        <f>+B5-K5</f>
        <v>-2.3000000000000007</v>
      </c>
      <c r="O5" s="238">
        <f>+G5-I5</f>
        <v>-1</v>
      </c>
      <c r="P5" s="238">
        <f>+K5-I5</f>
        <v>-1</v>
      </c>
      <c r="Q5" s="238">
        <f>+B5-G5</f>
        <v>-2.3000000000000007</v>
      </c>
      <c r="R5" s="236">
        <f t="shared" si="0"/>
        <v>37197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3"/>
      <c r="AD5" s="194"/>
      <c r="AE5" s="194"/>
      <c r="AF5" s="194"/>
      <c r="AG5" s="195"/>
      <c r="AH5" s="196"/>
      <c r="AI5" s="197"/>
      <c r="AJ5" s="197"/>
      <c r="AK5" s="197"/>
      <c r="AL5" s="198"/>
      <c r="AM5" s="193"/>
      <c r="AN5" s="194"/>
      <c r="AO5" s="194"/>
      <c r="AP5" s="194"/>
      <c r="AQ5" s="195"/>
      <c r="AR5" s="196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1"/>
        <v>37197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37198</v>
      </c>
      <c r="B6" s="171">
        <v>29.7</v>
      </c>
      <c r="C6" s="172">
        <v>24.6</v>
      </c>
      <c r="D6" s="171">
        <v>31.7</v>
      </c>
      <c r="E6" s="172">
        <v>25.75</v>
      </c>
      <c r="F6" s="252"/>
      <c r="G6" s="172">
        <v>32</v>
      </c>
      <c r="H6" s="173">
        <v>20</v>
      </c>
      <c r="I6" s="255">
        <v>33</v>
      </c>
      <c r="J6" s="211">
        <v>22</v>
      </c>
      <c r="K6" s="211">
        <v>32</v>
      </c>
      <c r="L6" s="211">
        <v>23.5</v>
      </c>
      <c r="M6" s="238">
        <f>+B6-D6</f>
        <v>-2</v>
      </c>
      <c r="N6" s="238">
        <f>+B6-K6</f>
        <v>-2.3000000000000007</v>
      </c>
      <c r="O6" s="238">
        <f>+G6-I6</f>
        <v>-1</v>
      </c>
      <c r="P6" s="238">
        <f>+K6-I6</f>
        <v>-1</v>
      </c>
      <c r="Q6" s="238">
        <f>+B6-G6</f>
        <v>-2.3000000000000007</v>
      </c>
      <c r="R6" s="236">
        <f t="shared" si="0"/>
        <v>37198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37198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37199</v>
      </c>
      <c r="B7" s="171"/>
      <c r="C7" s="172">
        <v>25.3</v>
      </c>
      <c r="D7" s="171"/>
      <c r="E7" s="172">
        <v>25.75</v>
      </c>
      <c r="F7" s="252"/>
      <c r="G7" s="172"/>
      <c r="H7" s="173">
        <v>23</v>
      </c>
      <c r="I7" s="255"/>
      <c r="J7" s="211">
        <v>24</v>
      </c>
      <c r="K7" s="211"/>
      <c r="L7" s="211">
        <v>25</v>
      </c>
      <c r="M7" s="238"/>
      <c r="N7" s="238"/>
      <c r="O7" s="238"/>
      <c r="P7" s="238"/>
      <c r="Q7" s="238"/>
      <c r="R7" s="236">
        <f t="shared" si="0"/>
        <v>37199</v>
      </c>
      <c r="S7" s="196"/>
      <c r="T7" s="197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37199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37200</v>
      </c>
      <c r="B8" s="171">
        <v>28.6</v>
      </c>
      <c r="C8" s="172">
        <v>25.3</v>
      </c>
      <c r="D8" s="171">
        <v>30.5</v>
      </c>
      <c r="E8" s="172">
        <v>25.75</v>
      </c>
      <c r="F8" s="252"/>
      <c r="G8" s="172">
        <v>33</v>
      </c>
      <c r="H8" s="173">
        <v>23</v>
      </c>
      <c r="I8" s="211">
        <v>34</v>
      </c>
      <c r="J8" s="211">
        <v>24</v>
      </c>
      <c r="K8" s="211">
        <v>33.5</v>
      </c>
      <c r="L8" s="211">
        <v>25</v>
      </c>
      <c r="M8" s="238">
        <f t="shared" ref="M8:M13" si="2">+B8-D8</f>
        <v>-1.8999999999999986</v>
      </c>
      <c r="N8" s="238">
        <f t="shared" ref="N8:N13" si="3">+B8-K8</f>
        <v>-4.8999999999999986</v>
      </c>
      <c r="O8" s="238">
        <f t="shared" ref="O8:O13" si="4">+G8-I8</f>
        <v>-1</v>
      </c>
      <c r="P8" s="238">
        <f t="shared" ref="P8:P13" si="5">+K8-I8</f>
        <v>-0.5</v>
      </c>
      <c r="Q8" s="238">
        <f t="shared" ref="Q8:Q13" si="6">+B8-G8</f>
        <v>-4.3999999999999986</v>
      </c>
      <c r="R8" s="236">
        <f t="shared" si="0"/>
        <v>37200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37200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37201</v>
      </c>
      <c r="B9" s="171">
        <v>24.6</v>
      </c>
      <c r="C9" s="172">
        <v>19.75</v>
      </c>
      <c r="D9" s="171">
        <v>29</v>
      </c>
      <c r="E9" s="172">
        <v>20.5</v>
      </c>
      <c r="F9" s="252"/>
      <c r="G9" s="172">
        <v>32</v>
      </c>
      <c r="H9" s="173">
        <v>20</v>
      </c>
      <c r="I9" s="211">
        <v>33</v>
      </c>
      <c r="J9" s="211">
        <v>22</v>
      </c>
      <c r="K9" s="211">
        <v>31.5</v>
      </c>
      <c r="L9" s="211">
        <v>23</v>
      </c>
      <c r="M9" s="238">
        <f t="shared" si="2"/>
        <v>-4.3999999999999986</v>
      </c>
      <c r="N9" s="238">
        <f t="shared" si="3"/>
        <v>-6.8999999999999986</v>
      </c>
      <c r="O9" s="238">
        <f t="shared" si="4"/>
        <v>-1</v>
      </c>
      <c r="P9" s="238">
        <f t="shared" si="5"/>
        <v>-1.5</v>
      </c>
      <c r="Q9" s="238">
        <f t="shared" si="6"/>
        <v>-7.3999999999999986</v>
      </c>
      <c r="R9" s="236">
        <f t="shared" si="0"/>
        <v>37201</v>
      </c>
      <c r="S9" s="196">
        <v>26.75</v>
      </c>
      <c r="T9" s="197">
        <v>29.75</v>
      </c>
      <c r="U9" s="197"/>
      <c r="V9" s="197"/>
      <c r="W9" s="198"/>
      <c r="X9" s="196">
        <v>34.75</v>
      </c>
      <c r="Y9" s="197">
        <v>35.25</v>
      </c>
      <c r="Z9" s="197">
        <v>30.75</v>
      </c>
      <c r="AA9" s="197">
        <v>33.25</v>
      </c>
      <c r="AB9" s="198">
        <v>34.5</v>
      </c>
      <c r="AC9" s="196">
        <v>35.299999999999997</v>
      </c>
      <c r="AD9" s="197">
        <v>35.299999999999997</v>
      </c>
      <c r="AE9" s="197">
        <v>31.75</v>
      </c>
      <c r="AF9" s="197">
        <v>34.5</v>
      </c>
      <c r="AG9" s="198">
        <v>36</v>
      </c>
      <c r="AH9" s="196">
        <v>34.25</v>
      </c>
      <c r="AI9" s="197">
        <v>34.15</v>
      </c>
      <c r="AJ9" s="197">
        <v>31.25</v>
      </c>
      <c r="AK9" s="197">
        <v>34.35</v>
      </c>
      <c r="AL9" s="198">
        <v>35.5</v>
      </c>
      <c r="AM9" s="196">
        <v>28</v>
      </c>
      <c r="AN9" s="197">
        <v>30.5</v>
      </c>
      <c r="AO9" s="197">
        <v>42</v>
      </c>
      <c r="AP9" s="197">
        <v>39.25</v>
      </c>
      <c r="AQ9" s="198">
        <v>37.75</v>
      </c>
      <c r="AR9" s="196">
        <v>45.5</v>
      </c>
      <c r="AS9" s="197">
        <v>48.5</v>
      </c>
      <c r="AT9" s="197">
        <v>55.67</v>
      </c>
      <c r="AU9" s="197">
        <v>51.25</v>
      </c>
      <c r="AV9" s="198">
        <v>51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37201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37202</v>
      </c>
      <c r="B10" s="171">
        <v>26.1</v>
      </c>
      <c r="C10" s="172">
        <v>20.85</v>
      </c>
      <c r="D10" s="171">
        <v>30.25</v>
      </c>
      <c r="E10" s="172">
        <v>21.25</v>
      </c>
      <c r="F10" s="252"/>
      <c r="G10" s="172">
        <v>32</v>
      </c>
      <c r="H10" s="173">
        <v>20</v>
      </c>
      <c r="I10" s="211">
        <v>33</v>
      </c>
      <c r="J10" s="211">
        <v>22</v>
      </c>
      <c r="K10" s="211">
        <v>33</v>
      </c>
      <c r="L10" s="211">
        <v>22</v>
      </c>
      <c r="M10" s="238">
        <f t="shared" si="2"/>
        <v>-4.1499999999999986</v>
      </c>
      <c r="N10" s="238">
        <f t="shared" si="3"/>
        <v>-6.8999999999999986</v>
      </c>
      <c r="O10" s="238">
        <f t="shared" si="4"/>
        <v>-1</v>
      </c>
      <c r="P10" s="238">
        <f t="shared" si="5"/>
        <v>0</v>
      </c>
      <c r="Q10" s="238">
        <f t="shared" si="6"/>
        <v>-5.8999999999999986</v>
      </c>
      <c r="R10" s="236">
        <f t="shared" si="0"/>
        <v>37202</v>
      </c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1"/>
        <v>37202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37203</v>
      </c>
      <c r="B11" s="171">
        <v>27</v>
      </c>
      <c r="C11" s="172">
        <v>22.3</v>
      </c>
      <c r="D11" s="171">
        <v>29.25</v>
      </c>
      <c r="E11" s="172">
        <v>22</v>
      </c>
      <c r="F11" s="252"/>
      <c r="G11" s="172">
        <v>31.25</v>
      </c>
      <c r="H11" s="173">
        <v>19.75</v>
      </c>
      <c r="I11" s="211">
        <v>32.22</v>
      </c>
      <c r="J11" s="211">
        <v>21</v>
      </c>
      <c r="K11" s="211">
        <v>32.299999999999997</v>
      </c>
      <c r="L11" s="211">
        <v>22</v>
      </c>
      <c r="M11" s="238">
        <f t="shared" si="2"/>
        <v>-2.25</v>
      </c>
      <c r="N11" s="238">
        <f t="shared" si="3"/>
        <v>-5.2999999999999972</v>
      </c>
      <c r="O11" s="238">
        <f t="shared" si="4"/>
        <v>-0.96999999999999886</v>
      </c>
      <c r="P11" s="238">
        <f t="shared" si="5"/>
        <v>7.9999999999998295E-2</v>
      </c>
      <c r="Q11" s="238">
        <f t="shared" si="6"/>
        <v>-4.25</v>
      </c>
      <c r="R11" s="236">
        <f t="shared" si="0"/>
        <v>37203</v>
      </c>
      <c r="S11" s="196"/>
      <c r="T11" s="197"/>
      <c r="U11" s="197"/>
      <c r="V11" s="197"/>
      <c r="W11" s="198"/>
      <c r="X11" s="196">
        <v>36</v>
      </c>
      <c r="Y11" s="197">
        <v>36.5</v>
      </c>
      <c r="Z11" s="197">
        <v>31.25</v>
      </c>
      <c r="AA11" s="197">
        <v>34.25</v>
      </c>
      <c r="AB11" s="198">
        <v>36.25</v>
      </c>
      <c r="AC11" s="196">
        <v>36.4</v>
      </c>
      <c r="AD11" s="197">
        <v>36.4</v>
      </c>
      <c r="AE11" s="197">
        <v>32.25</v>
      </c>
      <c r="AF11" s="197">
        <v>34.5</v>
      </c>
      <c r="AG11" s="198">
        <v>36.5</v>
      </c>
      <c r="AH11" s="196">
        <v>35.5</v>
      </c>
      <c r="AI11" s="197">
        <v>35.4</v>
      </c>
      <c r="AJ11" s="197">
        <v>34</v>
      </c>
      <c r="AK11" s="197">
        <v>34</v>
      </c>
      <c r="AL11" s="198">
        <v>35.75</v>
      </c>
      <c r="AM11" s="196">
        <v>29.5</v>
      </c>
      <c r="AN11" s="197">
        <v>32</v>
      </c>
      <c r="AO11" s="197">
        <v>43.5</v>
      </c>
      <c r="AP11" s="197">
        <v>40.5</v>
      </c>
      <c r="AQ11" s="198">
        <v>39.25</v>
      </c>
      <c r="AR11" s="196">
        <v>46.5</v>
      </c>
      <c r="AS11" s="197">
        <v>49.5</v>
      </c>
      <c r="AT11" s="197">
        <v>56</v>
      </c>
      <c r="AU11" s="197">
        <v>52.25</v>
      </c>
      <c r="AV11" s="198">
        <v>52.25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1"/>
        <v>37203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37204</v>
      </c>
      <c r="B12" s="171">
        <v>27</v>
      </c>
      <c r="C12" s="172">
        <v>22.3</v>
      </c>
      <c r="D12" s="171">
        <v>29.25</v>
      </c>
      <c r="E12" s="172">
        <v>22</v>
      </c>
      <c r="F12" s="252"/>
      <c r="G12" s="172">
        <v>31.25</v>
      </c>
      <c r="H12" s="173">
        <v>19.75</v>
      </c>
      <c r="I12" s="211">
        <v>32.22</v>
      </c>
      <c r="J12" s="211">
        <v>21</v>
      </c>
      <c r="K12" s="211">
        <v>32.299999999999997</v>
      </c>
      <c r="L12" s="211">
        <v>22</v>
      </c>
      <c r="M12" s="238">
        <f t="shared" si="2"/>
        <v>-2.25</v>
      </c>
      <c r="N12" s="238">
        <f t="shared" si="3"/>
        <v>-5.2999999999999972</v>
      </c>
      <c r="O12" s="238">
        <f t="shared" si="4"/>
        <v>-0.96999999999999886</v>
      </c>
      <c r="P12" s="238">
        <f t="shared" si="5"/>
        <v>7.9999999999998295E-2</v>
      </c>
      <c r="Q12" s="238">
        <f t="shared" si="6"/>
        <v>-4.25</v>
      </c>
      <c r="R12" s="236">
        <f t="shared" si="0"/>
        <v>37204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37204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37205</v>
      </c>
      <c r="B13" s="171">
        <v>26.25</v>
      </c>
      <c r="C13" s="172">
        <v>25.25</v>
      </c>
      <c r="D13" s="171">
        <v>29.25</v>
      </c>
      <c r="E13" s="172">
        <v>25.25</v>
      </c>
      <c r="F13" s="252"/>
      <c r="G13" s="172">
        <v>26.6</v>
      </c>
      <c r="H13" s="173">
        <v>23</v>
      </c>
      <c r="I13" s="211">
        <v>28</v>
      </c>
      <c r="J13" s="211">
        <v>25</v>
      </c>
      <c r="K13" s="211">
        <v>29.25</v>
      </c>
      <c r="L13" s="211">
        <v>26</v>
      </c>
      <c r="M13" s="238">
        <f t="shared" si="2"/>
        <v>-3</v>
      </c>
      <c r="N13" s="238">
        <f t="shared" si="3"/>
        <v>-3</v>
      </c>
      <c r="O13" s="238">
        <f t="shared" si="4"/>
        <v>-1.3999999999999986</v>
      </c>
      <c r="P13" s="238">
        <f t="shared" si="5"/>
        <v>1.25</v>
      </c>
      <c r="Q13" s="238">
        <f t="shared" si="6"/>
        <v>-0.35000000000000142</v>
      </c>
      <c r="R13" s="236">
        <f t="shared" si="0"/>
        <v>37205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1"/>
        <v>37205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37206</v>
      </c>
      <c r="B14" s="171"/>
      <c r="C14" s="172">
        <v>25.25</v>
      </c>
      <c r="D14" s="171"/>
      <c r="E14" s="172">
        <v>25.25</v>
      </c>
      <c r="F14" s="252"/>
      <c r="G14" s="172"/>
      <c r="H14" s="173">
        <v>23</v>
      </c>
      <c r="I14" s="211"/>
      <c r="J14" s="211">
        <v>25</v>
      </c>
      <c r="K14" s="211"/>
      <c r="L14" s="211">
        <v>26</v>
      </c>
      <c r="M14" s="238"/>
      <c r="N14" s="238"/>
      <c r="O14" s="238"/>
      <c r="P14" s="238"/>
      <c r="Q14" s="238"/>
      <c r="R14" s="236">
        <f t="shared" si="0"/>
        <v>37206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1"/>
        <v>37206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37207</v>
      </c>
      <c r="B15" s="171">
        <v>29.5</v>
      </c>
      <c r="C15" s="172">
        <v>26</v>
      </c>
      <c r="D15" s="171">
        <v>31</v>
      </c>
      <c r="E15" s="172">
        <v>26</v>
      </c>
      <c r="F15" s="252"/>
      <c r="G15" s="172">
        <v>29</v>
      </c>
      <c r="H15" s="173">
        <v>18</v>
      </c>
      <c r="I15" s="211">
        <v>32</v>
      </c>
      <c r="J15" s="211">
        <v>23</v>
      </c>
      <c r="K15" s="211">
        <v>33.5</v>
      </c>
      <c r="L15" s="211">
        <v>26</v>
      </c>
      <c r="M15" s="238">
        <f t="shared" ref="M15:M20" si="7">+B15-D15</f>
        <v>-1.5</v>
      </c>
      <c r="N15" s="238">
        <f t="shared" ref="N15:N20" si="8">+B15-K15</f>
        <v>-4</v>
      </c>
      <c r="O15" s="238">
        <f t="shared" ref="O15:O20" si="9">+G15-I15</f>
        <v>-3</v>
      </c>
      <c r="P15" s="238">
        <f t="shared" ref="P15:P20" si="10">+K15-I15</f>
        <v>1.5</v>
      </c>
      <c r="Q15" s="238">
        <f t="shared" ref="Q15:Q20" si="11">+B15-G15</f>
        <v>0.5</v>
      </c>
      <c r="R15" s="236">
        <f t="shared" si="0"/>
        <v>37207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37207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37208</v>
      </c>
      <c r="B16" s="171">
        <v>29.5</v>
      </c>
      <c r="C16" s="172">
        <v>26</v>
      </c>
      <c r="D16" s="171">
        <v>31</v>
      </c>
      <c r="E16" s="172">
        <v>26</v>
      </c>
      <c r="F16" s="252"/>
      <c r="G16" s="172">
        <v>29</v>
      </c>
      <c r="H16" s="173">
        <v>18</v>
      </c>
      <c r="I16" s="211">
        <v>32</v>
      </c>
      <c r="J16" s="211">
        <v>23</v>
      </c>
      <c r="K16" s="211">
        <v>33.5</v>
      </c>
      <c r="L16" s="211">
        <v>26</v>
      </c>
      <c r="M16" s="238">
        <f t="shared" si="7"/>
        <v>-1.5</v>
      </c>
      <c r="N16" s="238">
        <f t="shared" si="8"/>
        <v>-4</v>
      </c>
      <c r="O16" s="238">
        <f t="shared" si="9"/>
        <v>-3</v>
      </c>
      <c r="P16" s="238">
        <f t="shared" si="10"/>
        <v>1.5</v>
      </c>
      <c r="Q16" s="238">
        <f t="shared" si="11"/>
        <v>0.5</v>
      </c>
      <c r="R16" s="236">
        <f t="shared" si="0"/>
        <v>37208</v>
      </c>
      <c r="S16" s="196">
        <v>24</v>
      </c>
      <c r="T16" s="197">
        <v>26</v>
      </c>
      <c r="U16" s="197">
        <v>23</v>
      </c>
      <c r="V16" s="197">
        <v>26</v>
      </c>
      <c r="W16" s="198">
        <v>27</v>
      </c>
      <c r="X16" s="196">
        <v>34</v>
      </c>
      <c r="Y16" s="197">
        <v>33.5</v>
      </c>
      <c r="Z16" s="197">
        <v>29.5</v>
      </c>
      <c r="AA16" s="197">
        <v>31.75</v>
      </c>
      <c r="AB16" s="198">
        <v>34.25</v>
      </c>
      <c r="AC16" s="196">
        <v>34.5</v>
      </c>
      <c r="AD16" s="197">
        <v>34.5</v>
      </c>
      <c r="AE16" s="197">
        <v>30.75</v>
      </c>
      <c r="AF16" s="197">
        <v>33.5</v>
      </c>
      <c r="AG16" s="198">
        <v>34.5</v>
      </c>
      <c r="AH16" s="196">
        <v>34</v>
      </c>
      <c r="AI16" s="197">
        <v>34</v>
      </c>
      <c r="AJ16" s="197">
        <v>30.5</v>
      </c>
      <c r="AK16" s="197">
        <v>33</v>
      </c>
      <c r="AL16" s="198">
        <v>34</v>
      </c>
      <c r="AM16" s="196">
        <v>29</v>
      </c>
      <c r="AN16" s="197">
        <v>31</v>
      </c>
      <c r="AO16" s="197">
        <v>36</v>
      </c>
      <c r="AP16" s="197">
        <v>34.5</v>
      </c>
      <c r="AQ16" s="198">
        <v>33.5</v>
      </c>
      <c r="AR16" s="196">
        <v>46</v>
      </c>
      <c r="AS16" s="197">
        <v>49</v>
      </c>
      <c r="AT16" s="197">
        <v>55</v>
      </c>
      <c r="AU16" s="197">
        <v>52</v>
      </c>
      <c r="AV16" s="198">
        <v>52</v>
      </c>
      <c r="AW16" s="196">
        <v>29</v>
      </c>
      <c r="AX16" s="197">
        <v>31.5</v>
      </c>
      <c r="AY16" s="197">
        <v>43</v>
      </c>
      <c r="AZ16" s="197">
        <v>39</v>
      </c>
      <c r="BA16" s="198">
        <v>38</v>
      </c>
      <c r="BB16" s="196">
        <v>43</v>
      </c>
      <c r="BC16" s="197">
        <v>46.5</v>
      </c>
      <c r="BD16" s="197">
        <v>48</v>
      </c>
      <c r="BE16" s="197">
        <v>49</v>
      </c>
      <c r="BF16" s="198">
        <v>49.25</v>
      </c>
      <c r="BG16" s="236">
        <f t="shared" si="1"/>
        <v>37208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37209</v>
      </c>
      <c r="B17" s="171">
        <v>22.8</v>
      </c>
      <c r="C17" s="172">
        <v>17.75</v>
      </c>
      <c r="D17" s="171">
        <v>24.25</v>
      </c>
      <c r="E17" s="172">
        <v>18.75</v>
      </c>
      <c r="F17" s="252"/>
      <c r="G17" s="172">
        <v>19</v>
      </c>
      <c r="H17" s="173">
        <v>9</v>
      </c>
      <c r="I17" s="211">
        <v>25</v>
      </c>
      <c r="J17" s="211">
        <v>17.75</v>
      </c>
      <c r="K17" s="211">
        <v>26.25</v>
      </c>
      <c r="L17" s="211">
        <v>20</v>
      </c>
      <c r="M17" s="238">
        <f t="shared" si="7"/>
        <v>-1.4499999999999993</v>
      </c>
      <c r="N17" s="238">
        <f t="shared" si="8"/>
        <v>-3.4499999999999993</v>
      </c>
      <c r="O17" s="238">
        <f t="shared" si="9"/>
        <v>-6</v>
      </c>
      <c r="P17" s="238">
        <f t="shared" si="10"/>
        <v>1.25</v>
      </c>
      <c r="Q17" s="238">
        <f t="shared" si="11"/>
        <v>3.8000000000000007</v>
      </c>
      <c r="R17" s="236">
        <f t="shared" si="0"/>
        <v>37209</v>
      </c>
      <c r="S17" s="196">
        <v>21.5</v>
      </c>
      <c r="T17" s="197">
        <v>24</v>
      </c>
      <c r="U17" s="197">
        <v>22.5</v>
      </c>
      <c r="V17" s="197">
        <v>24.75</v>
      </c>
      <c r="W17" s="198">
        <v>25.75</v>
      </c>
      <c r="X17" s="196">
        <v>32.25</v>
      </c>
      <c r="Y17" s="197">
        <v>32.75</v>
      </c>
      <c r="Z17" s="197">
        <v>27</v>
      </c>
      <c r="AA17" s="197">
        <v>30.25</v>
      </c>
      <c r="AB17" s="198">
        <v>32.25</v>
      </c>
      <c r="AC17" s="196">
        <v>33.25</v>
      </c>
      <c r="AD17" s="197">
        <v>33.25</v>
      </c>
      <c r="AE17" s="197">
        <v>29.25</v>
      </c>
      <c r="AF17" s="197">
        <v>32.5</v>
      </c>
      <c r="AG17" s="198">
        <v>33.9</v>
      </c>
      <c r="AH17" s="196">
        <v>33</v>
      </c>
      <c r="AI17" s="197">
        <v>32.9</v>
      </c>
      <c r="AJ17" s="197">
        <v>29</v>
      </c>
      <c r="AK17" s="197">
        <v>32.25</v>
      </c>
      <c r="AL17" s="198">
        <v>33.65</v>
      </c>
      <c r="AM17" s="196">
        <v>27.75</v>
      </c>
      <c r="AN17" s="197">
        <v>30</v>
      </c>
      <c r="AO17" s="197">
        <v>34.5</v>
      </c>
      <c r="AP17" s="197">
        <v>34</v>
      </c>
      <c r="AQ17" s="198">
        <v>32.200000000000003</v>
      </c>
      <c r="AR17" s="196">
        <v>45</v>
      </c>
      <c r="AS17" s="197">
        <v>48</v>
      </c>
      <c r="AT17" s="197">
        <v>54.17</v>
      </c>
      <c r="AU17" s="197">
        <v>50.75</v>
      </c>
      <c r="AV17" s="198">
        <v>50.75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1"/>
        <v>37209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37210</v>
      </c>
      <c r="B18" s="171">
        <v>19.25</v>
      </c>
      <c r="C18" s="172">
        <v>16.25</v>
      </c>
      <c r="D18" s="171">
        <v>22.75</v>
      </c>
      <c r="E18" s="172">
        <v>17</v>
      </c>
      <c r="F18" s="252"/>
      <c r="G18" s="172">
        <v>19.25</v>
      </c>
      <c r="H18" s="173">
        <v>11.25</v>
      </c>
      <c r="I18" s="211">
        <v>23.25</v>
      </c>
      <c r="J18" s="211">
        <v>16.25</v>
      </c>
      <c r="K18" s="211">
        <v>24.5</v>
      </c>
      <c r="L18" s="211">
        <v>17</v>
      </c>
      <c r="M18" s="238">
        <f t="shared" si="7"/>
        <v>-3.5</v>
      </c>
      <c r="N18" s="238">
        <f t="shared" si="8"/>
        <v>-5.25</v>
      </c>
      <c r="O18" s="238">
        <f t="shared" si="9"/>
        <v>-4</v>
      </c>
      <c r="P18" s="238">
        <f t="shared" si="10"/>
        <v>1.25</v>
      </c>
      <c r="Q18" s="238">
        <f t="shared" si="11"/>
        <v>0</v>
      </c>
      <c r="R18" s="236">
        <f t="shared" si="0"/>
        <v>37210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37210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37211</v>
      </c>
      <c r="B19" s="171">
        <v>17.100000000000001</v>
      </c>
      <c r="C19" s="172">
        <v>15.25</v>
      </c>
      <c r="D19" s="171">
        <v>19.75</v>
      </c>
      <c r="E19" s="172">
        <v>15.5</v>
      </c>
      <c r="F19" s="252"/>
      <c r="G19" s="172">
        <v>17</v>
      </c>
      <c r="H19" s="173">
        <v>11</v>
      </c>
      <c r="I19" s="211">
        <v>19.5</v>
      </c>
      <c r="J19" s="211">
        <v>14.2</v>
      </c>
      <c r="K19" s="211">
        <v>22.35</v>
      </c>
      <c r="L19" s="211">
        <v>16.8</v>
      </c>
      <c r="M19" s="238">
        <f t="shared" si="7"/>
        <v>-2.6499999999999986</v>
      </c>
      <c r="N19" s="238">
        <f t="shared" si="8"/>
        <v>-5.25</v>
      </c>
      <c r="O19" s="238">
        <f t="shared" si="9"/>
        <v>-2.5</v>
      </c>
      <c r="P19" s="238">
        <f t="shared" si="10"/>
        <v>2.8500000000000014</v>
      </c>
      <c r="Q19" s="238">
        <f t="shared" si="11"/>
        <v>0.10000000000000142</v>
      </c>
      <c r="R19" s="236">
        <f t="shared" si="0"/>
        <v>37211</v>
      </c>
      <c r="S19" s="196">
        <v>19</v>
      </c>
      <c r="T19" s="197">
        <v>22</v>
      </c>
      <c r="U19" s="197"/>
      <c r="V19" s="197"/>
      <c r="W19" s="198"/>
      <c r="X19" s="196">
        <v>31</v>
      </c>
      <c r="Y19" s="197">
        <v>31.5</v>
      </c>
      <c r="Z19" s="197"/>
      <c r="AA19" s="197"/>
      <c r="AB19" s="198"/>
      <c r="AC19" s="196">
        <v>33.25</v>
      </c>
      <c r="AD19" s="197">
        <v>33.25</v>
      </c>
      <c r="AE19" s="197">
        <v>29.25</v>
      </c>
      <c r="AF19" s="197">
        <v>32.5</v>
      </c>
      <c r="AG19" s="198">
        <v>33.9</v>
      </c>
      <c r="AH19" s="196">
        <v>33</v>
      </c>
      <c r="AI19" s="197">
        <v>33</v>
      </c>
      <c r="AJ19" s="197">
        <v>29</v>
      </c>
      <c r="AK19" s="197">
        <v>32</v>
      </c>
      <c r="AL19" s="198">
        <v>33.65</v>
      </c>
      <c r="AM19" s="196">
        <v>28</v>
      </c>
      <c r="AN19" s="197">
        <v>30</v>
      </c>
      <c r="AO19" s="197">
        <v>34.5</v>
      </c>
      <c r="AP19" s="197">
        <v>34</v>
      </c>
      <c r="AQ19" s="198">
        <v>32.200000000000003</v>
      </c>
      <c r="AR19" s="196">
        <v>45</v>
      </c>
      <c r="AS19" s="197">
        <v>48</v>
      </c>
      <c r="AT19" s="197">
        <v>54</v>
      </c>
      <c r="AU19" s="197">
        <v>51</v>
      </c>
      <c r="AV19" s="198">
        <v>51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37211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37212</v>
      </c>
      <c r="B20" s="171">
        <v>17.100000000000001</v>
      </c>
      <c r="C20" s="172">
        <v>15.25</v>
      </c>
      <c r="D20" s="171">
        <v>19.75</v>
      </c>
      <c r="E20" s="172">
        <v>15.5</v>
      </c>
      <c r="F20" s="252"/>
      <c r="G20" s="172">
        <v>17</v>
      </c>
      <c r="H20" s="173">
        <v>11</v>
      </c>
      <c r="I20" s="211">
        <v>19.5</v>
      </c>
      <c r="J20" s="211">
        <v>14.2</v>
      </c>
      <c r="K20" s="211">
        <v>22.35</v>
      </c>
      <c r="L20" s="211">
        <v>16.8</v>
      </c>
      <c r="M20" s="238">
        <f t="shared" si="7"/>
        <v>-2.6499999999999986</v>
      </c>
      <c r="N20" s="238">
        <f t="shared" si="8"/>
        <v>-5.25</v>
      </c>
      <c r="O20" s="238">
        <f t="shared" si="9"/>
        <v>-2.5</v>
      </c>
      <c r="P20" s="238">
        <f t="shared" si="10"/>
        <v>2.8500000000000014</v>
      </c>
      <c r="Q20" s="238">
        <f t="shared" si="11"/>
        <v>0.10000000000000142</v>
      </c>
      <c r="R20" s="236">
        <f t="shared" si="0"/>
        <v>37212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1"/>
        <v>37212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37213</v>
      </c>
      <c r="B21" s="171"/>
      <c r="C21" s="172">
        <v>16</v>
      </c>
      <c r="D21" s="171"/>
      <c r="E21" s="172">
        <v>17.7</v>
      </c>
      <c r="F21" s="252"/>
      <c r="G21" s="172"/>
      <c r="H21" s="173">
        <v>11</v>
      </c>
      <c r="I21" s="211"/>
      <c r="J21" s="211">
        <v>14.25</v>
      </c>
      <c r="K21" s="211"/>
      <c r="L21" s="211">
        <v>16.75</v>
      </c>
      <c r="M21" s="238"/>
      <c r="N21" s="238"/>
      <c r="O21" s="238"/>
      <c r="P21" s="238"/>
      <c r="Q21" s="238"/>
      <c r="R21" s="236">
        <f t="shared" si="0"/>
        <v>37213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1"/>
        <v>37213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37214</v>
      </c>
      <c r="B22" s="171">
        <v>17</v>
      </c>
      <c r="C22" s="172">
        <v>16</v>
      </c>
      <c r="D22" s="171">
        <v>19.25</v>
      </c>
      <c r="E22" s="172">
        <v>17.7</v>
      </c>
      <c r="F22" s="252"/>
      <c r="G22" s="172">
        <v>18.5</v>
      </c>
      <c r="H22" s="173">
        <v>11</v>
      </c>
      <c r="I22" s="211">
        <v>20</v>
      </c>
      <c r="J22" s="211">
        <v>14.25</v>
      </c>
      <c r="K22" s="211">
        <v>21.63</v>
      </c>
      <c r="L22" s="211">
        <v>16.75</v>
      </c>
      <c r="M22" s="238">
        <f>+B22-D22</f>
        <v>-2.25</v>
      </c>
      <c r="N22" s="238">
        <f>+B22-K22</f>
        <v>-4.629999999999999</v>
      </c>
      <c r="O22" s="238">
        <f>+G22-I22</f>
        <v>-1.5</v>
      </c>
      <c r="P22" s="238">
        <f>+K22-I22</f>
        <v>1.629999999999999</v>
      </c>
      <c r="Q22" s="238">
        <f>+B22-G22</f>
        <v>-1.5</v>
      </c>
      <c r="R22" s="236">
        <f t="shared" si="0"/>
        <v>37214</v>
      </c>
      <c r="S22" s="196">
        <v>19</v>
      </c>
      <c r="T22" s="197">
        <v>22</v>
      </c>
      <c r="U22" s="197">
        <v>21</v>
      </c>
      <c r="V22" s="197">
        <v>22.5</v>
      </c>
      <c r="W22" s="198">
        <v>23.75</v>
      </c>
      <c r="X22" s="196">
        <v>29.75</v>
      </c>
      <c r="Y22" s="197">
        <v>30.25</v>
      </c>
      <c r="Z22" s="197">
        <v>26.5</v>
      </c>
      <c r="AA22" s="197">
        <v>28.8</v>
      </c>
      <c r="AB22" s="198">
        <v>31</v>
      </c>
      <c r="AC22" s="196">
        <v>31.5</v>
      </c>
      <c r="AD22" s="197"/>
      <c r="AE22" s="197">
        <v>29.5</v>
      </c>
      <c r="AF22" s="197">
        <v>32</v>
      </c>
      <c r="AG22" s="198">
        <v>33.35</v>
      </c>
      <c r="AH22" s="196">
        <v>29.75</v>
      </c>
      <c r="AI22" s="197"/>
      <c r="AJ22" s="197">
        <v>28.75</v>
      </c>
      <c r="AK22" s="197">
        <v>31.15</v>
      </c>
      <c r="AL22" s="198">
        <v>32.299999999999997</v>
      </c>
      <c r="AM22" s="196">
        <v>27.25</v>
      </c>
      <c r="AN22" s="197"/>
      <c r="AO22" s="197">
        <v>34.1</v>
      </c>
      <c r="AP22" s="197">
        <v>34.25</v>
      </c>
      <c r="AQ22" s="198">
        <v>32.299999999999997</v>
      </c>
      <c r="AR22" s="196">
        <v>44</v>
      </c>
      <c r="AS22" s="197"/>
      <c r="AT22" s="197">
        <v>54</v>
      </c>
      <c r="AU22" s="197">
        <v>50</v>
      </c>
      <c r="AV22" s="198">
        <v>50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1"/>
        <v>37214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37215</v>
      </c>
      <c r="B23" s="171">
        <v>13.75</v>
      </c>
      <c r="C23" s="172">
        <v>12.25</v>
      </c>
      <c r="D23" s="171">
        <v>16.25</v>
      </c>
      <c r="E23" s="172">
        <v>13.5</v>
      </c>
      <c r="F23" s="252"/>
      <c r="G23" s="172">
        <v>16</v>
      </c>
      <c r="H23" s="173">
        <v>9.5</v>
      </c>
      <c r="I23" s="211">
        <v>18</v>
      </c>
      <c r="J23" s="211">
        <v>12</v>
      </c>
      <c r="K23" s="211">
        <v>18</v>
      </c>
      <c r="L23" s="211">
        <v>14</v>
      </c>
      <c r="M23" s="238">
        <f>+B23-D23</f>
        <v>-2.5</v>
      </c>
      <c r="N23" s="238">
        <f>+B23-K23</f>
        <v>-4.25</v>
      </c>
      <c r="O23" s="238">
        <f>+G23-I23</f>
        <v>-2</v>
      </c>
      <c r="P23" s="238">
        <f>+K23-I23</f>
        <v>0</v>
      </c>
      <c r="Q23" s="238">
        <f>+B23-G23</f>
        <v>-2.25</v>
      </c>
      <c r="R23" s="236">
        <f t="shared" si="0"/>
        <v>37215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37215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37216</v>
      </c>
      <c r="B24" s="171">
        <v>13.75</v>
      </c>
      <c r="C24" s="172">
        <v>12.25</v>
      </c>
      <c r="D24" s="171">
        <v>16.25</v>
      </c>
      <c r="E24" s="172">
        <v>13.5</v>
      </c>
      <c r="F24" s="252"/>
      <c r="G24" s="172">
        <v>16</v>
      </c>
      <c r="H24" s="173">
        <v>9.5</v>
      </c>
      <c r="I24" s="211">
        <v>18</v>
      </c>
      <c r="J24" s="211">
        <v>12</v>
      </c>
      <c r="K24" s="211">
        <v>18</v>
      </c>
      <c r="L24" s="211">
        <v>14</v>
      </c>
      <c r="M24" s="238">
        <f>+B24-D24</f>
        <v>-2.5</v>
      </c>
      <c r="N24" s="238">
        <f>+B24-K24</f>
        <v>-4.25</v>
      </c>
      <c r="O24" s="238">
        <f>+G24-I24</f>
        <v>-2</v>
      </c>
      <c r="P24" s="238">
        <f>+K24-I24</f>
        <v>0</v>
      </c>
      <c r="Q24" s="238">
        <f>+B24-G24</f>
        <v>-2.25</v>
      </c>
      <c r="R24" s="236">
        <f t="shared" si="0"/>
        <v>37216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37216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37217</v>
      </c>
      <c r="B25" s="171"/>
      <c r="C25" s="172">
        <v>16.25</v>
      </c>
      <c r="D25" s="171"/>
      <c r="E25" s="172">
        <v>18</v>
      </c>
      <c r="F25" s="253"/>
      <c r="G25" s="172"/>
      <c r="H25" s="173">
        <v>13.9</v>
      </c>
      <c r="I25" s="211"/>
      <c r="J25" s="211">
        <v>18.38</v>
      </c>
      <c r="K25" s="211"/>
      <c r="L25" s="211">
        <v>19.190000000000001</v>
      </c>
      <c r="M25" s="238"/>
      <c r="N25" s="238"/>
      <c r="O25" s="238"/>
      <c r="P25" s="238"/>
      <c r="Q25" s="238"/>
      <c r="R25" s="236">
        <f t="shared" si="0"/>
        <v>37217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37217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37218</v>
      </c>
      <c r="B26" s="171">
        <v>18</v>
      </c>
      <c r="C26" s="172">
        <v>16.25</v>
      </c>
      <c r="D26" s="171">
        <v>21</v>
      </c>
      <c r="E26" s="172">
        <v>18</v>
      </c>
      <c r="F26" s="253"/>
      <c r="G26" s="172">
        <v>20.36</v>
      </c>
      <c r="H26" s="173">
        <v>13.9</v>
      </c>
      <c r="I26" s="211">
        <v>22.75</v>
      </c>
      <c r="J26" s="211">
        <v>18.38</v>
      </c>
      <c r="K26" s="211">
        <v>22.5</v>
      </c>
      <c r="L26" s="211">
        <v>19.190000000000001</v>
      </c>
      <c r="M26" s="238">
        <f>+B26-D26</f>
        <v>-3</v>
      </c>
      <c r="N26" s="238">
        <f>+B26-K26</f>
        <v>-4.5</v>
      </c>
      <c r="O26" s="238">
        <f>+G26-I26</f>
        <v>-2.3900000000000006</v>
      </c>
      <c r="P26" s="238">
        <f>+K26-I26</f>
        <v>-0.25</v>
      </c>
      <c r="Q26" s="238">
        <f>+B26-G26</f>
        <v>-2.3599999999999994</v>
      </c>
      <c r="R26" s="236">
        <f t="shared" si="0"/>
        <v>37218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37218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37219</v>
      </c>
      <c r="B27" s="171">
        <v>18</v>
      </c>
      <c r="C27" s="172">
        <v>16</v>
      </c>
      <c r="D27" s="171">
        <v>21</v>
      </c>
      <c r="E27" s="172">
        <v>18</v>
      </c>
      <c r="F27" s="253"/>
      <c r="G27" s="172">
        <v>20.36</v>
      </c>
      <c r="H27" s="173">
        <v>13.9</v>
      </c>
      <c r="I27" s="211">
        <v>22.75</v>
      </c>
      <c r="J27" s="211">
        <v>18.38</v>
      </c>
      <c r="K27" s="211">
        <v>22.5</v>
      </c>
      <c r="L27" s="211">
        <v>19.190000000000001</v>
      </c>
      <c r="M27" s="238">
        <f>+B27-D27</f>
        <v>-3</v>
      </c>
      <c r="N27" s="238">
        <f>+B27-K27</f>
        <v>-4.5</v>
      </c>
      <c r="O27" s="238">
        <f>+G27-I27</f>
        <v>-2.3900000000000006</v>
      </c>
      <c r="P27" s="238">
        <f>+K27-I27</f>
        <v>-0.25</v>
      </c>
      <c r="Q27" s="238">
        <f>+B27-G27</f>
        <v>-2.3599999999999994</v>
      </c>
      <c r="R27" s="236">
        <f t="shared" si="0"/>
        <v>37219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1"/>
        <v>37219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37220</v>
      </c>
      <c r="B28" s="171"/>
      <c r="C28" s="172">
        <v>17.25</v>
      </c>
      <c r="D28" s="171"/>
      <c r="E28" s="172">
        <v>18.5</v>
      </c>
      <c r="F28" s="253"/>
      <c r="G28" s="172"/>
      <c r="H28" s="173">
        <v>14</v>
      </c>
      <c r="I28" s="211"/>
      <c r="J28" s="211">
        <v>18.75</v>
      </c>
      <c r="K28" s="211"/>
      <c r="L28" s="211">
        <v>18.75</v>
      </c>
      <c r="M28" s="238"/>
      <c r="N28" s="238"/>
      <c r="O28" s="238"/>
      <c r="P28" s="238"/>
      <c r="Q28" s="238"/>
      <c r="R28" s="236">
        <f t="shared" si="0"/>
        <v>37220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1"/>
        <v>37220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37221</v>
      </c>
      <c r="B29" s="171">
        <v>20.55</v>
      </c>
      <c r="C29" s="172">
        <v>17.25</v>
      </c>
      <c r="D29" s="171">
        <v>22</v>
      </c>
      <c r="E29" s="172">
        <v>18.5</v>
      </c>
      <c r="F29" s="253"/>
      <c r="G29" s="172">
        <v>21.75</v>
      </c>
      <c r="H29" s="173">
        <v>14</v>
      </c>
      <c r="I29" s="211">
        <v>23.75</v>
      </c>
      <c r="J29" s="211">
        <v>18.75</v>
      </c>
      <c r="K29" s="211">
        <v>23.75</v>
      </c>
      <c r="L29" s="211">
        <v>18.75</v>
      </c>
      <c r="M29" s="238">
        <f>+B29-D29</f>
        <v>-1.4499999999999993</v>
      </c>
      <c r="N29" s="238">
        <f>+B29-K29</f>
        <v>-3.1999999999999993</v>
      </c>
      <c r="O29" s="238">
        <f>+G29-I29</f>
        <v>-2</v>
      </c>
      <c r="P29" s="238">
        <f>+K29-I29</f>
        <v>0</v>
      </c>
      <c r="Q29" s="238">
        <f>+B29-G29</f>
        <v>-1.1999999999999993</v>
      </c>
      <c r="R29" s="236">
        <f t="shared" si="0"/>
        <v>37221</v>
      </c>
      <c r="S29" s="196">
        <v>22</v>
      </c>
      <c r="T29" s="197">
        <v>25</v>
      </c>
      <c r="U29" s="197">
        <v>24</v>
      </c>
      <c r="V29" s="197">
        <v>26</v>
      </c>
      <c r="W29" s="198">
        <v>26.25</v>
      </c>
      <c r="X29" s="196">
        <v>29.5</v>
      </c>
      <c r="Y29" s="197">
        <v>30</v>
      </c>
      <c r="Z29" s="197">
        <v>27.5</v>
      </c>
      <c r="AA29" s="197">
        <v>30.7</v>
      </c>
      <c r="AB29" s="198">
        <v>32.75</v>
      </c>
      <c r="AC29" s="196">
        <v>31.75</v>
      </c>
      <c r="AD29" s="197"/>
      <c r="AE29" s="197">
        <v>29</v>
      </c>
      <c r="AF29" s="197">
        <v>32.6</v>
      </c>
      <c r="AG29" s="198">
        <v>33.5</v>
      </c>
      <c r="AH29" s="196">
        <v>31</v>
      </c>
      <c r="AI29" s="197"/>
      <c r="AJ29" s="197">
        <v>28.5</v>
      </c>
      <c r="AK29" s="197">
        <v>31.85</v>
      </c>
      <c r="AL29" s="198">
        <v>32</v>
      </c>
      <c r="AM29" s="196">
        <v>27</v>
      </c>
      <c r="AN29" s="197"/>
      <c r="AO29" s="197">
        <v>34.25</v>
      </c>
      <c r="AP29" s="197">
        <v>34.25</v>
      </c>
      <c r="AQ29" s="198">
        <v>31.5</v>
      </c>
      <c r="AR29" s="196">
        <v>43.5</v>
      </c>
      <c r="AS29" s="197"/>
      <c r="AT29" s="197">
        <v>53.75</v>
      </c>
      <c r="AU29" s="197">
        <v>50</v>
      </c>
      <c r="AV29" s="198">
        <v>50</v>
      </c>
      <c r="AW29" s="196">
        <v>28</v>
      </c>
      <c r="AX29" s="197"/>
      <c r="AY29" s="197">
        <v>41.25</v>
      </c>
      <c r="AZ29" s="197">
        <v>40</v>
      </c>
      <c r="BA29" s="198">
        <v>36</v>
      </c>
      <c r="BB29" s="196">
        <v>41</v>
      </c>
      <c r="BC29" s="197"/>
      <c r="BD29" s="197">
        <v>47.5</v>
      </c>
      <c r="BE29" s="197">
        <v>46.25</v>
      </c>
      <c r="BF29" s="198">
        <v>47.25</v>
      </c>
      <c r="BG29" s="236">
        <f t="shared" si="1"/>
        <v>37221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37222</v>
      </c>
      <c r="B30" s="171">
        <v>20</v>
      </c>
      <c r="C30" s="172">
        <v>17</v>
      </c>
      <c r="D30" s="171">
        <v>23.75</v>
      </c>
      <c r="E30" s="172">
        <v>17</v>
      </c>
      <c r="F30" s="253"/>
      <c r="G30" s="172">
        <v>23</v>
      </c>
      <c r="H30" s="173">
        <v>12</v>
      </c>
      <c r="I30" s="211">
        <v>26</v>
      </c>
      <c r="J30" s="211">
        <v>18</v>
      </c>
      <c r="K30" s="211">
        <v>25.75</v>
      </c>
      <c r="L30" s="211">
        <v>18.25</v>
      </c>
      <c r="M30" s="238">
        <f>+B30-D30</f>
        <v>-3.75</v>
      </c>
      <c r="N30" s="238">
        <f>+B30-K30</f>
        <v>-5.75</v>
      </c>
      <c r="O30" s="238">
        <f>+G30-I30</f>
        <v>-3</v>
      </c>
      <c r="P30" s="238">
        <f>+K30-I30</f>
        <v>-0.25</v>
      </c>
      <c r="Q30" s="238">
        <f>+B30-G30</f>
        <v>-3</v>
      </c>
      <c r="R30" s="236">
        <f t="shared" si="0"/>
        <v>37222</v>
      </c>
      <c r="S30" s="196"/>
      <c r="T30" s="197"/>
      <c r="U30" s="197"/>
      <c r="V30" s="197"/>
      <c r="W30" s="198"/>
      <c r="X30" s="196">
        <v>29.75</v>
      </c>
      <c r="Y30" s="197">
        <v>30.25</v>
      </c>
      <c r="Z30" s="197">
        <v>27.5</v>
      </c>
      <c r="AA30" s="197">
        <v>30.7</v>
      </c>
      <c r="AB30" s="198">
        <v>32.67</v>
      </c>
      <c r="AC30" s="196">
        <v>32</v>
      </c>
      <c r="AD30" s="197">
        <v>32.5</v>
      </c>
      <c r="AE30" s="197">
        <v>29.25</v>
      </c>
      <c r="AF30" s="197">
        <v>32.75</v>
      </c>
      <c r="AG30" s="198">
        <v>34</v>
      </c>
      <c r="AH30" s="196">
        <v>31</v>
      </c>
      <c r="AI30" s="197">
        <v>31.5</v>
      </c>
      <c r="AJ30" s="197">
        <v>28.5</v>
      </c>
      <c r="AK30" s="197">
        <v>31.9</v>
      </c>
      <c r="AL30" s="198">
        <v>32.549999999999997</v>
      </c>
      <c r="AM30" s="196">
        <v>26.83</v>
      </c>
      <c r="AN30" s="197">
        <v>29.17</v>
      </c>
      <c r="AO30" s="197">
        <v>34.25</v>
      </c>
      <c r="AP30" s="197">
        <v>34.5</v>
      </c>
      <c r="AQ30" s="198">
        <v>31.5</v>
      </c>
      <c r="AR30" s="196">
        <v>43.5</v>
      </c>
      <c r="AS30" s="197">
        <v>46.5</v>
      </c>
      <c r="AT30" s="197">
        <v>54</v>
      </c>
      <c r="AU30" s="197">
        <v>50</v>
      </c>
      <c r="AV30" s="198">
        <v>50</v>
      </c>
      <c r="AW30" s="196">
        <v>28</v>
      </c>
      <c r="AX30" s="197">
        <v>30.5</v>
      </c>
      <c r="AY30" s="197">
        <v>41.25</v>
      </c>
      <c r="AZ30" s="197">
        <v>40.25</v>
      </c>
      <c r="BA30" s="198">
        <v>36</v>
      </c>
      <c r="BB30" s="196">
        <v>41</v>
      </c>
      <c r="BC30" s="197">
        <v>44.5</v>
      </c>
      <c r="BD30" s="197">
        <v>47.75</v>
      </c>
      <c r="BE30" s="197">
        <v>46.25</v>
      </c>
      <c r="BF30" s="198">
        <v>47.25</v>
      </c>
      <c r="BG30" s="236">
        <f t="shared" si="1"/>
        <v>37222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37223</v>
      </c>
      <c r="B31" s="171">
        <v>27.4</v>
      </c>
      <c r="C31" s="172">
        <v>23.5</v>
      </c>
      <c r="D31" s="171">
        <v>29</v>
      </c>
      <c r="E31" s="172">
        <v>24</v>
      </c>
      <c r="F31" s="253"/>
      <c r="G31" s="172">
        <v>29</v>
      </c>
      <c r="H31" s="173">
        <v>20</v>
      </c>
      <c r="I31" s="211">
        <v>30.75</v>
      </c>
      <c r="J31" s="211">
        <v>23.75</v>
      </c>
      <c r="K31" s="211">
        <v>31</v>
      </c>
      <c r="L31" s="211">
        <v>23.75</v>
      </c>
      <c r="M31" s="238">
        <f>+B31-D31</f>
        <v>-1.6000000000000014</v>
      </c>
      <c r="N31" s="238">
        <f>+B31-K31</f>
        <v>-3.6000000000000014</v>
      </c>
      <c r="O31" s="238">
        <f>+G31-I31</f>
        <v>-1.75</v>
      </c>
      <c r="P31" s="238">
        <f>+K31-I31</f>
        <v>0.25</v>
      </c>
      <c r="Q31" s="238">
        <f>+B31-G31</f>
        <v>-1.6000000000000014</v>
      </c>
      <c r="R31" s="236">
        <f t="shared" si="0"/>
        <v>37223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37223</v>
      </c>
      <c r="BJ31" s="159"/>
      <c r="BL31" s="159"/>
      <c r="BN31" s="135"/>
      <c r="BP31" s="135"/>
      <c r="BQ31" s="49"/>
    </row>
    <row r="32" spans="1:70" x14ac:dyDescent="0.25">
      <c r="A32" s="103">
        <v>37224</v>
      </c>
      <c r="B32" s="171">
        <v>28.85</v>
      </c>
      <c r="C32" s="172">
        <v>24.75</v>
      </c>
      <c r="D32" s="171">
        <v>31.85</v>
      </c>
      <c r="E32" s="172">
        <v>25</v>
      </c>
      <c r="F32" s="253"/>
      <c r="G32" s="172">
        <v>32</v>
      </c>
      <c r="H32" s="173">
        <v>20</v>
      </c>
      <c r="I32" s="211">
        <v>33</v>
      </c>
      <c r="J32" s="211">
        <v>23.58</v>
      </c>
      <c r="K32" s="211">
        <v>33.43</v>
      </c>
      <c r="L32" s="211">
        <v>25</v>
      </c>
      <c r="M32" s="238">
        <f>+B32-D32</f>
        <v>-3</v>
      </c>
      <c r="N32" s="238">
        <f>+B32-K32</f>
        <v>-4.5799999999999983</v>
      </c>
      <c r="O32" s="238">
        <f>+G32-I32</f>
        <v>-1</v>
      </c>
      <c r="P32" s="238">
        <f>+K32-I32</f>
        <v>0.42999999999999972</v>
      </c>
      <c r="Q32" s="238">
        <f>+B32-G32</f>
        <v>-3.1499999999999986</v>
      </c>
      <c r="R32" s="236">
        <f t="shared" si="0"/>
        <v>37224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37224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37225</v>
      </c>
      <c r="B33" s="171">
        <v>28.85</v>
      </c>
      <c r="C33" s="172">
        <v>24.75</v>
      </c>
      <c r="D33" s="171">
        <v>31.85</v>
      </c>
      <c r="E33" s="172">
        <v>25</v>
      </c>
      <c r="F33" s="253"/>
      <c r="G33" s="172">
        <v>32</v>
      </c>
      <c r="H33" s="173">
        <v>20</v>
      </c>
      <c r="I33" s="211">
        <v>33</v>
      </c>
      <c r="J33" s="211">
        <v>23.58</v>
      </c>
      <c r="K33" s="211">
        <v>33.43</v>
      </c>
      <c r="L33" s="211">
        <v>25</v>
      </c>
      <c r="M33" s="238">
        <f>+B33-D33</f>
        <v>-3</v>
      </c>
      <c r="N33" s="238">
        <f>+B33-K33</f>
        <v>-4.5799999999999983</v>
      </c>
      <c r="O33" s="238">
        <f>+G33-I33</f>
        <v>-1</v>
      </c>
      <c r="P33" s="238">
        <f>+K33-I33</f>
        <v>0.42999999999999972</v>
      </c>
      <c r="Q33" s="238">
        <f>+B33-G33</f>
        <v>-3.1499999999999986</v>
      </c>
      <c r="R33" s="236">
        <f t="shared" si="0"/>
        <v>37225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37225</v>
      </c>
      <c r="BJ33" s="159"/>
      <c r="BL33" s="159"/>
      <c r="BN33" s="135"/>
      <c r="BP33" s="135"/>
    </row>
    <row r="34" spans="1:78" x14ac:dyDescent="0.25">
      <c r="A34" s="103"/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0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23.858000000000001</v>
      </c>
      <c r="C36" s="83">
        <f>AVERAGE(C4:C34)</f>
        <v>20.36</v>
      </c>
      <c r="D36" s="83">
        <f>AVERAGE(D4:D34)</f>
        <v>26.324000000000002</v>
      </c>
      <c r="E36" s="83">
        <f>AVERAGE(E4:E34)</f>
        <v>21.08</v>
      </c>
      <c r="F36" s="83"/>
      <c r="G36" s="83">
        <f t="shared" ref="G36:L36" si="12">AVERAGE(G4:G34)</f>
        <v>25.732800000000001</v>
      </c>
      <c r="H36" s="83">
        <f t="shared" si="12"/>
        <v>16.548333333333332</v>
      </c>
      <c r="I36" s="83">
        <f t="shared" si="12"/>
        <v>27.767600000000002</v>
      </c>
      <c r="J36" s="83">
        <f t="shared" si="12"/>
        <v>19.895</v>
      </c>
      <c r="K36" s="83">
        <f t="shared" si="12"/>
        <v>28.227599999999999</v>
      </c>
      <c r="L36" s="83">
        <f t="shared" si="12"/>
        <v>21.272333333333336</v>
      </c>
      <c r="M36" s="83">
        <f>AVERAGE(M4:M33)</f>
        <v>-2.4659999999999993</v>
      </c>
      <c r="N36" s="83">
        <f>AVERAGE(N4:N33)</f>
        <v>-4.3695999999999993</v>
      </c>
      <c r="O36" s="83">
        <f>AVERAGE(O4:O33)</f>
        <v>-2.0347999999999997</v>
      </c>
      <c r="P36" s="83">
        <f>AVERAGE(P4:P33)</f>
        <v>0.45999999999999985</v>
      </c>
      <c r="Q36" s="83">
        <f>AVERAGE(Q4:Q33)</f>
        <v>-1.8747999999999998</v>
      </c>
      <c r="R36" s="81" t="s">
        <v>57</v>
      </c>
      <c r="S36" s="83">
        <f t="shared" ref="S36:BF36" si="13">AVERAGE(S4:S34)</f>
        <v>22.041666666666668</v>
      </c>
      <c r="T36" s="83">
        <f t="shared" si="13"/>
        <v>24.791666666666668</v>
      </c>
      <c r="U36" s="83">
        <f t="shared" si="13"/>
        <v>22.625</v>
      </c>
      <c r="V36" s="83">
        <f t="shared" si="13"/>
        <v>24.8125</v>
      </c>
      <c r="W36" s="83">
        <f t="shared" si="13"/>
        <v>25.6875</v>
      </c>
      <c r="X36" s="83">
        <f t="shared" si="13"/>
        <v>32.125</v>
      </c>
      <c r="Y36" s="83">
        <f t="shared" si="13"/>
        <v>32.5</v>
      </c>
      <c r="Z36" s="83">
        <f t="shared" si="13"/>
        <v>28.571428571428573</v>
      </c>
      <c r="AA36" s="83">
        <f t="shared" si="13"/>
        <v>31.385714285714283</v>
      </c>
      <c r="AB36" s="83">
        <f t="shared" si="13"/>
        <v>33.381428571428572</v>
      </c>
      <c r="AC36" s="83">
        <f t="shared" si="13"/>
        <v>33.493749999999999</v>
      </c>
      <c r="AD36" s="83">
        <f t="shared" si="13"/>
        <v>34.199999999999996</v>
      </c>
      <c r="AE36" s="83">
        <f t="shared" si="13"/>
        <v>30.125</v>
      </c>
      <c r="AF36" s="83">
        <f t="shared" si="13"/>
        <v>33.106250000000003</v>
      </c>
      <c r="AG36" s="83">
        <f t="shared" si="13"/>
        <v>34.456249999999997</v>
      </c>
      <c r="AH36" s="83">
        <f t="shared" si="13"/>
        <v>32.6875</v>
      </c>
      <c r="AI36" s="83">
        <f t="shared" si="13"/>
        <v>33.491666666666667</v>
      </c>
      <c r="AJ36" s="83">
        <f t="shared" si="13"/>
        <v>29.9375</v>
      </c>
      <c r="AK36" s="83">
        <f t="shared" si="13"/>
        <v>32.5625</v>
      </c>
      <c r="AL36" s="83">
        <f t="shared" si="13"/>
        <v>33.675000000000004</v>
      </c>
      <c r="AM36" s="83">
        <f t="shared" si="13"/>
        <v>27.916249999999998</v>
      </c>
      <c r="AN36" s="83">
        <f t="shared" si="13"/>
        <v>30.445000000000004</v>
      </c>
      <c r="AO36" s="83">
        <f t="shared" si="13"/>
        <v>36.637500000000003</v>
      </c>
      <c r="AP36" s="83">
        <f t="shared" si="13"/>
        <v>35.65625</v>
      </c>
      <c r="AQ36" s="83">
        <f t="shared" si="13"/>
        <v>33.774999999999999</v>
      </c>
      <c r="AR36" s="83">
        <f t="shared" si="13"/>
        <v>44.875</v>
      </c>
      <c r="AS36" s="83">
        <f t="shared" si="13"/>
        <v>48.25</v>
      </c>
      <c r="AT36" s="83">
        <f t="shared" si="13"/>
        <v>54.573750000000004</v>
      </c>
      <c r="AU36" s="83">
        <f t="shared" si="13"/>
        <v>50.90625</v>
      </c>
      <c r="AV36" s="83">
        <f t="shared" si="13"/>
        <v>50.875</v>
      </c>
      <c r="AW36" s="83">
        <f t="shared" si="13"/>
        <v>28.333333333333332</v>
      </c>
      <c r="AX36" s="83">
        <f t="shared" si="13"/>
        <v>31</v>
      </c>
      <c r="AY36" s="83">
        <f t="shared" si="13"/>
        <v>41.833333333333336</v>
      </c>
      <c r="AZ36" s="83">
        <f t="shared" si="13"/>
        <v>39.75</v>
      </c>
      <c r="BA36" s="83">
        <f t="shared" si="13"/>
        <v>36.666666666666664</v>
      </c>
      <c r="BB36" s="83">
        <f t="shared" si="13"/>
        <v>41.666666666666664</v>
      </c>
      <c r="BC36" s="83">
        <f t="shared" si="13"/>
        <v>45.5</v>
      </c>
      <c r="BD36" s="83">
        <f t="shared" si="13"/>
        <v>47.75</v>
      </c>
      <c r="BE36" s="83">
        <f t="shared" si="13"/>
        <v>47.166666666666664</v>
      </c>
      <c r="BF36" s="83">
        <f t="shared" si="13"/>
        <v>47.916666666666664</v>
      </c>
      <c r="BM36" s="21"/>
    </row>
    <row r="37" spans="1:78" x14ac:dyDescent="0.25">
      <c r="A37" s="81" t="s">
        <v>133</v>
      </c>
      <c r="B37" s="83">
        <f>MIN(B4:B33)</f>
        <v>13.75</v>
      </c>
      <c r="C37" s="83">
        <f>MIN(C4:C33)</f>
        <v>12.25</v>
      </c>
      <c r="D37" s="83">
        <f>MIN(D4:D33)</f>
        <v>16.25</v>
      </c>
      <c r="E37" s="83">
        <f>MIN(E4:E33)</f>
        <v>13.5</v>
      </c>
      <c r="F37" s="83"/>
      <c r="G37" s="83">
        <f t="shared" ref="G37:Q37" si="14">MIN(G4:G33)</f>
        <v>16</v>
      </c>
      <c r="H37" s="83">
        <f t="shared" si="14"/>
        <v>9</v>
      </c>
      <c r="I37" s="83">
        <f t="shared" si="14"/>
        <v>18</v>
      </c>
      <c r="J37" s="83">
        <f t="shared" si="14"/>
        <v>12</v>
      </c>
      <c r="K37" s="83">
        <f t="shared" si="14"/>
        <v>18</v>
      </c>
      <c r="L37" s="83">
        <f t="shared" si="14"/>
        <v>14</v>
      </c>
      <c r="M37" s="83">
        <f t="shared" si="14"/>
        <v>-4.3999999999999986</v>
      </c>
      <c r="N37" s="83">
        <f t="shared" si="14"/>
        <v>-6.8999999999999986</v>
      </c>
      <c r="O37" s="83">
        <f t="shared" si="14"/>
        <v>-6</v>
      </c>
      <c r="P37" s="83">
        <f t="shared" si="14"/>
        <v>-1.5</v>
      </c>
      <c r="Q37" s="83">
        <f t="shared" si="14"/>
        <v>-7.3999999999999986</v>
      </c>
      <c r="R37" s="81" t="s">
        <v>133</v>
      </c>
      <c r="S37" s="83">
        <f t="shared" ref="S37:BF37" si="15">MIN(S4:S34)</f>
        <v>19</v>
      </c>
      <c r="T37" s="83">
        <f t="shared" si="15"/>
        <v>22</v>
      </c>
      <c r="U37" s="83">
        <f t="shared" si="15"/>
        <v>21</v>
      </c>
      <c r="V37" s="83">
        <f t="shared" si="15"/>
        <v>22.5</v>
      </c>
      <c r="W37" s="83">
        <f t="shared" si="15"/>
        <v>23.75</v>
      </c>
      <c r="X37" s="83">
        <f t="shared" si="15"/>
        <v>29.5</v>
      </c>
      <c r="Y37" s="83">
        <f t="shared" si="15"/>
        <v>30</v>
      </c>
      <c r="Z37" s="83">
        <f t="shared" si="15"/>
        <v>26.5</v>
      </c>
      <c r="AA37" s="83">
        <f t="shared" si="15"/>
        <v>28.8</v>
      </c>
      <c r="AB37" s="83">
        <f t="shared" si="15"/>
        <v>31</v>
      </c>
      <c r="AC37" s="83">
        <f t="shared" si="15"/>
        <v>31.5</v>
      </c>
      <c r="AD37" s="83">
        <f t="shared" si="15"/>
        <v>32.5</v>
      </c>
      <c r="AE37" s="83">
        <f t="shared" si="15"/>
        <v>29</v>
      </c>
      <c r="AF37" s="83">
        <f t="shared" si="15"/>
        <v>32</v>
      </c>
      <c r="AG37" s="83">
        <f t="shared" si="15"/>
        <v>33.35</v>
      </c>
      <c r="AH37" s="83">
        <f t="shared" si="15"/>
        <v>29.75</v>
      </c>
      <c r="AI37" s="83">
        <f t="shared" si="15"/>
        <v>31.5</v>
      </c>
      <c r="AJ37" s="83">
        <f t="shared" si="15"/>
        <v>28.5</v>
      </c>
      <c r="AK37" s="83">
        <f t="shared" si="15"/>
        <v>31.15</v>
      </c>
      <c r="AL37" s="83">
        <f t="shared" si="15"/>
        <v>32</v>
      </c>
      <c r="AM37" s="83">
        <f t="shared" si="15"/>
        <v>26.83</v>
      </c>
      <c r="AN37" s="83">
        <f t="shared" si="15"/>
        <v>29.17</v>
      </c>
      <c r="AO37" s="83">
        <f t="shared" si="15"/>
        <v>34.1</v>
      </c>
      <c r="AP37" s="83">
        <f t="shared" si="15"/>
        <v>34</v>
      </c>
      <c r="AQ37" s="83">
        <f t="shared" si="15"/>
        <v>31.5</v>
      </c>
      <c r="AR37" s="83">
        <f t="shared" si="15"/>
        <v>43.5</v>
      </c>
      <c r="AS37" s="83">
        <f t="shared" si="15"/>
        <v>46.5</v>
      </c>
      <c r="AT37" s="83">
        <f t="shared" si="15"/>
        <v>53.75</v>
      </c>
      <c r="AU37" s="83">
        <f t="shared" si="15"/>
        <v>50</v>
      </c>
      <c r="AV37" s="83">
        <f t="shared" si="15"/>
        <v>50</v>
      </c>
      <c r="AW37" s="83">
        <f t="shared" si="15"/>
        <v>28</v>
      </c>
      <c r="AX37" s="83">
        <f t="shared" si="15"/>
        <v>30.5</v>
      </c>
      <c r="AY37" s="83">
        <f t="shared" si="15"/>
        <v>41.25</v>
      </c>
      <c r="AZ37" s="83">
        <f t="shared" si="15"/>
        <v>39</v>
      </c>
      <c r="BA37" s="83">
        <f t="shared" si="15"/>
        <v>36</v>
      </c>
      <c r="BB37" s="83">
        <f t="shared" si="15"/>
        <v>41</v>
      </c>
      <c r="BC37" s="83">
        <f t="shared" si="15"/>
        <v>44.5</v>
      </c>
      <c r="BD37" s="83">
        <f t="shared" si="15"/>
        <v>47.5</v>
      </c>
      <c r="BE37" s="83">
        <f t="shared" si="15"/>
        <v>46.25</v>
      </c>
      <c r="BF37" s="83">
        <f t="shared" si="15"/>
        <v>47.25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36.1</v>
      </c>
      <c r="C38" s="83">
        <f>MAX(C4:C33)</f>
        <v>29.3</v>
      </c>
      <c r="D38" s="83">
        <f>MAX(D4:D33)</f>
        <v>36.5</v>
      </c>
      <c r="E38" s="83">
        <f>MAX(E4:E33)</f>
        <v>30</v>
      </c>
      <c r="F38" s="83"/>
      <c r="G38" s="83">
        <f t="shared" ref="G38:Q38" si="16">MAX(G4:G33)</f>
        <v>34</v>
      </c>
      <c r="H38" s="83">
        <f t="shared" si="16"/>
        <v>24</v>
      </c>
      <c r="I38" s="83">
        <f t="shared" si="16"/>
        <v>36.5</v>
      </c>
      <c r="J38" s="83">
        <f t="shared" si="16"/>
        <v>26.4</v>
      </c>
      <c r="K38" s="83">
        <f t="shared" si="16"/>
        <v>37.4</v>
      </c>
      <c r="L38" s="83">
        <f t="shared" si="16"/>
        <v>29</v>
      </c>
      <c r="M38" s="83">
        <f t="shared" si="16"/>
        <v>-0.39999999999999858</v>
      </c>
      <c r="N38" s="83">
        <f t="shared" si="16"/>
        <v>-1.2999999999999972</v>
      </c>
      <c r="O38" s="83">
        <f t="shared" si="16"/>
        <v>-0.96999999999999886</v>
      </c>
      <c r="P38" s="83">
        <f t="shared" si="16"/>
        <v>2.8500000000000014</v>
      </c>
      <c r="Q38" s="83">
        <f t="shared" si="16"/>
        <v>3.8000000000000007</v>
      </c>
      <c r="R38" s="81" t="s">
        <v>134</v>
      </c>
      <c r="S38" s="83">
        <f t="shared" ref="S38:BF38" si="17">MAX(S4:S34)</f>
        <v>26.75</v>
      </c>
      <c r="T38" s="83">
        <f t="shared" si="17"/>
        <v>29.75</v>
      </c>
      <c r="U38" s="83">
        <f t="shared" si="17"/>
        <v>24</v>
      </c>
      <c r="V38" s="83">
        <f t="shared" si="17"/>
        <v>26</v>
      </c>
      <c r="W38" s="83">
        <f t="shared" si="17"/>
        <v>27</v>
      </c>
      <c r="X38" s="83">
        <f t="shared" si="17"/>
        <v>36</v>
      </c>
      <c r="Y38" s="83">
        <f t="shared" si="17"/>
        <v>36.5</v>
      </c>
      <c r="Z38" s="83">
        <f t="shared" si="17"/>
        <v>31.25</v>
      </c>
      <c r="AA38" s="83">
        <f t="shared" si="17"/>
        <v>34.25</v>
      </c>
      <c r="AB38" s="83">
        <f t="shared" si="17"/>
        <v>36.25</v>
      </c>
      <c r="AC38" s="83">
        <f t="shared" si="17"/>
        <v>36.4</v>
      </c>
      <c r="AD38" s="83">
        <f t="shared" si="17"/>
        <v>36.4</v>
      </c>
      <c r="AE38" s="83">
        <f t="shared" si="17"/>
        <v>32.25</v>
      </c>
      <c r="AF38" s="83">
        <f t="shared" si="17"/>
        <v>34.5</v>
      </c>
      <c r="AG38" s="83">
        <f t="shared" si="17"/>
        <v>36.5</v>
      </c>
      <c r="AH38" s="83">
        <f t="shared" si="17"/>
        <v>35.5</v>
      </c>
      <c r="AI38" s="83">
        <f t="shared" si="17"/>
        <v>35.4</v>
      </c>
      <c r="AJ38" s="83">
        <f t="shared" si="17"/>
        <v>34</v>
      </c>
      <c r="AK38" s="83">
        <f t="shared" si="17"/>
        <v>34.35</v>
      </c>
      <c r="AL38" s="83">
        <f t="shared" si="17"/>
        <v>35.75</v>
      </c>
      <c r="AM38" s="83">
        <f t="shared" si="17"/>
        <v>29.5</v>
      </c>
      <c r="AN38" s="83">
        <f t="shared" si="17"/>
        <v>32</v>
      </c>
      <c r="AO38" s="83">
        <f t="shared" si="17"/>
        <v>43.5</v>
      </c>
      <c r="AP38" s="83">
        <f t="shared" si="17"/>
        <v>40.5</v>
      </c>
      <c r="AQ38" s="83">
        <f t="shared" si="17"/>
        <v>39.25</v>
      </c>
      <c r="AR38" s="83">
        <f t="shared" si="17"/>
        <v>46.5</v>
      </c>
      <c r="AS38" s="83">
        <f t="shared" si="17"/>
        <v>49.5</v>
      </c>
      <c r="AT38" s="83">
        <f t="shared" si="17"/>
        <v>56</v>
      </c>
      <c r="AU38" s="83">
        <f t="shared" si="17"/>
        <v>52.25</v>
      </c>
      <c r="AV38" s="83">
        <f t="shared" si="17"/>
        <v>52.25</v>
      </c>
      <c r="AW38" s="83">
        <f t="shared" si="17"/>
        <v>29</v>
      </c>
      <c r="AX38" s="83">
        <f t="shared" si="17"/>
        <v>31.5</v>
      </c>
      <c r="AY38" s="83">
        <f t="shared" si="17"/>
        <v>43</v>
      </c>
      <c r="AZ38" s="83">
        <f t="shared" si="17"/>
        <v>40.25</v>
      </c>
      <c r="BA38" s="83">
        <f t="shared" si="17"/>
        <v>38</v>
      </c>
      <c r="BB38" s="83">
        <f t="shared" si="17"/>
        <v>43</v>
      </c>
      <c r="BC38" s="83">
        <f t="shared" si="17"/>
        <v>46.5</v>
      </c>
      <c r="BD38" s="83">
        <f t="shared" si="17"/>
        <v>48</v>
      </c>
      <c r="BE38" s="83">
        <f t="shared" si="17"/>
        <v>49</v>
      </c>
      <c r="BF38" s="83">
        <f t="shared" si="17"/>
        <v>49.25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T39" s="21">
        <f>AVERAGE(T28:T34)</f>
        <v>25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18">AVERAGE(B64:B94)</f>
        <v>33.4</v>
      </c>
      <c r="C96" s="83">
        <f t="shared" si="18"/>
        <v>33.4</v>
      </c>
      <c r="D96" s="83">
        <f t="shared" si="18"/>
        <v>31.5</v>
      </c>
      <c r="E96" s="83">
        <f t="shared" si="18"/>
        <v>32.5</v>
      </c>
      <c r="F96" s="83">
        <f t="shared" si="18"/>
        <v>35.25</v>
      </c>
      <c r="G96" s="83">
        <f t="shared" si="18"/>
        <v>35.6</v>
      </c>
      <c r="H96" s="83">
        <f t="shared" si="18"/>
        <v>35.6</v>
      </c>
      <c r="I96" s="83">
        <f t="shared" si="18"/>
        <v>31</v>
      </c>
      <c r="J96" s="83">
        <f t="shared" si="18"/>
        <v>31.4</v>
      </c>
      <c r="K96" s="83">
        <f t="shared" si="18"/>
        <v>34.799999999999997</v>
      </c>
      <c r="L96" s="83">
        <f t="shared" si="18"/>
        <v>33.799999999999997</v>
      </c>
      <c r="M96" s="83">
        <f t="shared" si="18"/>
        <v>33</v>
      </c>
      <c r="N96" s="83">
        <f t="shared" si="18"/>
        <v>27</v>
      </c>
      <c r="O96" s="83">
        <f t="shared" si="18"/>
        <v>31.4</v>
      </c>
      <c r="P96" s="83">
        <f t="shared" si="18"/>
        <v>34.4</v>
      </c>
      <c r="Q96" s="83">
        <f t="shared" si="18"/>
        <v>35.799999999999997</v>
      </c>
      <c r="R96" s="83">
        <f t="shared" si="18"/>
        <v>35</v>
      </c>
      <c r="S96" s="83">
        <f t="shared" si="18"/>
        <v>26.3</v>
      </c>
      <c r="T96" s="83">
        <f t="shared" si="18"/>
        <v>30.4</v>
      </c>
      <c r="U96" s="83">
        <f t="shared" si="18"/>
        <v>34.200000000000003</v>
      </c>
      <c r="V96" s="83">
        <f t="shared" si="18"/>
        <v>44.8</v>
      </c>
      <c r="W96" s="83">
        <f t="shared" si="18"/>
        <v>44.4</v>
      </c>
      <c r="X96" s="83">
        <f t="shared" si="18"/>
        <v>27.6</v>
      </c>
      <c r="Y96" s="83">
        <f t="shared" si="18"/>
        <v>30.8</v>
      </c>
      <c r="Z96" s="83">
        <f t="shared" si="18"/>
        <v>38.6</v>
      </c>
      <c r="AA96" s="83">
        <f t="shared" si="18"/>
        <v>35.999999999999993</v>
      </c>
      <c r="AB96" s="83">
        <f t="shared" si="18"/>
        <v>35.93333333333333</v>
      </c>
      <c r="AC96" s="83">
        <f t="shared" si="18"/>
        <v>27.366666666666667</v>
      </c>
      <c r="AD96" s="83">
        <f t="shared" si="18"/>
        <v>31.066666666666663</v>
      </c>
      <c r="AE96" s="83">
        <f t="shared" si="18"/>
        <v>35.06666666666667</v>
      </c>
      <c r="AF96" s="83" t="e">
        <f t="shared" si="18"/>
        <v>#DIV/0!</v>
      </c>
      <c r="AG96" s="83" t="e">
        <f t="shared" si="18"/>
        <v>#DIV/0!</v>
      </c>
      <c r="AH96" s="83" t="e">
        <f t="shared" si="18"/>
        <v>#DIV/0!</v>
      </c>
      <c r="AI96" s="83" t="e">
        <f t="shared" si="18"/>
        <v>#DIV/0!</v>
      </c>
      <c r="AJ96" s="83" t="e">
        <f t="shared" si="18"/>
        <v>#DIV/0!</v>
      </c>
      <c r="AK96" s="83" t="e">
        <f t="shared" si="18"/>
        <v>#DIV/0!</v>
      </c>
      <c r="AL96" s="83" t="e">
        <f t="shared" si="18"/>
        <v>#DIV/0!</v>
      </c>
      <c r="AM96" s="83" t="e">
        <f t="shared" si="18"/>
        <v>#DIV/0!</v>
      </c>
      <c r="AN96" s="83" t="e">
        <f t="shared" si="18"/>
        <v>#DIV/0!</v>
      </c>
      <c r="AO96" s="83" t="e">
        <f t="shared" si="18"/>
        <v>#DIV/0!</v>
      </c>
    </row>
    <row r="97" spans="2:41" x14ac:dyDescent="0.25">
      <c r="B97" s="83">
        <f t="shared" ref="B97:AO97" si="19">MIN(B64:B94)</f>
        <v>31</v>
      </c>
      <c r="C97" s="83">
        <f t="shared" si="19"/>
        <v>31</v>
      </c>
      <c r="D97" s="83">
        <f t="shared" si="19"/>
        <v>28</v>
      </c>
      <c r="E97" s="83">
        <f t="shared" si="19"/>
        <v>29</v>
      </c>
      <c r="F97" s="83">
        <f t="shared" si="19"/>
        <v>32</v>
      </c>
      <c r="G97" s="83">
        <f t="shared" si="19"/>
        <v>33</v>
      </c>
      <c r="H97" s="83">
        <f t="shared" si="19"/>
        <v>33</v>
      </c>
      <c r="I97" s="83">
        <f t="shared" si="19"/>
        <v>28</v>
      </c>
      <c r="J97" s="83">
        <f t="shared" si="19"/>
        <v>30</v>
      </c>
      <c r="K97" s="83">
        <f t="shared" si="19"/>
        <v>33</v>
      </c>
      <c r="L97" s="83">
        <f t="shared" si="19"/>
        <v>32</v>
      </c>
      <c r="M97" s="83">
        <f t="shared" si="19"/>
        <v>31</v>
      </c>
      <c r="N97" s="83">
        <f t="shared" si="19"/>
        <v>24</v>
      </c>
      <c r="O97" s="83">
        <f t="shared" si="19"/>
        <v>30</v>
      </c>
      <c r="P97" s="83">
        <f t="shared" si="19"/>
        <v>33</v>
      </c>
      <c r="Q97" s="83">
        <f t="shared" si="19"/>
        <v>35</v>
      </c>
      <c r="R97" s="83">
        <f t="shared" si="19"/>
        <v>34</v>
      </c>
      <c r="S97" s="83">
        <f t="shared" si="19"/>
        <v>25</v>
      </c>
      <c r="T97" s="83">
        <f t="shared" si="19"/>
        <v>30</v>
      </c>
      <c r="U97" s="83">
        <f t="shared" si="19"/>
        <v>32</v>
      </c>
      <c r="V97" s="83">
        <f t="shared" si="19"/>
        <v>43</v>
      </c>
      <c r="W97" s="83">
        <f t="shared" si="19"/>
        <v>42</v>
      </c>
      <c r="X97" s="83">
        <f t="shared" si="19"/>
        <v>26</v>
      </c>
      <c r="Y97" s="83">
        <f t="shared" si="19"/>
        <v>30</v>
      </c>
      <c r="Z97" s="83">
        <f t="shared" si="19"/>
        <v>34</v>
      </c>
      <c r="AA97" s="83">
        <f t="shared" si="19"/>
        <v>26</v>
      </c>
      <c r="AB97" s="83">
        <f t="shared" si="19"/>
        <v>28</v>
      </c>
      <c r="AC97" s="83">
        <f t="shared" si="19"/>
        <v>25</v>
      </c>
      <c r="AD97" s="83">
        <f t="shared" si="19"/>
        <v>30</v>
      </c>
      <c r="AE97" s="83">
        <f t="shared" si="19"/>
        <v>32</v>
      </c>
      <c r="AF97" s="83">
        <f t="shared" si="19"/>
        <v>0</v>
      </c>
      <c r="AG97" s="83">
        <f t="shared" si="19"/>
        <v>0</v>
      </c>
      <c r="AH97" s="83">
        <f t="shared" si="19"/>
        <v>0</v>
      </c>
      <c r="AI97" s="83">
        <f t="shared" si="19"/>
        <v>0</v>
      </c>
      <c r="AJ97" s="83">
        <f t="shared" si="19"/>
        <v>0</v>
      </c>
      <c r="AK97" s="83">
        <f t="shared" si="19"/>
        <v>0</v>
      </c>
      <c r="AL97" s="83">
        <f t="shared" si="19"/>
        <v>0</v>
      </c>
      <c r="AM97" s="83">
        <f t="shared" si="19"/>
        <v>0</v>
      </c>
      <c r="AN97" s="83">
        <f t="shared" si="19"/>
        <v>0</v>
      </c>
      <c r="AO97" s="83">
        <f t="shared" si="19"/>
        <v>0</v>
      </c>
    </row>
    <row r="98" spans="2:41" x14ac:dyDescent="0.25">
      <c r="B98" s="83">
        <f t="shared" ref="B98:AO98" si="20">MAX(B64:B94)</f>
        <v>39</v>
      </c>
      <c r="C98" s="83">
        <f t="shared" si="20"/>
        <v>39</v>
      </c>
      <c r="D98" s="83">
        <f t="shared" si="20"/>
        <v>35</v>
      </c>
      <c r="E98" s="83">
        <f t="shared" si="20"/>
        <v>35</v>
      </c>
      <c r="F98" s="83">
        <f t="shared" si="20"/>
        <v>40</v>
      </c>
      <c r="G98" s="83">
        <f t="shared" si="20"/>
        <v>41</v>
      </c>
      <c r="H98" s="83">
        <f t="shared" si="20"/>
        <v>41</v>
      </c>
      <c r="I98" s="83">
        <f t="shared" si="20"/>
        <v>36</v>
      </c>
      <c r="J98" s="83">
        <f t="shared" si="20"/>
        <v>33</v>
      </c>
      <c r="K98" s="83">
        <f t="shared" si="20"/>
        <v>36</v>
      </c>
      <c r="L98" s="83">
        <f t="shared" si="20"/>
        <v>38</v>
      </c>
      <c r="M98" s="83">
        <f t="shared" si="20"/>
        <v>37</v>
      </c>
      <c r="N98" s="83">
        <f t="shared" si="20"/>
        <v>33</v>
      </c>
      <c r="O98" s="83">
        <f t="shared" si="20"/>
        <v>34</v>
      </c>
      <c r="P98" s="83">
        <f t="shared" si="20"/>
        <v>39</v>
      </c>
      <c r="Q98" s="83">
        <f t="shared" si="20"/>
        <v>38</v>
      </c>
      <c r="R98" s="83">
        <f t="shared" si="20"/>
        <v>37</v>
      </c>
      <c r="S98" s="83">
        <f t="shared" si="20"/>
        <v>28</v>
      </c>
      <c r="T98" s="83">
        <f t="shared" si="20"/>
        <v>32</v>
      </c>
      <c r="U98" s="83">
        <f t="shared" si="20"/>
        <v>37</v>
      </c>
      <c r="V98" s="83">
        <f t="shared" si="20"/>
        <v>50</v>
      </c>
      <c r="W98" s="83">
        <f t="shared" si="20"/>
        <v>49</v>
      </c>
      <c r="X98" s="83">
        <f t="shared" si="20"/>
        <v>29</v>
      </c>
      <c r="Y98" s="83">
        <f t="shared" si="20"/>
        <v>32</v>
      </c>
      <c r="Z98" s="83">
        <f t="shared" si="20"/>
        <v>44</v>
      </c>
      <c r="AA98" s="83">
        <f t="shared" si="20"/>
        <v>42</v>
      </c>
      <c r="AB98" s="83">
        <f t="shared" si="20"/>
        <v>41</v>
      </c>
      <c r="AC98" s="83">
        <f t="shared" si="20"/>
        <v>30</v>
      </c>
      <c r="AD98" s="83">
        <f t="shared" si="20"/>
        <v>32.666666666666664</v>
      </c>
      <c r="AE98" s="83">
        <f t="shared" si="20"/>
        <v>40</v>
      </c>
      <c r="AF98" s="83">
        <f t="shared" si="20"/>
        <v>0</v>
      </c>
      <c r="AG98" s="83">
        <f t="shared" si="20"/>
        <v>0</v>
      </c>
      <c r="AH98" s="83">
        <f t="shared" si="20"/>
        <v>0</v>
      </c>
      <c r="AI98" s="83">
        <f t="shared" si="20"/>
        <v>0</v>
      </c>
      <c r="AJ98" s="83">
        <f t="shared" si="20"/>
        <v>0</v>
      </c>
      <c r="AK98" s="83">
        <f t="shared" si="20"/>
        <v>0</v>
      </c>
      <c r="AL98" s="83">
        <f t="shared" si="20"/>
        <v>0</v>
      </c>
      <c r="AM98" s="83">
        <f t="shared" si="20"/>
        <v>0</v>
      </c>
      <c r="AN98" s="83">
        <f t="shared" si="20"/>
        <v>0</v>
      </c>
      <c r="AO98" s="83">
        <f t="shared" si="20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K31" sqref="K3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7</v>
      </c>
      <c r="T2" s="14"/>
      <c r="U2" s="7"/>
      <c r="V2" s="14"/>
      <c r="W2" s="104"/>
      <c r="X2" s="13" t="s">
        <v>8</v>
      </c>
      <c r="Y2" s="14"/>
      <c r="Z2" s="7"/>
      <c r="AA2" s="14"/>
      <c r="AB2" s="104"/>
      <c r="AC2" s="13" t="s">
        <v>9</v>
      </c>
      <c r="AD2" s="14"/>
      <c r="AE2" s="7"/>
      <c r="AF2" s="14"/>
      <c r="AG2" s="104"/>
      <c r="AH2" s="13" t="s">
        <v>22</v>
      </c>
      <c r="AI2" s="14"/>
      <c r="AJ2" s="7"/>
      <c r="AK2" s="14"/>
      <c r="AL2" s="104"/>
      <c r="AM2" s="13" t="s">
        <v>11</v>
      </c>
      <c r="AN2" s="14"/>
      <c r="AO2" s="7"/>
      <c r="AP2" s="14"/>
      <c r="AQ2" s="104"/>
      <c r="AR2" s="13" t="s">
        <v>19</v>
      </c>
      <c r="AS2" s="14"/>
      <c r="AT2" s="7"/>
      <c r="AU2" s="14"/>
      <c r="AV2" s="104"/>
      <c r="AW2" s="13" t="s">
        <v>6</v>
      </c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37165</v>
      </c>
      <c r="B4" s="171">
        <v>22</v>
      </c>
      <c r="C4" s="172">
        <v>17.399999999999999</v>
      </c>
      <c r="D4" s="171">
        <v>26</v>
      </c>
      <c r="E4" s="172">
        <v>20.399999999999999</v>
      </c>
      <c r="F4" s="252"/>
      <c r="G4" s="172">
        <v>29</v>
      </c>
      <c r="H4" s="243">
        <v>17</v>
      </c>
      <c r="I4" s="210">
        <v>26.4</v>
      </c>
      <c r="J4" s="210">
        <v>19</v>
      </c>
      <c r="K4" s="210">
        <v>26.75</v>
      </c>
      <c r="L4" s="210">
        <v>21.6</v>
      </c>
      <c r="M4" s="237">
        <f t="shared" ref="M4:M9" si="0">+B4-D4</f>
        <v>-4</v>
      </c>
      <c r="N4" s="237">
        <f t="shared" ref="N4:N9" si="1">+B4-K4</f>
        <v>-4.75</v>
      </c>
      <c r="O4" s="237">
        <f t="shared" ref="O4:O9" si="2">+G4-I4</f>
        <v>2.6000000000000014</v>
      </c>
      <c r="P4" s="237">
        <f t="shared" ref="P4:P9" si="3">+K4-I4</f>
        <v>0.35000000000000142</v>
      </c>
      <c r="Q4" s="237">
        <f t="shared" ref="Q4:Q9" si="4">+B4-G4</f>
        <v>-7</v>
      </c>
      <c r="R4" s="236">
        <f t="shared" ref="R4:R34" si="5">A4</f>
        <v>37165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6">A4</f>
        <v>37165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37166</v>
      </c>
      <c r="B5" s="171">
        <v>24.55</v>
      </c>
      <c r="C5" s="172">
        <v>17.2</v>
      </c>
      <c r="D5" s="171">
        <v>27.75</v>
      </c>
      <c r="E5" s="172">
        <v>19.3</v>
      </c>
      <c r="F5" s="252"/>
      <c r="G5" s="172">
        <v>29</v>
      </c>
      <c r="H5" s="173">
        <v>17.5</v>
      </c>
      <c r="I5" s="211">
        <v>29</v>
      </c>
      <c r="J5" s="211">
        <v>19.350000000000001</v>
      </c>
      <c r="K5" s="211">
        <v>28.97</v>
      </c>
      <c r="L5" s="211">
        <v>18.68</v>
      </c>
      <c r="M5" s="238">
        <f t="shared" si="0"/>
        <v>-3.1999999999999993</v>
      </c>
      <c r="N5" s="238">
        <f t="shared" si="1"/>
        <v>-4.4199999999999982</v>
      </c>
      <c r="O5" s="238">
        <f t="shared" si="2"/>
        <v>0</v>
      </c>
      <c r="P5" s="238">
        <f t="shared" si="3"/>
        <v>-3.0000000000001137E-2</v>
      </c>
      <c r="Q5" s="238">
        <f t="shared" si="4"/>
        <v>-4.4499999999999993</v>
      </c>
      <c r="R5" s="236">
        <f t="shared" si="5"/>
        <v>37166</v>
      </c>
      <c r="S5" s="196">
        <v>23.5</v>
      </c>
      <c r="T5" s="197">
        <v>25</v>
      </c>
      <c r="U5" s="197">
        <v>24.6</v>
      </c>
      <c r="V5" s="197">
        <v>24.7</v>
      </c>
      <c r="W5" s="198">
        <v>25.25</v>
      </c>
      <c r="X5" s="196">
        <v>26</v>
      </c>
      <c r="Y5" s="197">
        <v>26.75</v>
      </c>
      <c r="Z5" s="197">
        <v>24.5</v>
      </c>
      <c r="AA5" s="197">
        <v>24.9</v>
      </c>
      <c r="AB5" s="198">
        <v>26.4</v>
      </c>
      <c r="AC5" s="196">
        <v>33</v>
      </c>
      <c r="AD5" s="197">
        <v>33.75</v>
      </c>
      <c r="AE5" s="197">
        <v>29</v>
      </c>
      <c r="AF5" s="197">
        <v>29</v>
      </c>
      <c r="AG5" s="198">
        <v>33</v>
      </c>
      <c r="AH5" s="193"/>
      <c r="AI5" s="194"/>
      <c r="AJ5" s="194"/>
      <c r="AK5" s="194"/>
      <c r="AL5" s="195"/>
      <c r="AM5" s="196">
        <v>43</v>
      </c>
      <c r="AN5" s="197">
        <v>46</v>
      </c>
      <c r="AO5" s="197">
        <v>49.5</v>
      </c>
      <c r="AP5" s="197">
        <v>45.25</v>
      </c>
      <c r="AQ5" s="198">
        <v>45</v>
      </c>
      <c r="AR5" s="193">
        <v>28</v>
      </c>
      <c r="AS5" s="194">
        <v>30.5</v>
      </c>
      <c r="AT5" s="194">
        <v>40</v>
      </c>
      <c r="AU5" s="194">
        <v>37.25</v>
      </c>
      <c r="AV5" s="195">
        <v>35.75</v>
      </c>
      <c r="AW5" s="196">
        <v>40</v>
      </c>
      <c r="AX5" s="197">
        <v>43.5</v>
      </c>
      <c r="AY5" s="197">
        <v>45.5</v>
      </c>
      <c r="AZ5" s="197">
        <v>38.25</v>
      </c>
      <c r="BA5" s="198">
        <v>42</v>
      </c>
      <c r="BB5" s="196"/>
      <c r="BC5" s="197"/>
      <c r="BD5" s="197"/>
      <c r="BE5" s="197"/>
      <c r="BF5" s="198"/>
      <c r="BG5" s="236">
        <f t="shared" si="6"/>
        <v>37166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37167</v>
      </c>
      <c r="B6" s="171">
        <v>23.4</v>
      </c>
      <c r="C6" s="172">
        <v>16.8</v>
      </c>
      <c r="D6" s="171">
        <v>25.5</v>
      </c>
      <c r="E6" s="172">
        <v>18</v>
      </c>
      <c r="F6" s="252"/>
      <c r="G6" s="172">
        <v>25.5</v>
      </c>
      <c r="H6" s="173">
        <v>13.25</v>
      </c>
      <c r="I6" s="255">
        <v>25.5</v>
      </c>
      <c r="J6" s="211">
        <v>14.75</v>
      </c>
      <c r="K6" s="211">
        <v>26</v>
      </c>
      <c r="L6" s="211">
        <v>17.5</v>
      </c>
      <c r="M6" s="238">
        <f t="shared" si="0"/>
        <v>-2.1000000000000014</v>
      </c>
      <c r="N6" s="238">
        <f t="shared" si="1"/>
        <v>-2.6000000000000014</v>
      </c>
      <c r="O6" s="238">
        <f t="shared" si="2"/>
        <v>0</v>
      </c>
      <c r="P6" s="238">
        <f t="shared" si="3"/>
        <v>0.5</v>
      </c>
      <c r="Q6" s="238">
        <f t="shared" si="4"/>
        <v>-2.1000000000000014</v>
      </c>
      <c r="R6" s="236">
        <f t="shared" si="5"/>
        <v>37167</v>
      </c>
      <c r="S6" s="196">
        <v>23.5</v>
      </c>
      <c r="T6" s="197">
        <v>25</v>
      </c>
      <c r="U6" s="197">
        <v>24.6</v>
      </c>
      <c r="V6" s="197">
        <v>24.7</v>
      </c>
      <c r="W6" s="198">
        <v>25.25</v>
      </c>
      <c r="X6" s="196">
        <v>26</v>
      </c>
      <c r="Y6" s="197">
        <v>26.75</v>
      </c>
      <c r="Z6" s="197">
        <v>24.5</v>
      </c>
      <c r="AA6" s="197">
        <v>24.9</v>
      </c>
      <c r="AB6" s="198">
        <v>26.4</v>
      </c>
      <c r="AC6" s="196">
        <v>33</v>
      </c>
      <c r="AD6" s="197">
        <v>33.75</v>
      </c>
      <c r="AE6" s="197">
        <v>29</v>
      </c>
      <c r="AF6" s="197">
        <v>29</v>
      </c>
      <c r="AG6" s="198">
        <v>33</v>
      </c>
      <c r="AH6" s="196"/>
      <c r="AI6" s="197"/>
      <c r="AJ6" s="197"/>
      <c r="AK6" s="197"/>
      <c r="AL6" s="198"/>
      <c r="AM6" s="196">
        <v>43</v>
      </c>
      <c r="AN6" s="197">
        <v>46</v>
      </c>
      <c r="AO6" s="197">
        <v>49.5</v>
      </c>
      <c r="AP6" s="197">
        <v>45.25</v>
      </c>
      <c r="AQ6" s="198">
        <v>45</v>
      </c>
      <c r="AR6" s="196">
        <v>28</v>
      </c>
      <c r="AS6" s="197">
        <v>30.5</v>
      </c>
      <c r="AT6" s="197">
        <v>40</v>
      </c>
      <c r="AU6" s="197">
        <v>37.25</v>
      </c>
      <c r="AV6" s="198">
        <v>35.75</v>
      </c>
      <c r="AW6" s="196">
        <v>40</v>
      </c>
      <c r="AX6" s="197">
        <v>43.5</v>
      </c>
      <c r="AY6" s="197">
        <v>45.5</v>
      </c>
      <c r="AZ6" s="197">
        <v>38.25</v>
      </c>
      <c r="BA6" s="198">
        <v>42</v>
      </c>
      <c r="BB6" s="196"/>
      <c r="BC6" s="197"/>
      <c r="BD6" s="197"/>
      <c r="BE6" s="197"/>
      <c r="BF6" s="198"/>
      <c r="BG6" s="236">
        <f t="shared" si="6"/>
        <v>37167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37168</v>
      </c>
      <c r="B7" s="171">
        <v>22.85</v>
      </c>
      <c r="C7" s="172">
        <v>17</v>
      </c>
      <c r="D7" s="171">
        <v>24.75</v>
      </c>
      <c r="E7" s="172">
        <v>17.45</v>
      </c>
      <c r="F7" s="252"/>
      <c r="G7" s="172">
        <v>25.65</v>
      </c>
      <c r="H7" s="173">
        <v>13.6</v>
      </c>
      <c r="I7" s="255">
        <v>25</v>
      </c>
      <c r="J7" s="211">
        <v>15</v>
      </c>
      <c r="K7" s="211">
        <v>25.6</v>
      </c>
      <c r="L7" s="211">
        <v>17.5</v>
      </c>
      <c r="M7" s="238">
        <f t="shared" si="0"/>
        <v>-1.8999999999999986</v>
      </c>
      <c r="N7" s="238">
        <f t="shared" si="1"/>
        <v>-2.75</v>
      </c>
      <c r="O7" s="238">
        <f t="shared" si="2"/>
        <v>0.64999999999999858</v>
      </c>
      <c r="P7" s="238">
        <f t="shared" si="3"/>
        <v>0.60000000000000142</v>
      </c>
      <c r="Q7" s="238">
        <f t="shared" si="4"/>
        <v>-2.7999999999999972</v>
      </c>
      <c r="R7" s="236">
        <f t="shared" si="5"/>
        <v>37168</v>
      </c>
      <c r="S7" s="199">
        <v>23.5</v>
      </c>
      <c r="T7" s="200">
        <v>25</v>
      </c>
      <c r="U7" s="197">
        <v>24.6</v>
      </c>
      <c r="V7" s="197">
        <v>25</v>
      </c>
      <c r="W7" s="198">
        <v>25.2</v>
      </c>
      <c r="X7" s="196">
        <v>25.75</v>
      </c>
      <c r="Y7" s="197">
        <v>28.5</v>
      </c>
      <c r="Z7" s="197">
        <v>26</v>
      </c>
      <c r="AA7" s="197">
        <v>26.95</v>
      </c>
      <c r="AB7" s="198">
        <v>28.4</v>
      </c>
      <c r="AC7" s="196">
        <v>34.85</v>
      </c>
      <c r="AD7" s="197">
        <v>35.1</v>
      </c>
      <c r="AE7" s="197">
        <v>30</v>
      </c>
      <c r="AF7" s="197">
        <v>30.8</v>
      </c>
      <c r="AG7" s="198">
        <v>34.4</v>
      </c>
      <c r="AH7" s="196"/>
      <c r="AI7" s="197"/>
      <c r="AJ7" s="197"/>
      <c r="AK7" s="197"/>
      <c r="AL7" s="198"/>
      <c r="AM7" s="196">
        <v>44</v>
      </c>
      <c r="AN7" s="197">
        <v>47</v>
      </c>
      <c r="AO7" s="197">
        <v>50.5</v>
      </c>
      <c r="AP7" s="197">
        <v>46.25</v>
      </c>
      <c r="AQ7" s="198">
        <v>46.25</v>
      </c>
      <c r="AR7" s="196">
        <v>28</v>
      </c>
      <c r="AS7" s="197">
        <v>30.5</v>
      </c>
      <c r="AT7" s="197">
        <v>41.5</v>
      </c>
      <c r="AU7" s="197">
        <v>37.75</v>
      </c>
      <c r="AV7" s="198">
        <v>36.5</v>
      </c>
      <c r="AW7" s="196">
        <v>41</v>
      </c>
      <c r="AX7" s="197">
        <v>44.5</v>
      </c>
      <c r="AY7" s="197">
        <v>46.5</v>
      </c>
      <c r="AZ7" s="197">
        <v>39.25</v>
      </c>
      <c r="BA7" s="198">
        <v>43.25</v>
      </c>
      <c r="BB7" s="196"/>
      <c r="BC7" s="197"/>
      <c r="BD7" s="197"/>
      <c r="BE7" s="197"/>
      <c r="BF7" s="198"/>
      <c r="BG7" s="236">
        <f t="shared" si="6"/>
        <v>37168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37169</v>
      </c>
      <c r="B8" s="171">
        <v>21.6</v>
      </c>
      <c r="C8" s="172">
        <v>17.149999999999999</v>
      </c>
      <c r="D8" s="171">
        <v>23.25</v>
      </c>
      <c r="E8" s="172">
        <v>17.25</v>
      </c>
      <c r="F8" s="252"/>
      <c r="G8" s="172">
        <v>23.75</v>
      </c>
      <c r="H8" s="173">
        <v>13.75</v>
      </c>
      <c r="I8" s="211">
        <v>24</v>
      </c>
      <c r="J8" s="211">
        <v>16</v>
      </c>
      <c r="K8" s="211">
        <v>24.25</v>
      </c>
      <c r="L8" s="211">
        <v>18</v>
      </c>
      <c r="M8" s="238">
        <f t="shared" si="0"/>
        <v>-1.6499999999999986</v>
      </c>
      <c r="N8" s="238">
        <f t="shared" si="1"/>
        <v>-2.6499999999999986</v>
      </c>
      <c r="O8" s="238">
        <f t="shared" si="2"/>
        <v>-0.25</v>
      </c>
      <c r="P8" s="238">
        <f t="shared" si="3"/>
        <v>0.25</v>
      </c>
      <c r="Q8" s="238">
        <f t="shared" si="4"/>
        <v>-2.1499999999999986</v>
      </c>
      <c r="R8" s="236">
        <f t="shared" si="5"/>
        <v>37169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37169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37170</v>
      </c>
      <c r="B9" s="171">
        <v>21.6</v>
      </c>
      <c r="C9" s="172">
        <v>17.149999999999999</v>
      </c>
      <c r="D9" s="171">
        <v>23.25</v>
      </c>
      <c r="E9" s="172">
        <v>17.25</v>
      </c>
      <c r="F9" s="252"/>
      <c r="G9" s="172">
        <v>23.75</v>
      </c>
      <c r="H9" s="173">
        <v>13.75</v>
      </c>
      <c r="I9" s="211">
        <v>24</v>
      </c>
      <c r="J9" s="211">
        <v>16</v>
      </c>
      <c r="K9" s="211">
        <v>24.25</v>
      </c>
      <c r="L9" s="211">
        <v>18</v>
      </c>
      <c r="M9" s="238">
        <f t="shared" si="0"/>
        <v>-1.6499999999999986</v>
      </c>
      <c r="N9" s="238">
        <f t="shared" si="1"/>
        <v>-2.6499999999999986</v>
      </c>
      <c r="O9" s="238">
        <f t="shared" si="2"/>
        <v>-0.25</v>
      </c>
      <c r="P9" s="238">
        <f t="shared" si="3"/>
        <v>0.25</v>
      </c>
      <c r="Q9" s="238">
        <f t="shared" si="4"/>
        <v>-2.1499999999999986</v>
      </c>
      <c r="R9" s="236">
        <f t="shared" si="5"/>
        <v>37170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37170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37171</v>
      </c>
      <c r="B10" s="171"/>
      <c r="C10" s="172">
        <v>19.75</v>
      </c>
      <c r="D10" s="171"/>
      <c r="E10" s="172">
        <v>20</v>
      </c>
      <c r="F10" s="252"/>
      <c r="G10" s="172"/>
      <c r="H10" s="173">
        <v>18</v>
      </c>
      <c r="I10" s="211"/>
      <c r="J10" s="211">
        <v>19</v>
      </c>
      <c r="K10" s="211"/>
      <c r="L10" s="211">
        <v>20</v>
      </c>
      <c r="M10" s="238"/>
      <c r="N10" s="238"/>
      <c r="O10" s="238"/>
      <c r="P10" s="238"/>
      <c r="Q10" s="238"/>
      <c r="R10" s="236">
        <f t="shared" si="5"/>
        <v>37171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37171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37172</v>
      </c>
      <c r="B11" s="171">
        <v>22.7</v>
      </c>
      <c r="C11" s="172">
        <v>19.75</v>
      </c>
      <c r="D11" s="171">
        <v>23.7</v>
      </c>
      <c r="E11" s="172">
        <v>20</v>
      </c>
      <c r="F11" s="252"/>
      <c r="G11" s="172">
        <v>23.8</v>
      </c>
      <c r="H11" s="173">
        <v>18</v>
      </c>
      <c r="I11" s="211">
        <v>24.8</v>
      </c>
      <c r="J11" s="211">
        <v>19</v>
      </c>
      <c r="K11" s="211">
        <v>22</v>
      </c>
      <c r="L11" s="211">
        <v>20</v>
      </c>
      <c r="M11" s="238">
        <f t="shared" ref="M11:M16" si="7">+B11-D11</f>
        <v>-1</v>
      </c>
      <c r="N11" s="238">
        <f t="shared" ref="N11:N16" si="8">+B11-K11</f>
        <v>0.69999999999999929</v>
      </c>
      <c r="O11" s="238">
        <f t="shared" ref="O11:O16" si="9">+G11-I11</f>
        <v>-1</v>
      </c>
      <c r="P11" s="238">
        <f t="shared" ref="P11:P16" si="10">+K11-I11</f>
        <v>-2.8000000000000007</v>
      </c>
      <c r="Q11" s="238">
        <f t="shared" ref="Q11:Q16" si="11">+B11-G11</f>
        <v>-1.1000000000000014</v>
      </c>
      <c r="R11" s="236">
        <f t="shared" si="5"/>
        <v>37172</v>
      </c>
      <c r="S11" s="199">
        <v>23</v>
      </c>
      <c r="T11" s="197">
        <v>24</v>
      </c>
      <c r="U11" s="197">
        <v>23.5</v>
      </c>
      <c r="V11" s="197">
        <v>23.9</v>
      </c>
      <c r="W11" s="198">
        <v>23.9</v>
      </c>
      <c r="X11" s="196">
        <v>27</v>
      </c>
      <c r="Y11" s="197">
        <v>27.75</v>
      </c>
      <c r="Z11" s="197">
        <v>24.75</v>
      </c>
      <c r="AA11" s="197">
        <v>26</v>
      </c>
      <c r="AB11" s="198">
        <v>26.9</v>
      </c>
      <c r="AC11" s="196">
        <v>34</v>
      </c>
      <c r="AD11" s="197">
        <v>34.25</v>
      </c>
      <c r="AE11" s="197">
        <v>29.5</v>
      </c>
      <c r="AF11" s="197">
        <v>29.95</v>
      </c>
      <c r="AG11" s="198">
        <v>32.5</v>
      </c>
      <c r="AH11" s="196"/>
      <c r="AI11" s="197"/>
      <c r="AJ11" s="197"/>
      <c r="AK11" s="197"/>
      <c r="AL11" s="198"/>
      <c r="AM11" s="196">
        <v>43</v>
      </c>
      <c r="AN11" s="197">
        <v>46</v>
      </c>
      <c r="AO11" s="197">
        <v>50</v>
      </c>
      <c r="AP11" s="197">
        <v>46</v>
      </c>
      <c r="AQ11" s="198">
        <v>46</v>
      </c>
      <c r="AR11" s="196">
        <v>28</v>
      </c>
      <c r="AS11" s="197">
        <v>30.5</v>
      </c>
      <c r="AT11" s="197">
        <v>41</v>
      </c>
      <c r="AU11" s="197">
        <v>37.25</v>
      </c>
      <c r="AV11" s="198">
        <v>36</v>
      </c>
      <c r="AW11" s="196">
        <v>40.5</v>
      </c>
      <c r="AX11" s="197">
        <v>44</v>
      </c>
      <c r="AY11" s="197">
        <v>46</v>
      </c>
      <c r="AZ11" s="197">
        <v>39.25</v>
      </c>
      <c r="BA11" s="198">
        <v>43.25</v>
      </c>
      <c r="BB11" s="196"/>
      <c r="BC11" s="197"/>
      <c r="BD11" s="197"/>
      <c r="BE11" s="197"/>
      <c r="BF11" s="198"/>
      <c r="BG11" s="236">
        <f t="shared" si="6"/>
        <v>37172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37173</v>
      </c>
      <c r="B12" s="171">
        <v>22.1</v>
      </c>
      <c r="C12" s="172">
        <v>17.25</v>
      </c>
      <c r="D12" s="171">
        <v>22.5</v>
      </c>
      <c r="E12" s="172">
        <v>17.25</v>
      </c>
      <c r="F12" s="252"/>
      <c r="G12" s="172">
        <v>23</v>
      </c>
      <c r="H12" s="173">
        <v>13.5</v>
      </c>
      <c r="I12" s="211">
        <v>23</v>
      </c>
      <c r="J12" s="211">
        <v>14.6</v>
      </c>
      <c r="K12" s="211">
        <v>22.7</v>
      </c>
      <c r="L12" s="211">
        <v>16.75</v>
      </c>
      <c r="M12" s="238">
        <f t="shared" si="7"/>
        <v>-0.39999999999999858</v>
      </c>
      <c r="N12" s="238">
        <f t="shared" si="8"/>
        <v>-0.59999999999999787</v>
      </c>
      <c r="O12" s="238">
        <f t="shared" si="9"/>
        <v>0</v>
      </c>
      <c r="P12" s="238">
        <f t="shared" si="10"/>
        <v>-0.30000000000000071</v>
      </c>
      <c r="Q12" s="238">
        <f t="shared" si="11"/>
        <v>-0.89999999999999858</v>
      </c>
      <c r="R12" s="236">
        <f t="shared" si="5"/>
        <v>37173</v>
      </c>
      <c r="S12" s="199">
        <v>22.5</v>
      </c>
      <c r="T12" s="197">
        <v>23.75</v>
      </c>
      <c r="U12" s="197">
        <v>23.5</v>
      </c>
      <c r="V12" s="197">
        <v>24.1</v>
      </c>
      <c r="W12" s="198">
        <v>24</v>
      </c>
      <c r="X12" s="196">
        <v>27</v>
      </c>
      <c r="Y12" s="197">
        <v>27.75</v>
      </c>
      <c r="Z12" s="197">
        <v>24.75</v>
      </c>
      <c r="AA12" s="197">
        <v>26</v>
      </c>
      <c r="AB12" s="198">
        <v>26.85</v>
      </c>
      <c r="AC12" s="196">
        <v>34</v>
      </c>
      <c r="AD12" s="197">
        <v>34.25</v>
      </c>
      <c r="AE12" s="197">
        <v>29.5</v>
      </c>
      <c r="AF12" s="197">
        <v>29.95</v>
      </c>
      <c r="AG12" s="198">
        <v>32.9</v>
      </c>
      <c r="AH12" s="196"/>
      <c r="AI12" s="197"/>
      <c r="AJ12" s="197"/>
      <c r="AK12" s="197"/>
      <c r="AL12" s="198"/>
      <c r="AM12" s="196">
        <v>43.33</v>
      </c>
      <c r="AN12" s="197">
        <v>46.33</v>
      </c>
      <c r="AO12" s="197">
        <v>50</v>
      </c>
      <c r="AP12" s="197">
        <v>46.25</v>
      </c>
      <c r="AQ12" s="198">
        <v>46.25</v>
      </c>
      <c r="AR12" s="196">
        <v>28</v>
      </c>
      <c r="AS12" s="197">
        <v>30.5</v>
      </c>
      <c r="AT12" s="197">
        <v>41</v>
      </c>
      <c r="AU12" s="197">
        <v>37.25</v>
      </c>
      <c r="AV12" s="198">
        <v>36</v>
      </c>
      <c r="AW12" s="196">
        <v>41</v>
      </c>
      <c r="AX12" s="197">
        <v>44.5</v>
      </c>
      <c r="AY12" s="197">
        <v>46</v>
      </c>
      <c r="AZ12" s="197">
        <v>39.25</v>
      </c>
      <c r="BA12" s="198">
        <v>43.25</v>
      </c>
      <c r="BB12" s="196"/>
      <c r="BC12" s="197"/>
      <c r="BD12" s="197"/>
      <c r="BE12" s="197"/>
      <c r="BF12" s="198"/>
      <c r="BG12" s="236">
        <f t="shared" si="6"/>
        <v>37173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37174</v>
      </c>
      <c r="B13" s="171">
        <v>21.1</v>
      </c>
      <c r="C13" s="172">
        <v>16.899999999999999</v>
      </c>
      <c r="D13" s="171">
        <v>22</v>
      </c>
      <c r="E13" s="172">
        <v>16.899999999999999</v>
      </c>
      <c r="F13" s="252"/>
      <c r="G13" s="172">
        <v>22.5</v>
      </c>
      <c r="H13" s="173">
        <v>13.5</v>
      </c>
      <c r="I13" s="211">
        <v>23.6</v>
      </c>
      <c r="J13" s="211">
        <v>15</v>
      </c>
      <c r="K13" s="211">
        <v>23.3</v>
      </c>
      <c r="L13" s="211">
        <v>16.5</v>
      </c>
      <c r="M13" s="238">
        <f t="shared" si="7"/>
        <v>-0.89999999999999858</v>
      </c>
      <c r="N13" s="238">
        <f t="shared" si="8"/>
        <v>-2.1999999999999993</v>
      </c>
      <c r="O13" s="238">
        <f t="shared" si="9"/>
        <v>-1.1000000000000014</v>
      </c>
      <c r="P13" s="238">
        <f t="shared" si="10"/>
        <v>-0.30000000000000071</v>
      </c>
      <c r="Q13" s="238">
        <f t="shared" si="11"/>
        <v>-1.3999999999999986</v>
      </c>
      <c r="R13" s="236">
        <f t="shared" si="5"/>
        <v>37174</v>
      </c>
      <c r="S13" s="196">
        <v>24</v>
      </c>
      <c r="T13" s="197">
        <v>27</v>
      </c>
      <c r="U13" s="197">
        <v>28</v>
      </c>
      <c r="V13" s="197">
        <v>28.25</v>
      </c>
      <c r="W13" s="198">
        <v>28</v>
      </c>
      <c r="X13" s="196">
        <v>28.5</v>
      </c>
      <c r="Y13" s="197">
        <v>27.75</v>
      </c>
      <c r="Z13" s="197">
        <v>27</v>
      </c>
      <c r="AA13" s="197">
        <v>28.3</v>
      </c>
      <c r="AB13" s="198">
        <v>29.25</v>
      </c>
      <c r="AC13" s="196">
        <v>36</v>
      </c>
      <c r="AD13" s="197">
        <v>34.25</v>
      </c>
      <c r="AE13" s="197">
        <v>30.5</v>
      </c>
      <c r="AF13" s="197">
        <v>32.5</v>
      </c>
      <c r="AG13" s="198">
        <v>34.799999999999997</v>
      </c>
      <c r="AH13" s="196"/>
      <c r="AI13" s="197"/>
      <c r="AJ13" s="197"/>
      <c r="AK13" s="197"/>
      <c r="AL13" s="198"/>
      <c r="AM13" s="196">
        <v>44</v>
      </c>
      <c r="AN13" s="197">
        <v>46.33</v>
      </c>
      <c r="AO13" s="197">
        <v>51</v>
      </c>
      <c r="AP13" s="197">
        <v>47.25</v>
      </c>
      <c r="AQ13" s="198">
        <v>47.25</v>
      </c>
      <c r="AR13" s="196">
        <v>28</v>
      </c>
      <c r="AS13" s="197">
        <v>30.5</v>
      </c>
      <c r="AT13" s="197">
        <v>41.5</v>
      </c>
      <c r="AU13" s="197">
        <v>37.75</v>
      </c>
      <c r="AV13" s="198">
        <v>36.5</v>
      </c>
      <c r="AW13" s="196">
        <v>42</v>
      </c>
      <c r="AX13" s="197">
        <v>44.5</v>
      </c>
      <c r="AY13" s="197">
        <v>47</v>
      </c>
      <c r="AZ13" s="197">
        <v>44</v>
      </c>
      <c r="BA13" s="198">
        <v>44.25</v>
      </c>
      <c r="BB13" s="196"/>
      <c r="BC13" s="197"/>
      <c r="BD13" s="197"/>
      <c r="BE13" s="197"/>
      <c r="BF13" s="198"/>
      <c r="BG13" s="236">
        <f t="shared" si="6"/>
        <v>37174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37175</v>
      </c>
      <c r="B14" s="171">
        <v>21.5</v>
      </c>
      <c r="C14" s="172">
        <v>17.5</v>
      </c>
      <c r="D14" s="171">
        <v>22.9</v>
      </c>
      <c r="E14" s="172">
        <v>17.5</v>
      </c>
      <c r="F14" s="252"/>
      <c r="G14" s="172">
        <v>23.8</v>
      </c>
      <c r="H14" s="173">
        <v>14</v>
      </c>
      <c r="I14" s="211">
        <v>24.5</v>
      </c>
      <c r="J14" s="211">
        <v>15</v>
      </c>
      <c r="K14" s="211">
        <v>24</v>
      </c>
      <c r="L14" s="211">
        <v>18</v>
      </c>
      <c r="M14" s="238">
        <f t="shared" si="7"/>
        <v>-1.3999999999999986</v>
      </c>
      <c r="N14" s="238">
        <f t="shared" si="8"/>
        <v>-2.5</v>
      </c>
      <c r="O14" s="238">
        <f t="shared" si="9"/>
        <v>-0.69999999999999929</v>
      </c>
      <c r="P14" s="238">
        <f t="shared" si="10"/>
        <v>-0.5</v>
      </c>
      <c r="Q14" s="238">
        <f t="shared" si="11"/>
        <v>-2.3000000000000007</v>
      </c>
      <c r="R14" s="236">
        <f t="shared" si="5"/>
        <v>37175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37175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37176</v>
      </c>
      <c r="B15" s="171">
        <v>23.75</v>
      </c>
      <c r="C15" s="172">
        <v>20.3</v>
      </c>
      <c r="D15" s="171">
        <v>24.9</v>
      </c>
      <c r="E15" s="172">
        <v>20</v>
      </c>
      <c r="F15" s="252"/>
      <c r="G15" s="172">
        <v>25</v>
      </c>
      <c r="H15" s="173">
        <v>15.6</v>
      </c>
      <c r="I15" s="211">
        <v>25.3</v>
      </c>
      <c r="J15" s="211">
        <v>17</v>
      </c>
      <c r="K15" s="211">
        <v>24.75</v>
      </c>
      <c r="L15" s="211">
        <v>20</v>
      </c>
      <c r="M15" s="238">
        <f t="shared" si="7"/>
        <v>-1.1499999999999986</v>
      </c>
      <c r="N15" s="238">
        <f t="shared" si="8"/>
        <v>-1</v>
      </c>
      <c r="O15" s="238">
        <f t="shared" si="9"/>
        <v>-0.30000000000000071</v>
      </c>
      <c r="P15" s="238">
        <f t="shared" si="10"/>
        <v>-0.55000000000000071</v>
      </c>
      <c r="Q15" s="238">
        <f t="shared" si="11"/>
        <v>-1.25</v>
      </c>
      <c r="R15" s="236">
        <f t="shared" si="5"/>
        <v>37176</v>
      </c>
      <c r="S15" s="196">
        <v>24</v>
      </c>
      <c r="T15" s="197">
        <v>26.5</v>
      </c>
      <c r="U15" s="197">
        <v>27</v>
      </c>
      <c r="V15" s="197">
        <v>27.25</v>
      </c>
      <c r="W15" s="198">
        <v>27</v>
      </c>
      <c r="X15" s="196">
        <v>28.25</v>
      </c>
      <c r="Y15" s="197">
        <v>29</v>
      </c>
      <c r="Z15" s="197">
        <v>26.75</v>
      </c>
      <c r="AA15" s="197">
        <v>28</v>
      </c>
      <c r="AB15" s="198">
        <v>29</v>
      </c>
      <c r="AC15" s="196">
        <v>35.35</v>
      </c>
      <c r="AD15" s="197">
        <v>35.6</v>
      </c>
      <c r="AE15" s="197">
        <v>30.75</v>
      </c>
      <c r="AF15" s="197">
        <v>33</v>
      </c>
      <c r="AG15" s="198">
        <v>35</v>
      </c>
      <c r="AH15" s="196"/>
      <c r="AI15" s="197"/>
      <c r="AJ15" s="197"/>
      <c r="AK15" s="197"/>
      <c r="AL15" s="198"/>
      <c r="AM15" s="196">
        <v>44</v>
      </c>
      <c r="AN15" s="197">
        <v>47</v>
      </c>
      <c r="AO15" s="197">
        <v>51.5</v>
      </c>
      <c r="AP15" s="197">
        <v>47.17</v>
      </c>
      <c r="AQ15" s="198">
        <v>47.25</v>
      </c>
      <c r="AR15" s="196">
        <v>28</v>
      </c>
      <c r="AS15" s="197">
        <v>30.5</v>
      </c>
      <c r="AT15" s="197">
        <v>42</v>
      </c>
      <c r="AU15" s="197">
        <v>38</v>
      </c>
      <c r="AV15" s="198">
        <v>37</v>
      </c>
      <c r="AW15" s="196">
        <v>42</v>
      </c>
      <c r="AX15" s="197">
        <v>45.5</v>
      </c>
      <c r="AY15" s="197">
        <v>47.5</v>
      </c>
      <c r="AZ15" s="197">
        <v>44.25</v>
      </c>
      <c r="BA15" s="198">
        <v>44.25</v>
      </c>
      <c r="BB15" s="196"/>
      <c r="BC15" s="197"/>
      <c r="BD15" s="197"/>
      <c r="BE15" s="197"/>
      <c r="BF15" s="198"/>
      <c r="BG15" s="236">
        <f t="shared" si="6"/>
        <v>37176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37177</v>
      </c>
      <c r="B16" s="171">
        <v>24</v>
      </c>
      <c r="C16" s="172">
        <v>20</v>
      </c>
      <c r="D16" s="171">
        <v>25</v>
      </c>
      <c r="E16" s="172">
        <v>20</v>
      </c>
      <c r="F16" s="252"/>
      <c r="G16" s="172">
        <v>25</v>
      </c>
      <c r="H16" s="173">
        <v>16</v>
      </c>
      <c r="I16" s="211">
        <v>25</v>
      </c>
      <c r="J16" s="211">
        <v>17</v>
      </c>
      <c r="K16" s="211">
        <v>25</v>
      </c>
      <c r="L16" s="211">
        <v>20</v>
      </c>
      <c r="M16" s="238">
        <f t="shared" si="7"/>
        <v>-1</v>
      </c>
      <c r="N16" s="238">
        <f t="shared" si="8"/>
        <v>-1</v>
      </c>
      <c r="O16" s="238">
        <f t="shared" si="9"/>
        <v>0</v>
      </c>
      <c r="P16" s="238">
        <f t="shared" si="10"/>
        <v>0</v>
      </c>
      <c r="Q16" s="238">
        <f t="shared" si="11"/>
        <v>-1</v>
      </c>
      <c r="R16" s="236">
        <f t="shared" si="5"/>
        <v>37177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37177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37178</v>
      </c>
      <c r="B17" s="171"/>
      <c r="C17" s="172">
        <v>23.25</v>
      </c>
      <c r="D17" s="171"/>
      <c r="E17" s="172">
        <v>23</v>
      </c>
      <c r="F17" s="252"/>
      <c r="G17" s="172"/>
      <c r="H17" s="173">
        <v>20.2</v>
      </c>
      <c r="I17" s="211"/>
      <c r="J17" s="211">
        <v>21.66</v>
      </c>
      <c r="K17" s="211"/>
      <c r="L17" s="211">
        <v>23</v>
      </c>
      <c r="M17" s="238"/>
      <c r="N17" s="238"/>
      <c r="O17" s="238"/>
      <c r="P17" s="238"/>
      <c r="Q17" s="238"/>
      <c r="R17" s="236">
        <f t="shared" si="5"/>
        <v>37178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37178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37179</v>
      </c>
      <c r="B18" s="171">
        <v>25</v>
      </c>
      <c r="C18" s="172">
        <v>23</v>
      </c>
      <c r="D18" s="171">
        <v>27</v>
      </c>
      <c r="E18" s="172">
        <v>23</v>
      </c>
      <c r="F18" s="252"/>
      <c r="G18" s="172">
        <v>28</v>
      </c>
      <c r="H18" s="173">
        <v>20</v>
      </c>
      <c r="I18" s="211">
        <v>28</v>
      </c>
      <c r="J18" s="211">
        <v>22</v>
      </c>
      <c r="K18" s="211">
        <v>28</v>
      </c>
      <c r="L18" s="211">
        <v>23</v>
      </c>
      <c r="M18" s="238">
        <f t="shared" ref="M18:M23" si="12">+B18-D18</f>
        <v>-2</v>
      </c>
      <c r="N18" s="238">
        <f t="shared" ref="N18:N23" si="13">+B18-K18</f>
        <v>-3</v>
      </c>
      <c r="O18" s="238">
        <f t="shared" ref="O18:O23" si="14">+G18-I18</f>
        <v>0</v>
      </c>
      <c r="P18" s="238">
        <f t="shared" ref="P18:P23" si="15">+K18-I18</f>
        <v>0</v>
      </c>
      <c r="Q18" s="238">
        <f t="shared" ref="Q18:Q23" si="16">+B18-G18</f>
        <v>-3</v>
      </c>
      <c r="R18" s="236">
        <f t="shared" si="5"/>
        <v>37179</v>
      </c>
      <c r="S18" s="196">
        <v>23.5</v>
      </c>
      <c r="T18" s="197">
        <v>25.5</v>
      </c>
      <c r="U18" s="197">
        <v>25.5</v>
      </c>
      <c r="V18" s="197">
        <v>26</v>
      </c>
      <c r="W18" s="198">
        <v>25.95</v>
      </c>
      <c r="X18" s="196">
        <v>27</v>
      </c>
      <c r="Y18" s="197">
        <v>27.75</v>
      </c>
      <c r="Z18" s="197">
        <v>25.5</v>
      </c>
      <c r="AA18" s="197">
        <v>27</v>
      </c>
      <c r="AB18" s="198">
        <v>28</v>
      </c>
      <c r="AC18" s="196">
        <v>34.5</v>
      </c>
      <c r="AD18" s="197">
        <v>34.75</v>
      </c>
      <c r="AE18" s="197">
        <v>30.25</v>
      </c>
      <c r="AF18" s="197">
        <v>32.5</v>
      </c>
      <c r="AG18" s="198">
        <v>34.5</v>
      </c>
      <c r="AH18" s="196"/>
      <c r="AI18" s="197"/>
      <c r="AJ18" s="197"/>
      <c r="AK18" s="197"/>
      <c r="AL18" s="198"/>
      <c r="AM18" s="196">
        <v>43.5</v>
      </c>
      <c r="AN18" s="197">
        <v>46.5</v>
      </c>
      <c r="AO18" s="197">
        <v>51</v>
      </c>
      <c r="AP18" s="197">
        <v>46.67</v>
      </c>
      <c r="AQ18" s="198">
        <v>47.25</v>
      </c>
      <c r="AR18" s="196">
        <v>28</v>
      </c>
      <c r="AS18" s="197">
        <v>30.5</v>
      </c>
      <c r="AT18" s="197">
        <v>41.5</v>
      </c>
      <c r="AU18" s="197">
        <v>37.5</v>
      </c>
      <c r="AV18" s="198">
        <v>37</v>
      </c>
      <c r="AW18" s="196">
        <v>41.5</v>
      </c>
      <c r="AX18" s="197">
        <v>45</v>
      </c>
      <c r="AY18" s="197">
        <v>47</v>
      </c>
      <c r="AZ18" s="197">
        <v>43.75</v>
      </c>
      <c r="BA18" s="198">
        <v>44.25</v>
      </c>
      <c r="BB18" s="196"/>
      <c r="BC18" s="197"/>
      <c r="BD18" s="197"/>
      <c r="BE18" s="197"/>
      <c r="BF18" s="198"/>
      <c r="BG18" s="236">
        <f t="shared" si="6"/>
        <v>37179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37180</v>
      </c>
      <c r="B19" s="171">
        <v>23.25</v>
      </c>
      <c r="C19" s="172">
        <v>18.25</v>
      </c>
      <c r="D19" s="171">
        <v>24.5</v>
      </c>
      <c r="E19" s="172">
        <v>18.5</v>
      </c>
      <c r="F19" s="252"/>
      <c r="G19" s="172">
        <v>27</v>
      </c>
      <c r="H19" s="173">
        <v>15</v>
      </c>
      <c r="I19" s="211">
        <v>26.5</v>
      </c>
      <c r="J19" s="211">
        <v>16.5</v>
      </c>
      <c r="K19" s="211">
        <v>26</v>
      </c>
      <c r="L19" s="211">
        <v>19</v>
      </c>
      <c r="M19" s="238">
        <f t="shared" si="12"/>
        <v>-1.25</v>
      </c>
      <c r="N19" s="238">
        <f t="shared" si="13"/>
        <v>-2.75</v>
      </c>
      <c r="O19" s="238">
        <f t="shared" si="14"/>
        <v>0.5</v>
      </c>
      <c r="P19" s="238">
        <f t="shared" si="15"/>
        <v>-0.5</v>
      </c>
      <c r="Q19" s="238">
        <f t="shared" si="16"/>
        <v>-3.75</v>
      </c>
      <c r="R19" s="236">
        <f t="shared" si="5"/>
        <v>37180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37180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37181</v>
      </c>
      <c r="B20" s="171">
        <v>22.75</v>
      </c>
      <c r="C20" s="172">
        <v>18.5</v>
      </c>
      <c r="D20" s="171">
        <v>25.25</v>
      </c>
      <c r="E20" s="172">
        <v>19.25</v>
      </c>
      <c r="F20" s="252"/>
      <c r="G20" s="172">
        <v>26.3</v>
      </c>
      <c r="H20" s="173">
        <v>18.25</v>
      </c>
      <c r="I20" s="211">
        <v>27</v>
      </c>
      <c r="J20" s="211">
        <v>18</v>
      </c>
      <c r="K20" s="211">
        <v>26.5</v>
      </c>
      <c r="L20" s="211">
        <v>21</v>
      </c>
      <c r="M20" s="238">
        <f t="shared" si="12"/>
        <v>-2.5</v>
      </c>
      <c r="N20" s="238">
        <f t="shared" si="13"/>
        <v>-3.75</v>
      </c>
      <c r="O20" s="238">
        <f t="shared" si="14"/>
        <v>-0.69999999999999929</v>
      </c>
      <c r="P20" s="238">
        <f t="shared" si="15"/>
        <v>-0.5</v>
      </c>
      <c r="Q20" s="238">
        <f t="shared" si="16"/>
        <v>-3.5500000000000007</v>
      </c>
      <c r="R20" s="236">
        <f t="shared" si="5"/>
        <v>37181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37181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37182</v>
      </c>
      <c r="B21" s="171">
        <v>26</v>
      </c>
      <c r="C21" s="172">
        <v>22.75</v>
      </c>
      <c r="D21" s="171">
        <v>28.25</v>
      </c>
      <c r="E21" s="172">
        <v>22.75</v>
      </c>
      <c r="F21" s="252"/>
      <c r="G21" s="172">
        <v>29.5</v>
      </c>
      <c r="H21" s="173">
        <v>17.5</v>
      </c>
      <c r="I21" s="211">
        <v>30</v>
      </c>
      <c r="J21" s="211">
        <v>25</v>
      </c>
      <c r="K21" s="211">
        <v>28.67</v>
      </c>
      <c r="L21" s="211">
        <v>26</v>
      </c>
      <c r="M21" s="238">
        <f t="shared" si="12"/>
        <v>-2.25</v>
      </c>
      <c r="N21" s="238">
        <f t="shared" si="13"/>
        <v>-2.6700000000000017</v>
      </c>
      <c r="O21" s="238">
        <f t="shared" si="14"/>
        <v>-0.5</v>
      </c>
      <c r="P21" s="238">
        <f t="shared" si="15"/>
        <v>-1.3299999999999983</v>
      </c>
      <c r="Q21" s="238">
        <f t="shared" si="16"/>
        <v>-3.5</v>
      </c>
      <c r="R21" s="236">
        <f t="shared" si="5"/>
        <v>37182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37182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37183</v>
      </c>
      <c r="B22" s="171">
        <v>24</v>
      </c>
      <c r="C22" s="172">
        <v>21.9</v>
      </c>
      <c r="D22" s="171">
        <v>25.3</v>
      </c>
      <c r="E22" s="172">
        <v>22.25</v>
      </c>
      <c r="F22" s="252"/>
      <c r="G22" s="172">
        <v>26.16</v>
      </c>
      <c r="H22" s="173">
        <v>21.34</v>
      </c>
      <c r="I22" s="211">
        <v>26.21</v>
      </c>
      <c r="J22" s="211">
        <v>21.32</v>
      </c>
      <c r="K22" s="211">
        <v>25.7</v>
      </c>
      <c r="L22" s="211">
        <v>23.77</v>
      </c>
      <c r="M22" s="238">
        <f t="shared" si="12"/>
        <v>-1.3000000000000007</v>
      </c>
      <c r="N22" s="238">
        <f t="shared" si="13"/>
        <v>-1.6999999999999993</v>
      </c>
      <c r="O22" s="238">
        <f t="shared" si="14"/>
        <v>-5.0000000000000711E-2</v>
      </c>
      <c r="P22" s="238">
        <f t="shared" si="15"/>
        <v>-0.51000000000000156</v>
      </c>
      <c r="Q22" s="238">
        <f t="shared" si="16"/>
        <v>-2.16</v>
      </c>
      <c r="R22" s="236">
        <f t="shared" si="5"/>
        <v>37183</v>
      </c>
      <c r="S22" s="196">
        <v>28.25</v>
      </c>
      <c r="T22" s="197">
        <v>29</v>
      </c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37183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37184</v>
      </c>
      <c r="B23" s="171">
        <v>24</v>
      </c>
      <c r="C23" s="172">
        <v>22</v>
      </c>
      <c r="D23" s="171">
        <v>25</v>
      </c>
      <c r="E23" s="172">
        <v>22</v>
      </c>
      <c r="F23" s="252"/>
      <c r="G23" s="172">
        <v>26</v>
      </c>
      <c r="H23" s="173">
        <v>21</v>
      </c>
      <c r="I23" s="211">
        <v>26</v>
      </c>
      <c r="J23" s="211">
        <v>24</v>
      </c>
      <c r="K23" s="211">
        <v>26</v>
      </c>
      <c r="L23" s="211">
        <v>24.3</v>
      </c>
      <c r="M23" s="238">
        <f t="shared" si="12"/>
        <v>-1</v>
      </c>
      <c r="N23" s="238">
        <f t="shared" si="13"/>
        <v>-2</v>
      </c>
      <c r="O23" s="238">
        <f t="shared" si="14"/>
        <v>0</v>
      </c>
      <c r="P23" s="238">
        <f t="shared" si="15"/>
        <v>0</v>
      </c>
      <c r="Q23" s="238">
        <f t="shared" si="16"/>
        <v>-2</v>
      </c>
      <c r="R23" s="236">
        <f t="shared" si="5"/>
        <v>37184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37184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37185</v>
      </c>
      <c r="B24" s="171"/>
      <c r="C24" s="172">
        <v>24.6</v>
      </c>
      <c r="D24" s="171"/>
      <c r="E24" s="172">
        <v>24.75</v>
      </c>
      <c r="F24" s="252"/>
      <c r="G24" s="172"/>
      <c r="H24" s="173">
        <v>22.6</v>
      </c>
      <c r="I24" s="211"/>
      <c r="J24" s="211">
        <v>24</v>
      </c>
      <c r="K24" s="211"/>
      <c r="L24" s="211">
        <v>24.3</v>
      </c>
      <c r="M24" s="238"/>
      <c r="N24" s="238"/>
      <c r="O24" s="238"/>
      <c r="P24" s="238"/>
      <c r="Q24" s="238"/>
      <c r="R24" s="236">
        <f t="shared" si="5"/>
        <v>37185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37185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37186</v>
      </c>
      <c r="B25" s="171">
        <v>27.3</v>
      </c>
      <c r="C25" s="172">
        <v>24.6</v>
      </c>
      <c r="D25" s="171">
        <v>27</v>
      </c>
      <c r="E25" s="172">
        <v>24.75</v>
      </c>
      <c r="F25" s="253"/>
      <c r="G25" s="172">
        <v>27</v>
      </c>
      <c r="H25" s="173">
        <v>22.6</v>
      </c>
      <c r="I25" s="211">
        <v>27</v>
      </c>
      <c r="J25" s="211">
        <v>24</v>
      </c>
      <c r="K25" s="211">
        <v>26.75</v>
      </c>
      <c r="L25" s="211">
        <v>24.3</v>
      </c>
      <c r="M25" s="238">
        <f t="shared" ref="M25:M30" si="17">+B25-D25</f>
        <v>0.30000000000000071</v>
      </c>
      <c r="N25" s="238">
        <f t="shared" ref="N25:N30" si="18">+B25-K25</f>
        <v>0.55000000000000071</v>
      </c>
      <c r="O25" s="238">
        <f t="shared" ref="O25:O30" si="19">+G25-I25</f>
        <v>0</v>
      </c>
      <c r="P25" s="238">
        <f t="shared" ref="P25:P30" si="20">+K25-I25</f>
        <v>-0.25</v>
      </c>
      <c r="Q25" s="238">
        <f t="shared" ref="Q25:Q30" si="21">+B25-G25</f>
        <v>0.30000000000000071</v>
      </c>
      <c r="R25" s="236">
        <f t="shared" si="5"/>
        <v>37186</v>
      </c>
      <c r="S25" s="196"/>
      <c r="T25" s="197"/>
      <c r="U25" s="197"/>
      <c r="V25" s="197"/>
      <c r="W25" s="198"/>
      <c r="X25" s="196">
        <v>29</v>
      </c>
      <c r="Y25" s="197">
        <v>29.75</v>
      </c>
      <c r="Z25" s="197">
        <v>27.75</v>
      </c>
      <c r="AA25" s="197">
        <v>29</v>
      </c>
      <c r="AB25" s="198">
        <v>29.75</v>
      </c>
      <c r="AC25" s="196">
        <v>37.5</v>
      </c>
      <c r="AD25" s="197">
        <v>37.75</v>
      </c>
      <c r="AE25" s="197">
        <v>32.75</v>
      </c>
      <c r="AF25" s="197">
        <v>34.9</v>
      </c>
      <c r="AG25" s="198">
        <v>37.35</v>
      </c>
      <c r="AH25" s="196"/>
      <c r="AI25" s="197"/>
      <c r="AJ25" s="197"/>
      <c r="AK25" s="197"/>
      <c r="AL25" s="198"/>
      <c r="AM25" s="196">
        <v>44.25</v>
      </c>
      <c r="AN25" s="197">
        <v>47.25</v>
      </c>
      <c r="AO25" s="197">
        <v>53.25</v>
      </c>
      <c r="AP25" s="197">
        <v>49.25</v>
      </c>
      <c r="AQ25" s="198">
        <v>49</v>
      </c>
      <c r="AR25" s="196">
        <v>29.5</v>
      </c>
      <c r="AS25" s="197">
        <v>32</v>
      </c>
      <c r="AT25" s="197">
        <v>43</v>
      </c>
      <c r="AU25" s="197">
        <v>40.25</v>
      </c>
      <c r="AV25" s="198">
        <v>38.5</v>
      </c>
      <c r="AW25" s="196">
        <v>41.5</v>
      </c>
      <c r="AX25" s="197">
        <v>45</v>
      </c>
      <c r="AY25" s="197">
        <v>49.5</v>
      </c>
      <c r="AZ25" s="197">
        <v>46.25</v>
      </c>
      <c r="BA25" s="198">
        <v>45.75</v>
      </c>
      <c r="BB25" s="196"/>
      <c r="BC25" s="197"/>
      <c r="BD25" s="197"/>
      <c r="BE25" s="197"/>
      <c r="BF25" s="198"/>
      <c r="BG25" s="236">
        <f t="shared" si="6"/>
        <v>37186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37187</v>
      </c>
      <c r="B26" s="171">
        <v>28.3</v>
      </c>
      <c r="C26" s="172">
        <v>23.75</v>
      </c>
      <c r="D26" s="171">
        <v>28.25</v>
      </c>
      <c r="E26" s="172">
        <v>24</v>
      </c>
      <c r="F26" s="253"/>
      <c r="G26" s="172">
        <v>27</v>
      </c>
      <c r="H26" s="173">
        <v>22</v>
      </c>
      <c r="I26" s="211">
        <v>27</v>
      </c>
      <c r="J26" s="211">
        <v>23</v>
      </c>
      <c r="K26" s="211">
        <v>27.5</v>
      </c>
      <c r="L26" s="211">
        <v>23.2</v>
      </c>
      <c r="M26" s="238">
        <f t="shared" si="17"/>
        <v>5.0000000000000711E-2</v>
      </c>
      <c r="N26" s="238">
        <f t="shared" si="18"/>
        <v>0.80000000000000071</v>
      </c>
      <c r="O26" s="238">
        <f t="shared" si="19"/>
        <v>0</v>
      </c>
      <c r="P26" s="238">
        <f t="shared" si="20"/>
        <v>0.5</v>
      </c>
      <c r="Q26" s="238">
        <f t="shared" si="21"/>
        <v>1.3000000000000007</v>
      </c>
      <c r="R26" s="236">
        <f t="shared" si="5"/>
        <v>37187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37187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37188</v>
      </c>
      <c r="B27" s="171">
        <v>28.3</v>
      </c>
      <c r="C27" s="172">
        <v>23.75</v>
      </c>
      <c r="D27" s="171">
        <v>28.25</v>
      </c>
      <c r="E27" s="172">
        <v>24</v>
      </c>
      <c r="F27" s="253"/>
      <c r="G27" s="172">
        <v>27</v>
      </c>
      <c r="H27" s="173">
        <v>22</v>
      </c>
      <c r="I27" s="211">
        <v>27</v>
      </c>
      <c r="J27" s="211">
        <v>23</v>
      </c>
      <c r="K27" s="211">
        <v>27.5</v>
      </c>
      <c r="L27" s="211">
        <v>23.2</v>
      </c>
      <c r="M27" s="238">
        <f t="shared" si="17"/>
        <v>5.0000000000000711E-2</v>
      </c>
      <c r="N27" s="238">
        <f t="shared" si="18"/>
        <v>0.80000000000000071</v>
      </c>
      <c r="O27" s="238">
        <f t="shared" si="19"/>
        <v>0</v>
      </c>
      <c r="P27" s="238">
        <f t="shared" si="20"/>
        <v>0.5</v>
      </c>
      <c r="Q27" s="238">
        <f t="shared" si="21"/>
        <v>1.3000000000000007</v>
      </c>
      <c r="R27" s="236">
        <f t="shared" si="5"/>
        <v>37188</v>
      </c>
      <c r="S27" s="196"/>
      <c r="T27" s="197"/>
      <c r="U27" s="197"/>
      <c r="V27" s="197"/>
      <c r="W27" s="198"/>
      <c r="X27" s="196">
        <v>30</v>
      </c>
      <c r="Y27" s="197">
        <v>30.75</v>
      </c>
      <c r="Z27" s="197">
        <v>28.75</v>
      </c>
      <c r="AA27" s="197">
        <v>30</v>
      </c>
      <c r="AB27" s="198">
        <v>30</v>
      </c>
      <c r="AC27" s="196">
        <v>38.5</v>
      </c>
      <c r="AD27" s="197">
        <v>38.75</v>
      </c>
      <c r="AE27" s="197">
        <v>33.5</v>
      </c>
      <c r="AF27" s="197">
        <v>35.75</v>
      </c>
      <c r="AG27" s="198">
        <v>38.5</v>
      </c>
      <c r="AH27" s="196"/>
      <c r="AI27" s="197"/>
      <c r="AJ27" s="197"/>
      <c r="AK27" s="197"/>
      <c r="AL27" s="198"/>
      <c r="AM27" s="196">
        <v>45.33</v>
      </c>
      <c r="AN27" s="197">
        <v>48.33</v>
      </c>
      <c r="AO27" s="197">
        <v>55.33</v>
      </c>
      <c r="AP27" s="197">
        <v>50.75</v>
      </c>
      <c r="AQ27" s="198">
        <v>50.75</v>
      </c>
      <c r="AR27" s="196">
        <v>29.5</v>
      </c>
      <c r="AS27" s="197">
        <v>32</v>
      </c>
      <c r="AT27" s="197">
        <v>44</v>
      </c>
      <c r="AU27" s="197">
        <v>40.5</v>
      </c>
      <c r="AV27" s="198">
        <v>39.5</v>
      </c>
      <c r="AW27" s="196">
        <v>43</v>
      </c>
      <c r="AX27" s="197">
        <v>46.5</v>
      </c>
      <c r="AY27" s="197">
        <v>51</v>
      </c>
      <c r="AZ27" s="197">
        <v>47.75</v>
      </c>
      <c r="BA27" s="198">
        <v>48</v>
      </c>
      <c r="BB27" s="196"/>
      <c r="BC27" s="197"/>
      <c r="BD27" s="197"/>
      <c r="BE27" s="197"/>
      <c r="BF27" s="198"/>
      <c r="BG27" s="236">
        <f t="shared" si="6"/>
        <v>37188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37189</v>
      </c>
      <c r="B28" s="171">
        <v>28.3</v>
      </c>
      <c r="C28" s="172">
        <v>23.75</v>
      </c>
      <c r="D28" s="171">
        <v>28.25</v>
      </c>
      <c r="E28" s="172">
        <v>24</v>
      </c>
      <c r="F28" s="253"/>
      <c r="G28" s="172">
        <v>27</v>
      </c>
      <c r="H28" s="173">
        <v>22</v>
      </c>
      <c r="I28" s="211">
        <v>27</v>
      </c>
      <c r="J28" s="211">
        <v>23</v>
      </c>
      <c r="K28" s="211">
        <v>27.5</v>
      </c>
      <c r="L28" s="211">
        <v>23.2</v>
      </c>
      <c r="M28" s="238">
        <f t="shared" si="17"/>
        <v>5.0000000000000711E-2</v>
      </c>
      <c r="N28" s="238">
        <f t="shared" si="18"/>
        <v>0.80000000000000071</v>
      </c>
      <c r="O28" s="238">
        <f t="shared" si="19"/>
        <v>0</v>
      </c>
      <c r="P28" s="238">
        <f t="shared" si="20"/>
        <v>0.5</v>
      </c>
      <c r="Q28" s="238">
        <f t="shared" si="21"/>
        <v>1.3000000000000007</v>
      </c>
      <c r="R28" s="236">
        <f t="shared" si="5"/>
        <v>37189</v>
      </c>
      <c r="S28" s="196"/>
      <c r="T28" s="197"/>
      <c r="U28" s="197"/>
      <c r="V28" s="197"/>
      <c r="W28" s="198"/>
      <c r="X28" s="196">
        <v>33.5</v>
      </c>
      <c r="Y28" s="197">
        <v>34.25</v>
      </c>
      <c r="Z28" s="197">
        <v>31.75</v>
      </c>
      <c r="AA28" s="197">
        <v>33.75</v>
      </c>
      <c r="AB28" s="198">
        <v>35</v>
      </c>
      <c r="AC28" s="196">
        <v>41.25</v>
      </c>
      <c r="AD28" s="197">
        <v>41.5</v>
      </c>
      <c r="AE28" s="197">
        <v>35.75</v>
      </c>
      <c r="AF28" s="197">
        <v>38</v>
      </c>
      <c r="AG28" s="198">
        <v>42</v>
      </c>
      <c r="AH28" s="196"/>
      <c r="AI28" s="197"/>
      <c r="AJ28" s="197"/>
      <c r="AK28" s="197"/>
      <c r="AL28" s="198"/>
      <c r="AM28" s="196">
        <v>45.33</v>
      </c>
      <c r="AN28" s="197">
        <v>48.33</v>
      </c>
      <c r="AO28" s="197">
        <v>55.33</v>
      </c>
      <c r="AP28" s="197">
        <v>51.25</v>
      </c>
      <c r="AQ28" s="198">
        <v>51</v>
      </c>
      <c r="AR28" s="196">
        <v>29.5</v>
      </c>
      <c r="AS28" s="197">
        <v>32</v>
      </c>
      <c r="AT28" s="197">
        <v>44</v>
      </c>
      <c r="AU28" s="197">
        <v>41.25</v>
      </c>
      <c r="AV28" s="198">
        <v>39.5</v>
      </c>
      <c r="AW28" s="196">
        <v>43</v>
      </c>
      <c r="AX28" s="197">
        <v>46.5</v>
      </c>
      <c r="AY28" s="197">
        <v>50</v>
      </c>
      <c r="AZ28" s="197">
        <v>48.25</v>
      </c>
      <c r="BA28" s="198">
        <v>48.25</v>
      </c>
      <c r="BB28" s="196"/>
      <c r="BC28" s="197"/>
      <c r="BD28" s="197"/>
      <c r="BE28" s="197"/>
      <c r="BF28" s="198"/>
      <c r="BG28" s="236">
        <f t="shared" si="6"/>
        <v>37189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37190</v>
      </c>
      <c r="B29" s="171">
        <v>33</v>
      </c>
      <c r="C29" s="172">
        <v>26</v>
      </c>
      <c r="D29" s="171">
        <v>33</v>
      </c>
      <c r="E29" s="172">
        <v>26</v>
      </c>
      <c r="F29" s="253"/>
      <c r="G29" s="172">
        <v>33.9</v>
      </c>
      <c r="H29" s="173">
        <v>22.84</v>
      </c>
      <c r="I29" s="211">
        <v>34.31</v>
      </c>
      <c r="J29" s="211">
        <v>23.75</v>
      </c>
      <c r="K29" s="211">
        <v>33.67</v>
      </c>
      <c r="L29" s="211">
        <v>24.65</v>
      </c>
      <c r="M29" s="238">
        <f t="shared" si="17"/>
        <v>0</v>
      </c>
      <c r="N29" s="238">
        <f t="shared" si="18"/>
        <v>-0.67000000000000171</v>
      </c>
      <c r="O29" s="238">
        <f t="shared" si="19"/>
        <v>-0.41000000000000369</v>
      </c>
      <c r="P29" s="238">
        <f t="shared" si="20"/>
        <v>-0.64000000000000057</v>
      </c>
      <c r="Q29" s="238">
        <f t="shared" si="21"/>
        <v>-0.89999999999999858</v>
      </c>
      <c r="R29" s="236">
        <f t="shared" si="5"/>
        <v>37190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37190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37191</v>
      </c>
      <c r="B30" s="171">
        <v>33</v>
      </c>
      <c r="C30" s="172">
        <v>26</v>
      </c>
      <c r="D30" s="171">
        <v>33</v>
      </c>
      <c r="E30" s="172">
        <v>26</v>
      </c>
      <c r="F30" s="253"/>
      <c r="G30" s="172">
        <v>33.9</v>
      </c>
      <c r="H30" s="173">
        <v>22.84</v>
      </c>
      <c r="I30" s="211">
        <v>34.31</v>
      </c>
      <c r="J30" s="211">
        <v>23.75</v>
      </c>
      <c r="K30" s="211">
        <v>33.67</v>
      </c>
      <c r="L30" s="211">
        <v>24.65</v>
      </c>
      <c r="M30" s="238">
        <f t="shared" si="17"/>
        <v>0</v>
      </c>
      <c r="N30" s="238">
        <f t="shared" si="18"/>
        <v>-0.67000000000000171</v>
      </c>
      <c r="O30" s="238">
        <f t="shared" si="19"/>
        <v>-0.41000000000000369</v>
      </c>
      <c r="P30" s="238">
        <f t="shared" si="20"/>
        <v>-0.64000000000000057</v>
      </c>
      <c r="Q30" s="238">
        <f t="shared" si="21"/>
        <v>-0.89999999999999858</v>
      </c>
      <c r="R30" s="236">
        <f t="shared" si="5"/>
        <v>37191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37191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37192</v>
      </c>
      <c r="B31" s="171"/>
      <c r="C31" s="172">
        <v>28.8</v>
      </c>
      <c r="D31" s="171"/>
      <c r="E31" s="172">
        <v>28.8</v>
      </c>
      <c r="F31" s="253"/>
      <c r="G31" s="172"/>
      <c r="H31" s="173">
        <v>27</v>
      </c>
      <c r="I31" s="211"/>
      <c r="J31" s="211">
        <v>26.5</v>
      </c>
      <c r="K31" s="211"/>
      <c r="L31" s="211">
        <v>28</v>
      </c>
      <c r="M31" s="238"/>
      <c r="N31" s="238"/>
      <c r="O31" s="238"/>
      <c r="P31" s="238"/>
      <c r="Q31" s="238"/>
      <c r="R31" s="236">
        <f t="shared" si="5"/>
        <v>37192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37192</v>
      </c>
      <c r="BJ31" s="159"/>
      <c r="BL31" s="159"/>
      <c r="BN31" s="135"/>
      <c r="BP31" s="135"/>
      <c r="BQ31" s="49"/>
    </row>
    <row r="32" spans="1:70" x14ac:dyDescent="0.25">
      <c r="A32" s="103">
        <v>37193</v>
      </c>
      <c r="B32" s="171">
        <v>32.65</v>
      </c>
      <c r="C32" s="172">
        <v>28.8</v>
      </c>
      <c r="D32" s="171">
        <v>33.450000000000003</v>
      </c>
      <c r="E32" s="172">
        <v>28.8</v>
      </c>
      <c r="F32" s="253"/>
      <c r="G32" s="172">
        <v>34</v>
      </c>
      <c r="H32" s="173">
        <v>27</v>
      </c>
      <c r="I32" s="211">
        <v>34</v>
      </c>
      <c r="J32" s="211">
        <v>26.5</v>
      </c>
      <c r="K32" s="211">
        <v>33</v>
      </c>
      <c r="L32" s="211">
        <v>28</v>
      </c>
      <c r="M32" s="238">
        <f>+B32-D32</f>
        <v>-0.80000000000000426</v>
      </c>
      <c r="N32" s="238">
        <f>+B32-K32</f>
        <v>-0.35000000000000142</v>
      </c>
      <c r="O32" s="238">
        <f>+G32-I32</f>
        <v>0</v>
      </c>
      <c r="P32" s="238">
        <f>+K32-I32</f>
        <v>-1</v>
      </c>
      <c r="Q32" s="238">
        <f>+B32-G32</f>
        <v>-1.3500000000000014</v>
      </c>
      <c r="R32" s="236">
        <f t="shared" si="5"/>
        <v>37193</v>
      </c>
      <c r="S32" s="196"/>
      <c r="T32" s="197"/>
      <c r="U32" s="197"/>
      <c r="V32" s="197"/>
      <c r="W32" s="198"/>
      <c r="X32" s="196">
        <v>39</v>
      </c>
      <c r="Y32" s="197">
        <v>39.25</v>
      </c>
      <c r="Z32" s="197">
        <v>36.25</v>
      </c>
      <c r="AA32" s="197">
        <v>37.25</v>
      </c>
      <c r="AB32" s="198">
        <v>39</v>
      </c>
      <c r="AC32" s="196">
        <v>46</v>
      </c>
      <c r="AD32" s="197">
        <v>46.25</v>
      </c>
      <c r="AE32" s="197">
        <v>38.75</v>
      </c>
      <c r="AF32" s="197">
        <v>40.5</v>
      </c>
      <c r="AG32" s="198">
        <v>46</v>
      </c>
      <c r="AH32" s="196"/>
      <c r="AI32" s="197"/>
      <c r="AJ32" s="197"/>
      <c r="AK32" s="197"/>
      <c r="AL32" s="198"/>
      <c r="AM32" s="196">
        <v>47.33</v>
      </c>
      <c r="AN32" s="197">
        <v>50.33</v>
      </c>
      <c r="AO32" s="197">
        <v>58.83</v>
      </c>
      <c r="AP32" s="197">
        <v>55</v>
      </c>
      <c r="AQ32" s="198">
        <v>55</v>
      </c>
      <c r="AR32" s="196">
        <v>30</v>
      </c>
      <c r="AS32" s="197">
        <v>32.5</v>
      </c>
      <c r="AT32" s="197">
        <v>46</v>
      </c>
      <c r="AU32" s="197">
        <v>44.5</v>
      </c>
      <c r="AV32" s="198">
        <v>41.75</v>
      </c>
      <c r="AW32" s="196">
        <v>44</v>
      </c>
      <c r="AX32" s="197">
        <v>47.5</v>
      </c>
      <c r="AY32" s="197">
        <v>54</v>
      </c>
      <c r="AZ32" s="197">
        <v>52</v>
      </c>
      <c r="BA32" s="198">
        <v>52.25</v>
      </c>
      <c r="BB32" s="196"/>
      <c r="BC32" s="197"/>
      <c r="BD32" s="197"/>
      <c r="BE32" s="197"/>
      <c r="BF32" s="198"/>
      <c r="BG32" s="236">
        <f t="shared" si="6"/>
        <v>37193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37194</v>
      </c>
      <c r="B33" s="171">
        <v>38.6</v>
      </c>
      <c r="C33" s="172">
        <v>29.25</v>
      </c>
      <c r="D33" s="171">
        <v>38.9</v>
      </c>
      <c r="E33" s="172">
        <v>30</v>
      </c>
      <c r="F33" s="253"/>
      <c r="G33" s="172">
        <v>39.5</v>
      </c>
      <c r="H33" s="173">
        <v>27</v>
      </c>
      <c r="I33" s="211">
        <v>38</v>
      </c>
      <c r="J33" s="211">
        <v>27</v>
      </c>
      <c r="K33" s="211">
        <v>38</v>
      </c>
      <c r="L33" s="211">
        <v>28</v>
      </c>
      <c r="M33" s="238">
        <f>+B33-D33</f>
        <v>-0.29999999999999716</v>
      </c>
      <c r="N33" s="238">
        <f>+B33-K33</f>
        <v>0.60000000000000142</v>
      </c>
      <c r="O33" s="238">
        <f>+G33-I33</f>
        <v>1.5</v>
      </c>
      <c r="P33" s="238">
        <f>+K33-I33</f>
        <v>0</v>
      </c>
      <c r="Q33" s="238">
        <f>+B33-G33</f>
        <v>-0.89999999999999858</v>
      </c>
      <c r="R33" s="236">
        <f t="shared" si="5"/>
        <v>37194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37194</v>
      </c>
      <c r="BJ33" s="159"/>
      <c r="BL33" s="159"/>
      <c r="BN33" s="135"/>
      <c r="BP33" s="135"/>
    </row>
    <row r="34" spans="1:78" x14ac:dyDescent="0.25">
      <c r="A34" s="103">
        <v>37195</v>
      </c>
      <c r="B34" s="175">
        <v>38.75</v>
      </c>
      <c r="C34" s="176">
        <v>30.31</v>
      </c>
      <c r="D34" s="175">
        <v>39</v>
      </c>
      <c r="E34" s="176">
        <v>31</v>
      </c>
      <c r="F34" s="254"/>
      <c r="G34" s="176">
        <v>37.75</v>
      </c>
      <c r="H34" s="244">
        <v>26.16</v>
      </c>
      <c r="I34" s="212">
        <v>37.409999999999997</v>
      </c>
      <c r="J34" s="212">
        <v>26.33</v>
      </c>
      <c r="K34" s="215">
        <v>37.549999999999997</v>
      </c>
      <c r="L34" s="215">
        <v>28.9</v>
      </c>
      <c r="M34" s="239">
        <f>+B34-D34</f>
        <v>-0.25</v>
      </c>
      <c r="N34" s="239">
        <f>+B34-K34</f>
        <v>1.2000000000000028</v>
      </c>
      <c r="O34" s="239">
        <f>+G34-I34</f>
        <v>0.34000000000000341</v>
      </c>
      <c r="P34" s="239">
        <f>+K34-I34</f>
        <v>0.14000000000000057</v>
      </c>
      <c r="Q34" s="240">
        <f>+B34-G34</f>
        <v>1</v>
      </c>
      <c r="R34" s="236">
        <f t="shared" si="5"/>
        <v>37195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37195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26.087037037037039</v>
      </c>
      <c r="C36" s="83">
        <f>AVERAGE(C4:C34)</f>
        <v>21.722903225806448</v>
      </c>
      <c r="D36" s="83">
        <f>AVERAGE(D4:D34)</f>
        <v>27.255555555555556</v>
      </c>
      <c r="E36" s="83">
        <f>AVERAGE(E4:E34)</f>
        <v>22.069354838709675</v>
      </c>
      <c r="F36" s="83"/>
      <c r="G36" s="83">
        <f t="shared" ref="G36:L36" si="22">AVERAGE(G4:G34)</f>
        <v>27.768888888888888</v>
      </c>
      <c r="H36" s="83">
        <f t="shared" si="22"/>
        <v>19.18645161290322</v>
      </c>
      <c r="I36" s="83">
        <f t="shared" si="22"/>
        <v>27.771851851851846</v>
      </c>
      <c r="J36" s="83">
        <f t="shared" si="22"/>
        <v>20.516451612903229</v>
      </c>
      <c r="K36" s="83">
        <f t="shared" si="22"/>
        <v>27.539999999999996</v>
      </c>
      <c r="L36" s="83">
        <f t="shared" si="22"/>
        <v>22.032258064516125</v>
      </c>
      <c r="M36" s="83">
        <f>AVERAGE(M4:M33)</f>
        <v>-1.2038461538461536</v>
      </c>
      <c r="N36" s="83">
        <f>AVERAGE(N4:N33)</f>
        <v>-1.5550000000000002</v>
      </c>
      <c r="O36" s="83">
        <f>AVERAGE(O4:O33)</f>
        <v>-1.6153846153846494E-2</v>
      </c>
      <c r="P36" s="83">
        <f>AVERAGE(P4:P33)</f>
        <v>-0.24615384615384622</v>
      </c>
      <c r="Q36" s="83">
        <f>AVERAGE(Q4:Q33)</f>
        <v>-1.7849999999999999</v>
      </c>
      <c r="R36" s="81" t="s">
        <v>57</v>
      </c>
      <c r="S36" s="83">
        <f t="shared" ref="S36:BF36" si="23">AVERAGE(S4:S34)</f>
        <v>23.972222222222221</v>
      </c>
      <c r="T36" s="83">
        <f t="shared" si="23"/>
        <v>25.638888888888889</v>
      </c>
      <c r="U36" s="83">
        <f t="shared" si="23"/>
        <v>25.162500000000001</v>
      </c>
      <c r="V36" s="83">
        <f t="shared" si="23"/>
        <v>25.487500000000001</v>
      </c>
      <c r="W36" s="83">
        <f t="shared" si="23"/>
        <v>25.568749999999998</v>
      </c>
      <c r="X36" s="83">
        <f t="shared" si="23"/>
        <v>28.916666666666668</v>
      </c>
      <c r="Y36" s="83">
        <f t="shared" si="23"/>
        <v>29.666666666666668</v>
      </c>
      <c r="Z36" s="83">
        <f t="shared" si="23"/>
        <v>27.354166666666668</v>
      </c>
      <c r="AA36" s="83">
        <f t="shared" si="23"/>
        <v>28.504166666666666</v>
      </c>
      <c r="AB36" s="83">
        <f t="shared" si="23"/>
        <v>29.579166666666666</v>
      </c>
      <c r="AC36" s="83">
        <f t="shared" si="23"/>
        <v>36.49583333333333</v>
      </c>
      <c r="AD36" s="83">
        <f t="shared" si="23"/>
        <v>36.662500000000001</v>
      </c>
      <c r="AE36" s="83">
        <f t="shared" si="23"/>
        <v>31.604166666666668</v>
      </c>
      <c r="AF36" s="83">
        <f t="shared" si="23"/>
        <v>32.987499999999997</v>
      </c>
      <c r="AG36" s="83">
        <f t="shared" si="23"/>
        <v>36.162500000000001</v>
      </c>
      <c r="AH36" s="83" t="e">
        <f t="shared" si="23"/>
        <v>#DIV/0!</v>
      </c>
      <c r="AI36" s="83" t="e">
        <f t="shared" si="23"/>
        <v>#DIV/0!</v>
      </c>
      <c r="AJ36" s="83" t="e">
        <f t="shared" si="23"/>
        <v>#DIV/0!</v>
      </c>
      <c r="AK36" s="83" t="e">
        <f t="shared" si="23"/>
        <v>#DIV/0!</v>
      </c>
      <c r="AL36" s="83" t="e">
        <f t="shared" si="23"/>
        <v>#DIV/0!</v>
      </c>
      <c r="AM36" s="83">
        <f t="shared" si="23"/>
        <v>44.172499999999992</v>
      </c>
      <c r="AN36" s="83">
        <f t="shared" si="23"/>
        <v>47.116666666666667</v>
      </c>
      <c r="AO36" s="83">
        <f t="shared" si="23"/>
        <v>52.145000000000003</v>
      </c>
      <c r="AP36" s="83">
        <f t="shared" si="23"/>
        <v>48.028333333333336</v>
      </c>
      <c r="AQ36" s="83">
        <f t="shared" si="23"/>
        <v>48</v>
      </c>
      <c r="AR36" s="83">
        <f t="shared" si="23"/>
        <v>28.541666666666668</v>
      </c>
      <c r="AS36" s="83">
        <f t="shared" si="23"/>
        <v>31.041666666666668</v>
      </c>
      <c r="AT36" s="83">
        <f t="shared" si="23"/>
        <v>42.125</v>
      </c>
      <c r="AU36" s="83">
        <f t="shared" si="23"/>
        <v>38.875</v>
      </c>
      <c r="AV36" s="83">
        <f t="shared" si="23"/>
        <v>37.479166666666664</v>
      </c>
      <c r="AW36" s="83">
        <f t="shared" si="23"/>
        <v>41.625</v>
      </c>
      <c r="AX36" s="83">
        <f t="shared" si="23"/>
        <v>45.041666666666664</v>
      </c>
      <c r="AY36" s="83">
        <f t="shared" si="23"/>
        <v>47.958333333333336</v>
      </c>
      <c r="AZ36" s="83">
        <f t="shared" si="23"/>
        <v>43.375</v>
      </c>
      <c r="BA36" s="83">
        <f t="shared" si="23"/>
        <v>45.0625</v>
      </c>
      <c r="BB36" s="83" t="e">
        <f t="shared" si="23"/>
        <v>#DIV/0!</v>
      </c>
      <c r="BC36" s="83" t="e">
        <f t="shared" si="23"/>
        <v>#DIV/0!</v>
      </c>
      <c r="BD36" s="83" t="e">
        <f t="shared" si="23"/>
        <v>#DIV/0!</v>
      </c>
      <c r="BE36" s="83" t="e">
        <f t="shared" si="23"/>
        <v>#DIV/0!</v>
      </c>
      <c r="BF36" s="83" t="e">
        <f t="shared" si="23"/>
        <v>#DIV/0!</v>
      </c>
      <c r="BM36" s="21"/>
    </row>
    <row r="37" spans="1:78" x14ac:dyDescent="0.25">
      <c r="A37" s="81" t="s">
        <v>133</v>
      </c>
      <c r="B37" s="83">
        <f>MIN(B4:B33)</f>
        <v>21.1</v>
      </c>
      <c r="C37" s="83">
        <f>MIN(C4:C33)</f>
        <v>16.8</v>
      </c>
      <c r="D37" s="83">
        <f>MIN(D4:D33)</f>
        <v>22</v>
      </c>
      <c r="E37" s="83">
        <f>MIN(E4:E33)</f>
        <v>16.899999999999999</v>
      </c>
      <c r="F37" s="83"/>
      <c r="G37" s="83">
        <f t="shared" ref="G37:Q37" si="24">MIN(G4:G33)</f>
        <v>22.5</v>
      </c>
      <c r="H37" s="83">
        <f t="shared" si="24"/>
        <v>13.25</v>
      </c>
      <c r="I37" s="83">
        <f t="shared" si="24"/>
        <v>23</v>
      </c>
      <c r="J37" s="83">
        <f t="shared" si="24"/>
        <v>14.6</v>
      </c>
      <c r="K37" s="83">
        <f t="shared" si="24"/>
        <v>22</v>
      </c>
      <c r="L37" s="83">
        <f t="shared" si="24"/>
        <v>16.5</v>
      </c>
      <c r="M37" s="83">
        <f t="shared" si="24"/>
        <v>-4</v>
      </c>
      <c r="N37" s="83">
        <f t="shared" si="24"/>
        <v>-4.75</v>
      </c>
      <c r="O37" s="83">
        <f t="shared" si="24"/>
        <v>-1.1000000000000014</v>
      </c>
      <c r="P37" s="83">
        <f t="shared" si="24"/>
        <v>-2.8000000000000007</v>
      </c>
      <c r="Q37" s="83">
        <f t="shared" si="24"/>
        <v>-7</v>
      </c>
      <c r="R37" s="81" t="s">
        <v>133</v>
      </c>
      <c r="S37" s="83">
        <f t="shared" ref="S37:BF37" si="25">MIN(S4:S34)</f>
        <v>22.5</v>
      </c>
      <c r="T37" s="83">
        <f t="shared" si="25"/>
        <v>23.75</v>
      </c>
      <c r="U37" s="83">
        <f t="shared" si="25"/>
        <v>23.5</v>
      </c>
      <c r="V37" s="83">
        <f t="shared" si="25"/>
        <v>23.9</v>
      </c>
      <c r="W37" s="83">
        <f t="shared" si="25"/>
        <v>23.9</v>
      </c>
      <c r="X37" s="83">
        <f t="shared" si="25"/>
        <v>25.75</v>
      </c>
      <c r="Y37" s="83">
        <f t="shared" si="25"/>
        <v>26.75</v>
      </c>
      <c r="Z37" s="83">
        <f t="shared" si="25"/>
        <v>24.5</v>
      </c>
      <c r="AA37" s="83">
        <f t="shared" si="25"/>
        <v>24.9</v>
      </c>
      <c r="AB37" s="83">
        <f t="shared" si="25"/>
        <v>26.4</v>
      </c>
      <c r="AC37" s="83">
        <f t="shared" si="25"/>
        <v>33</v>
      </c>
      <c r="AD37" s="83">
        <f t="shared" si="25"/>
        <v>33.75</v>
      </c>
      <c r="AE37" s="83">
        <f t="shared" si="25"/>
        <v>29</v>
      </c>
      <c r="AF37" s="83">
        <f t="shared" si="25"/>
        <v>29</v>
      </c>
      <c r="AG37" s="83">
        <f t="shared" si="25"/>
        <v>32.5</v>
      </c>
      <c r="AH37" s="83">
        <f t="shared" si="25"/>
        <v>0</v>
      </c>
      <c r="AI37" s="83">
        <f t="shared" si="25"/>
        <v>0</v>
      </c>
      <c r="AJ37" s="83">
        <f t="shared" si="25"/>
        <v>0</v>
      </c>
      <c r="AK37" s="83">
        <f t="shared" si="25"/>
        <v>0</v>
      </c>
      <c r="AL37" s="83">
        <f t="shared" si="25"/>
        <v>0</v>
      </c>
      <c r="AM37" s="83">
        <f t="shared" si="25"/>
        <v>43</v>
      </c>
      <c r="AN37" s="83">
        <f t="shared" si="25"/>
        <v>46</v>
      </c>
      <c r="AO37" s="83">
        <f t="shared" si="25"/>
        <v>49.5</v>
      </c>
      <c r="AP37" s="83">
        <f t="shared" si="25"/>
        <v>45.25</v>
      </c>
      <c r="AQ37" s="83">
        <f t="shared" si="25"/>
        <v>45</v>
      </c>
      <c r="AR37" s="83">
        <f t="shared" si="25"/>
        <v>28</v>
      </c>
      <c r="AS37" s="83">
        <f t="shared" si="25"/>
        <v>30.5</v>
      </c>
      <c r="AT37" s="83">
        <f t="shared" si="25"/>
        <v>40</v>
      </c>
      <c r="AU37" s="83">
        <f t="shared" si="25"/>
        <v>37.25</v>
      </c>
      <c r="AV37" s="83">
        <f t="shared" si="25"/>
        <v>35.75</v>
      </c>
      <c r="AW37" s="83">
        <f t="shared" si="25"/>
        <v>40</v>
      </c>
      <c r="AX37" s="83">
        <f t="shared" si="25"/>
        <v>43.5</v>
      </c>
      <c r="AY37" s="83">
        <f t="shared" si="25"/>
        <v>45.5</v>
      </c>
      <c r="AZ37" s="83">
        <f t="shared" si="25"/>
        <v>38.25</v>
      </c>
      <c r="BA37" s="83">
        <f t="shared" si="25"/>
        <v>42</v>
      </c>
      <c r="BB37" s="83">
        <f t="shared" si="25"/>
        <v>0</v>
      </c>
      <c r="BC37" s="83">
        <f t="shared" si="25"/>
        <v>0</v>
      </c>
      <c r="BD37" s="83">
        <f t="shared" si="25"/>
        <v>0</v>
      </c>
      <c r="BE37" s="83">
        <f t="shared" si="25"/>
        <v>0</v>
      </c>
      <c r="BF37" s="83">
        <f t="shared" si="25"/>
        <v>0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38.6</v>
      </c>
      <c r="C38" s="83">
        <f>MAX(C4:C33)</f>
        <v>29.25</v>
      </c>
      <c r="D38" s="83">
        <f>MAX(D4:D33)</f>
        <v>38.9</v>
      </c>
      <c r="E38" s="83">
        <f>MAX(E4:E33)</f>
        <v>30</v>
      </c>
      <c r="F38" s="83"/>
      <c r="G38" s="83">
        <f t="shared" ref="G38:Q38" si="26">MAX(G4:G33)</f>
        <v>39.5</v>
      </c>
      <c r="H38" s="83">
        <f t="shared" si="26"/>
        <v>27</v>
      </c>
      <c r="I38" s="83">
        <f t="shared" si="26"/>
        <v>38</v>
      </c>
      <c r="J38" s="83">
        <f t="shared" si="26"/>
        <v>27</v>
      </c>
      <c r="K38" s="83">
        <f t="shared" si="26"/>
        <v>38</v>
      </c>
      <c r="L38" s="83">
        <f t="shared" si="26"/>
        <v>28</v>
      </c>
      <c r="M38" s="83">
        <f t="shared" si="26"/>
        <v>0.30000000000000071</v>
      </c>
      <c r="N38" s="83">
        <f t="shared" si="26"/>
        <v>0.80000000000000071</v>
      </c>
      <c r="O38" s="83">
        <f t="shared" si="26"/>
        <v>2.6000000000000014</v>
      </c>
      <c r="P38" s="83">
        <f t="shared" si="26"/>
        <v>0.60000000000000142</v>
      </c>
      <c r="Q38" s="83">
        <f t="shared" si="26"/>
        <v>1.3000000000000007</v>
      </c>
      <c r="R38" s="81" t="s">
        <v>134</v>
      </c>
      <c r="S38" s="83">
        <f t="shared" ref="S38:BF38" si="27">MAX(S4:S34)</f>
        <v>28.25</v>
      </c>
      <c r="T38" s="83">
        <f t="shared" si="27"/>
        <v>29</v>
      </c>
      <c r="U38" s="83">
        <f t="shared" si="27"/>
        <v>28</v>
      </c>
      <c r="V38" s="83">
        <f t="shared" si="27"/>
        <v>28.25</v>
      </c>
      <c r="W38" s="83">
        <f t="shared" si="27"/>
        <v>28</v>
      </c>
      <c r="X38" s="83">
        <f t="shared" si="27"/>
        <v>39</v>
      </c>
      <c r="Y38" s="83">
        <f t="shared" si="27"/>
        <v>39.25</v>
      </c>
      <c r="Z38" s="83">
        <f t="shared" si="27"/>
        <v>36.25</v>
      </c>
      <c r="AA38" s="83">
        <f t="shared" si="27"/>
        <v>37.25</v>
      </c>
      <c r="AB38" s="83">
        <f t="shared" si="27"/>
        <v>39</v>
      </c>
      <c r="AC38" s="83">
        <f t="shared" si="27"/>
        <v>46</v>
      </c>
      <c r="AD38" s="83">
        <f t="shared" si="27"/>
        <v>46.25</v>
      </c>
      <c r="AE38" s="83">
        <f t="shared" si="27"/>
        <v>38.75</v>
      </c>
      <c r="AF38" s="83">
        <f t="shared" si="27"/>
        <v>40.5</v>
      </c>
      <c r="AG38" s="83">
        <f t="shared" si="27"/>
        <v>46</v>
      </c>
      <c r="AH38" s="83">
        <f t="shared" si="27"/>
        <v>0</v>
      </c>
      <c r="AI38" s="83">
        <f t="shared" si="27"/>
        <v>0</v>
      </c>
      <c r="AJ38" s="83">
        <f t="shared" si="27"/>
        <v>0</v>
      </c>
      <c r="AK38" s="83">
        <f t="shared" si="27"/>
        <v>0</v>
      </c>
      <c r="AL38" s="83">
        <f t="shared" si="27"/>
        <v>0</v>
      </c>
      <c r="AM38" s="83">
        <f t="shared" si="27"/>
        <v>47.33</v>
      </c>
      <c r="AN38" s="83">
        <f t="shared" si="27"/>
        <v>50.33</v>
      </c>
      <c r="AO38" s="83">
        <f t="shared" si="27"/>
        <v>58.83</v>
      </c>
      <c r="AP38" s="83">
        <f t="shared" si="27"/>
        <v>55</v>
      </c>
      <c r="AQ38" s="83">
        <f t="shared" si="27"/>
        <v>55</v>
      </c>
      <c r="AR38" s="83">
        <f t="shared" si="27"/>
        <v>30</v>
      </c>
      <c r="AS38" s="83">
        <f t="shared" si="27"/>
        <v>32.5</v>
      </c>
      <c r="AT38" s="83">
        <f t="shared" si="27"/>
        <v>46</v>
      </c>
      <c r="AU38" s="83">
        <f t="shared" si="27"/>
        <v>44.5</v>
      </c>
      <c r="AV38" s="83">
        <f t="shared" si="27"/>
        <v>41.75</v>
      </c>
      <c r="AW38" s="83">
        <f t="shared" si="27"/>
        <v>44</v>
      </c>
      <c r="AX38" s="83">
        <f t="shared" si="27"/>
        <v>47.5</v>
      </c>
      <c r="AY38" s="83">
        <f t="shared" si="27"/>
        <v>54</v>
      </c>
      <c r="AZ38" s="83">
        <f t="shared" si="27"/>
        <v>52</v>
      </c>
      <c r="BA38" s="83">
        <f t="shared" si="27"/>
        <v>52.25</v>
      </c>
      <c r="BB38" s="83">
        <f t="shared" si="27"/>
        <v>0</v>
      </c>
      <c r="BC38" s="83">
        <f t="shared" si="27"/>
        <v>0</v>
      </c>
      <c r="BD38" s="83">
        <f t="shared" si="27"/>
        <v>0</v>
      </c>
      <c r="BE38" s="83">
        <f t="shared" si="27"/>
        <v>0</v>
      </c>
      <c r="BF38" s="83">
        <f t="shared" si="27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8">AVERAGE(B64:B94)</f>
        <v>33.4</v>
      </c>
      <c r="C96" s="83">
        <f t="shared" si="28"/>
        <v>33.4</v>
      </c>
      <c r="D96" s="83">
        <f t="shared" si="28"/>
        <v>31.5</v>
      </c>
      <c r="E96" s="83">
        <f t="shared" si="28"/>
        <v>32.5</v>
      </c>
      <c r="F96" s="83">
        <f t="shared" si="28"/>
        <v>35.25</v>
      </c>
      <c r="G96" s="83">
        <f t="shared" si="28"/>
        <v>35.6</v>
      </c>
      <c r="H96" s="83">
        <f t="shared" si="28"/>
        <v>35.6</v>
      </c>
      <c r="I96" s="83">
        <f t="shared" si="28"/>
        <v>31</v>
      </c>
      <c r="J96" s="83">
        <f t="shared" si="28"/>
        <v>31.4</v>
      </c>
      <c r="K96" s="83">
        <f t="shared" si="28"/>
        <v>34.799999999999997</v>
      </c>
      <c r="L96" s="83">
        <f t="shared" si="28"/>
        <v>33.799999999999997</v>
      </c>
      <c r="M96" s="83">
        <f t="shared" si="28"/>
        <v>33</v>
      </c>
      <c r="N96" s="83">
        <f t="shared" si="28"/>
        <v>27</v>
      </c>
      <c r="O96" s="83">
        <f t="shared" si="28"/>
        <v>31.4</v>
      </c>
      <c r="P96" s="83">
        <f t="shared" si="28"/>
        <v>34.4</v>
      </c>
      <c r="Q96" s="83">
        <f t="shared" si="28"/>
        <v>35.799999999999997</v>
      </c>
      <c r="R96" s="83">
        <f t="shared" si="28"/>
        <v>35</v>
      </c>
      <c r="S96" s="83">
        <f t="shared" si="28"/>
        <v>26.3</v>
      </c>
      <c r="T96" s="83">
        <f t="shared" si="28"/>
        <v>30.4</v>
      </c>
      <c r="U96" s="83">
        <f t="shared" si="28"/>
        <v>34.200000000000003</v>
      </c>
      <c r="V96" s="83">
        <f t="shared" si="28"/>
        <v>44.8</v>
      </c>
      <c r="W96" s="83">
        <f t="shared" si="28"/>
        <v>44.4</v>
      </c>
      <c r="X96" s="83">
        <f t="shared" si="28"/>
        <v>27.6</v>
      </c>
      <c r="Y96" s="83">
        <f t="shared" si="28"/>
        <v>30.8</v>
      </c>
      <c r="Z96" s="83">
        <f t="shared" si="28"/>
        <v>38.6</v>
      </c>
      <c r="AA96" s="83">
        <f t="shared" si="28"/>
        <v>35.999999999999993</v>
      </c>
      <c r="AB96" s="83">
        <f t="shared" si="28"/>
        <v>35.93333333333333</v>
      </c>
      <c r="AC96" s="83">
        <f t="shared" si="28"/>
        <v>27.366666666666667</v>
      </c>
      <c r="AD96" s="83">
        <f t="shared" si="28"/>
        <v>31.066666666666663</v>
      </c>
      <c r="AE96" s="83">
        <f t="shared" si="28"/>
        <v>35.06666666666667</v>
      </c>
      <c r="AF96" s="83" t="e">
        <f t="shared" si="28"/>
        <v>#DIV/0!</v>
      </c>
      <c r="AG96" s="83" t="e">
        <f t="shared" si="28"/>
        <v>#DIV/0!</v>
      </c>
      <c r="AH96" s="83" t="e">
        <f t="shared" si="28"/>
        <v>#DIV/0!</v>
      </c>
      <c r="AI96" s="83" t="e">
        <f t="shared" si="28"/>
        <v>#DIV/0!</v>
      </c>
      <c r="AJ96" s="83" t="e">
        <f t="shared" si="28"/>
        <v>#DIV/0!</v>
      </c>
      <c r="AK96" s="83" t="e">
        <f t="shared" si="28"/>
        <v>#DIV/0!</v>
      </c>
      <c r="AL96" s="83" t="e">
        <f t="shared" si="28"/>
        <v>#DIV/0!</v>
      </c>
      <c r="AM96" s="83" t="e">
        <f t="shared" si="28"/>
        <v>#DIV/0!</v>
      </c>
      <c r="AN96" s="83" t="e">
        <f t="shared" si="28"/>
        <v>#DIV/0!</v>
      </c>
      <c r="AO96" s="83" t="e">
        <f t="shared" si="28"/>
        <v>#DIV/0!</v>
      </c>
    </row>
    <row r="97" spans="2:41" x14ac:dyDescent="0.25">
      <c r="B97" s="83">
        <f t="shared" ref="B97:AO97" si="29">MIN(B64:B94)</f>
        <v>31</v>
      </c>
      <c r="C97" s="83">
        <f t="shared" si="29"/>
        <v>31</v>
      </c>
      <c r="D97" s="83">
        <f t="shared" si="29"/>
        <v>28</v>
      </c>
      <c r="E97" s="83">
        <f t="shared" si="29"/>
        <v>29</v>
      </c>
      <c r="F97" s="83">
        <f t="shared" si="29"/>
        <v>32</v>
      </c>
      <c r="G97" s="83">
        <f t="shared" si="29"/>
        <v>33</v>
      </c>
      <c r="H97" s="83">
        <f t="shared" si="29"/>
        <v>33</v>
      </c>
      <c r="I97" s="83">
        <f t="shared" si="29"/>
        <v>28</v>
      </c>
      <c r="J97" s="83">
        <f t="shared" si="29"/>
        <v>30</v>
      </c>
      <c r="K97" s="83">
        <f t="shared" si="29"/>
        <v>33</v>
      </c>
      <c r="L97" s="83">
        <f t="shared" si="29"/>
        <v>32</v>
      </c>
      <c r="M97" s="83">
        <f t="shared" si="29"/>
        <v>31</v>
      </c>
      <c r="N97" s="83">
        <f t="shared" si="29"/>
        <v>24</v>
      </c>
      <c r="O97" s="83">
        <f t="shared" si="29"/>
        <v>30</v>
      </c>
      <c r="P97" s="83">
        <f t="shared" si="29"/>
        <v>33</v>
      </c>
      <c r="Q97" s="83">
        <f t="shared" si="29"/>
        <v>35</v>
      </c>
      <c r="R97" s="83">
        <f t="shared" si="29"/>
        <v>34</v>
      </c>
      <c r="S97" s="83">
        <f t="shared" si="29"/>
        <v>25</v>
      </c>
      <c r="T97" s="83">
        <f t="shared" si="29"/>
        <v>30</v>
      </c>
      <c r="U97" s="83">
        <f t="shared" si="29"/>
        <v>32</v>
      </c>
      <c r="V97" s="83">
        <f t="shared" si="29"/>
        <v>43</v>
      </c>
      <c r="W97" s="83">
        <f t="shared" si="29"/>
        <v>42</v>
      </c>
      <c r="X97" s="83">
        <f t="shared" si="29"/>
        <v>26</v>
      </c>
      <c r="Y97" s="83">
        <f t="shared" si="29"/>
        <v>30</v>
      </c>
      <c r="Z97" s="83">
        <f t="shared" si="29"/>
        <v>34</v>
      </c>
      <c r="AA97" s="83">
        <f t="shared" si="29"/>
        <v>26</v>
      </c>
      <c r="AB97" s="83">
        <f t="shared" si="29"/>
        <v>28</v>
      </c>
      <c r="AC97" s="83">
        <f t="shared" si="29"/>
        <v>25</v>
      </c>
      <c r="AD97" s="83">
        <f t="shared" si="29"/>
        <v>30</v>
      </c>
      <c r="AE97" s="83">
        <f t="shared" si="29"/>
        <v>32</v>
      </c>
      <c r="AF97" s="83">
        <f t="shared" si="29"/>
        <v>0</v>
      </c>
      <c r="AG97" s="83">
        <f t="shared" si="29"/>
        <v>0</v>
      </c>
      <c r="AH97" s="83">
        <f t="shared" si="29"/>
        <v>0</v>
      </c>
      <c r="AI97" s="83">
        <f t="shared" si="29"/>
        <v>0</v>
      </c>
      <c r="AJ97" s="83">
        <f t="shared" si="29"/>
        <v>0</v>
      </c>
      <c r="AK97" s="83">
        <f t="shared" si="29"/>
        <v>0</v>
      </c>
      <c r="AL97" s="83">
        <f t="shared" si="29"/>
        <v>0</v>
      </c>
      <c r="AM97" s="83">
        <f t="shared" si="29"/>
        <v>0</v>
      </c>
      <c r="AN97" s="83">
        <f t="shared" si="29"/>
        <v>0</v>
      </c>
      <c r="AO97" s="83">
        <f t="shared" si="29"/>
        <v>0</v>
      </c>
    </row>
    <row r="98" spans="2:41" x14ac:dyDescent="0.25">
      <c r="B98" s="83">
        <f t="shared" ref="B98:AO98" si="30">MAX(B64:B94)</f>
        <v>39</v>
      </c>
      <c r="C98" s="83">
        <f t="shared" si="30"/>
        <v>39</v>
      </c>
      <c r="D98" s="83">
        <f t="shared" si="30"/>
        <v>35</v>
      </c>
      <c r="E98" s="83">
        <f t="shared" si="30"/>
        <v>35</v>
      </c>
      <c r="F98" s="83">
        <f t="shared" si="30"/>
        <v>40</v>
      </c>
      <c r="G98" s="83">
        <f t="shared" si="30"/>
        <v>41</v>
      </c>
      <c r="H98" s="83">
        <f t="shared" si="30"/>
        <v>41</v>
      </c>
      <c r="I98" s="83">
        <f t="shared" si="30"/>
        <v>36</v>
      </c>
      <c r="J98" s="83">
        <f t="shared" si="30"/>
        <v>33</v>
      </c>
      <c r="K98" s="83">
        <f t="shared" si="30"/>
        <v>36</v>
      </c>
      <c r="L98" s="83">
        <f t="shared" si="30"/>
        <v>38</v>
      </c>
      <c r="M98" s="83">
        <f t="shared" si="30"/>
        <v>37</v>
      </c>
      <c r="N98" s="83">
        <f t="shared" si="30"/>
        <v>33</v>
      </c>
      <c r="O98" s="83">
        <f t="shared" si="30"/>
        <v>34</v>
      </c>
      <c r="P98" s="83">
        <f t="shared" si="30"/>
        <v>39</v>
      </c>
      <c r="Q98" s="83">
        <f t="shared" si="30"/>
        <v>38</v>
      </c>
      <c r="R98" s="83">
        <f t="shared" si="30"/>
        <v>37</v>
      </c>
      <c r="S98" s="83">
        <f t="shared" si="30"/>
        <v>28</v>
      </c>
      <c r="T98" s="83">
        <f t="shared" si="30"/>
        <v>32</v>
      </c>
      <c r="U98" s="83">
        <f t="shared" si="30"/>
        <v>37</v>
      </c>
      <c r="V98" s="83">
        <f t="shared" si="30"/>
        <v>50</v>
      </c>
      <c r="W98" s="83">
        <f t="shared" si="30"/>
        <v>49</v>
      </c>
      <c r="X98" s="83">
        <f t="shared" si="30"/>
        <v>29</v>
      </c>
      <c r="Y98" s="83">
        <f t="shared" si="30"/>
        <v>32</v>
      </c>
      <c r="Z98" s="83">
        <f t="shared" si="30"/>
        <v>44</v>
      </c>
      <c r="AA98" s="83">
        <f t="shared" si="30"/>
        <v>42</v>
      </c>
      <c r="AB98" s="83">
        <f t="shared" si="30"/>
        <v>41</v>
      </c>
      <c r="AC98" s="83">
        <f t="shared" si="30"/>
        <v>30</v>
      </c>
      <c r="AD98" s="83">
        <f t="shared" si="30"/>
        <v>32.666666666666664</v>
      </c>
      <c r="AE98" s="83">
        <f t="shared" si="30"/>
        <v>40</v>
      </c>
      <c r="AF98" s="83">
        <f t="shared" si="30"/>
        <v>0</v>
      </c>
      <c r="AG98" s="83">
        <f t="shared" si="30"/>
        <v>0</v>
      </c>
      <c r="AH98" s="83">
        <f t="shared" si="30"/>
        <v>0</v>
      </c>
      <c r="AI98" s="83">
        <f t="shared" si="30"/>
        <v>0</v>
      </c>
      <c r="AJ98" s="83">
        <f t="shared" si="30"/>
        <v>0</v>
      </c>
      <c r="AK98" s="83">
        <f t="shared" si="30"/>
        <v>0</v>
      </c>
      <c r="AL98" s="83">
        <f t="shared" si="30"/>
        <v>0</v>
      </c>
      <c r="AM98" s="83">
        <f t="shared" si="30"/>
        <v>0</v>
      </c>
      <c r="AN98" s="83">
        <f t="shared" si="30"/>
        <v>0</v>
      </c>
      <c r="AO98" s="83">
        <f t="shared" si="30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I31" sqref="I3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6</v>
      </c>
      <c r="T2" s="7"/>
      <c r="U2" s="14"/>
      <c r="V2" s="14"/>
      <c r="W2" s="14"/>
      <c r="X2" s="13" t="s">
        <v>7</v>
      </c>
      <c r="Y2" s="14"/>
      <c r="Z2" s="7"/>
      <c r="AA2" s="14"/>
      <c r="AB2" s="104"/>
      <c r="AC2" s="13" t="s">
        <v>8</v>
      </c>
      <c r="AD2" s="14"/>
      <c r="AE2" s="7"/>
      <c r="AF2" s="14"/>
      <c r="AG2" s="104"/>
      <c r="AH2" s="13" t="s">
        <v>9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19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37135</v>
      </c>
      <c r="B4" s="171">
        <v>22.6</v>
      </c>
      <c r="C4" s="172">
        <v>20.9</v>
      </c>
      <c r="D4" s="171">
        <v>23.65</v>
      </c>
      <c r="E4" s="172">
        <v>21.5</v>
      </c>
      <c r="F4" s="252"/>
      <c r="G4" s="172">
        <v>29</v>
      </c>
      <c r="H4" s="243">
        <v>23</v>
      </c>
      <c r="I4" s="210">
        <v>27</v>
      </c>
      <c r="J4" s="210">
        <v>20</v>
      </c>
      <c r="K4" s="210">
        <v>26</v>
      </c>
      <c r="L4" s="210">
        <v>21</v>
      </c>
      <c r="M4" s="237">
        <f>+B4-D4</f>
        <v>-1.0499999999999972</v>
      </c>
      <c r="N4" s="237">
        <f>+B4-K4</f>
        <v>-3.3999999999999986</v>
      </c>
      <c r="O4" s="237">
        <f>+G4-I4</f>
        <v>2</v>
      </c>
      <c r="P4" s="237">
        <f>+K4-I4</f>
        <v>-1</v>
      </c>
      <c r="Q4" s="237">
        <f>+B4-G4</f>
        <v>-6.3999999999999986</v>
      </c>
      <c r="R4" s="236">
        <f t="shared" ref="R4:R34" si="0">A4</f>
        <v>37135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1">A4</f>
        <v>37135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37136</v>
      </c>
      <c r="B5" s="171"/>
      <c r="C5" s="172">
        <v>20.9</v>
      </c>
      <c r="D5" s="171"/>
      <c r="E5" s="172">
        <v>21.5</v>
      </c>
      <c r="F5" s="252"/>
      <c r="G5" s="172"/>
      <c r="H5" s="173">
        <v>23</v>
      </c>
      <c r="I5" s="211"/>
      <c r="J5" s="211">
        <v>20</v>
      </c>
      <c r="K5" s="211"/>
      <c r="L5" s="211">
        <v>21</v>
      </c>
      <c r="M5" s="238"/>
      <c r="N5" s="238"/>
      <c r="O5" s="238"/>
      <c r="P5" s="238"/>
      <c r="Q5" s="238"/>
      <c r="R5" s="236">
        <f t="shared" si="0"/>
        <v>37136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3"/>
      <c r="AI5" s="194"/>
      <c r="AJ5" s="194"/>
      <c r="AK5" s="194"/>
      <c r="AL5" s="195"/>
      <c r="AM5" s="196"/>
      <c r="AN5" s="197"/>
      <c r="AO5" s="197"/>
      <c r="AP5" s="197"/>
      <c r="AQ5" s="198"/>
      <c r="AR5" s="193"/>
      <c r="AS5" s="194"/>
      <c r="AT5" s="194"/>
      <c r="AU5" s="194"/>
      <c r="AV5" s="195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1"/>
        <v>37136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37137</v>
      </c>
      <c r="B6" s="171"/>
      <c r="C6" s="172">
        <v>21.25</v>
      </c>
      <c r="D6" s="171"/>
      <c r="E6" s="172">
        <v>21.25</v>
      </c>
      <c r="F6" s="252"/>
      <c r="G6" s="172"/>
      <c r="H6" s="173">
        <v>22</v>
      </c>
      <c r="I6" s="255"/>
      <c r="J6" s="211">
        <v>20</v>
      </c>
      <c r="K6" s="211"/>
      <c r="L6" s="211">
        <v>21</v>
      </c>
      <c r="M6" s="238"/>
      <c r="N6" s="238"/>
      <c r="O6" s="238"/>
      <c r="P6" s="238"/>
      <c r="Q6" s="238"/>
      <c r="R6" s="236">
        <f t="shared" si="0"/>
        <v>37137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37137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37138</v>
      </c>
      <c r="B7" s="171">
        <v>25.75</v>
      </c>
      <c r="C7" s="172">
        <v>21.25</v>
      </c>
      <c r="D7" s="171">
        <v>26.25</v>
      </c>
      <c r="E7" s="172">
        <v>21.25</v>
      </c>
      <c r="F7" s="252"/>
      <c r="G7" s="172">
        <v>33</v>
      </c>
      <c r="H7" s="173">
        <v>22</v>
      </c>
      <c r="I7" s="255">
        <v>29</v>
      </c>
      <c r="J7" s="211">
        <v>20</v>
      </c>
      <c r="K7" s="211">
        <v>29</v>
      </c>
      <c r="L7" s="211">
        <v>21</v>
      </c>
      <c r="M7" s="238">
        <f>+B7-D7</f>
        <v>-0.5</v>
      </c>
      <c r="N7" s="238">
        <f>+B7-K7</f>
        <v>-3.25</v>
      </c>
      <c r="O7" s="238">
        <f>+G7-I7</f>
        <v>4</v>
      </c>
      <c r="P7" s="238">
        <f>+K7-I7</f>
        <v>0</v>
      </c>
      <c r="Q7" s="238">
        <f>+B7-G7</f>
        <v>-7.25</v>
      </c>
      <c r="R7" s="236">
        <f t="shared" si="0"/>
        <v>37138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37138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37139</v>
      </c>
      <c r="B8" s="171">
        <v>27.85</v>
      </c>
      <c r="C8" s="172">
        <v>20.75</v>
      </c>
      <c r="D8" s="171">
        <v>28.5</v>
      </c>
      <c r="E8" s="172">
        <v>21.25</v>
      </c>
      <c r="F8" s="252"/>
      <c r="G8" s="172">
        <v>35</v>
      </c>
      <c r="H8" s="173">
        <v>21</v>
      </c>
      <c r="I8" s="211">
        <v>31</v>
      </c>
      <c r="J8" s="211">
        <v>20</v>
      </c>
      <c r="K8" s="211">
        <v>30</v>
      </c>
      <c r="L8" s="211">
        <v>21</v>
      </c>
      <c r="M8" s="238">
        <f>+B8-D8</f>
        <v>-0.64999999999999858</v>
      </c>
      <c r="N8" s="238">
        <f>+B8-K8</f>
        <v>-2.1499999999999986</v>
      </c>
      <c r="O8" s="238">
        <f>+G8-I8</f>
        <v>4</v>
      </c>
      <c r="P8" s="238">
        <f>+K8-I8</f>
        <v>-1</v>
      </c>
      <c r="Q8" s="238">
        <f>+B8-G8</f>
        <v>-7.1499999999999986</v>
      </c>
      <c r="R8" s="236">
        <f t="shared" si="0"/>
        <v>37139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37139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37140</v>
      </c>
      <c r="B9" s="171">
        <v>27.8</v>
      </c>
      <c r="C9" s="172">
        <v>22.15</v>
      </c>
      <c r="D9" s="171">
        <v>28.75</v>
      </c>
      <c r="E9" s="172">
        <v>22.7</v>
      </c>
      <c r="F9" s="252"/>
      <c r="G9" s="172">
        <v>34</v>
      </c>
      <c r="H9" s="173">
        <v>19</v>
      </c>
      <c r="I9" s="211">
        <v>30</v>
      </c>
      <c r="J9" s="211">
        <v>20</v>
      </c>
      <c r="K9" s="211">
        <v>30</v>
      </c>
      <c r="L9" s="211">
        <v>22</v>
      </c>
      <c r="M9" s="238">
        <f>+B9-D9</f>
        <v>-0.94999999999999929</v>
      </c>
      <c r="N9" s="238">
        <f>+B9-K9</f>
        <v>-2.1999999999999993</v>
      </c>
      <c r="O9" s="238">
        <f>+G9-I9</f>
        <v>4</v>
      </c>
      <c r="P9" s="238">
        <f>+K9-I9</f>
        <v>0</v>
      </c>
      <c r="Q9" s="238">
        <f>+B9-G9</f>
        <v>-6.1999999999999993</v>
      </c>
      <c r="R9" s="236">
        <f t="shared" si="0"/>
        <v>37140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37140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37141</v>
      </c>
      <c r="B10" s="171">
        <v>27.55</v>
      </c>
      <c r="C10" s="172">
        <v>22.1</v>
      </c>
      <c r="D10" s="171">
        <v>27.35</v>
      </c>
      <c r="E10" s="172">
        <v>22.9</v>
      </c>
      <c r="F10" s="252"/>
      <c r="G10" s="172">
        <v>31.5</v>
      </c>
      <c r="H10" s="173">
        <v>18.399999999999999</v>
      </c>
      <c r="I10" s="211">
        <v>29.25</v>
      </c>
      <c r="J10" s="211">
        <v>20.5</v>
      </c>
      <c r="K10" s="211">
        <v>29.5</v>
      </c>
      <c r="L10" s="211">
        <v>23.5</v>
      </c>
      <c r="M10" s="238">
        <f>+B10-D10</f>
        <v>0.19999999999999929</v>
      </c>
      <c r="N10" s="238">
        <f>+B10-K10</f>
        <v>-1.9499999999999993</v>
      </c>
      <c r="O10" s="238">
        <f>+G10-I10</f>
        <v>2.25</v>
      </c>
      <c r="P10" s="238">
        <f>+K10-I10</f>
        <v>0.25</v>
      </c>
      <c r="Q10" s="238">
        <f>+B10-G10</f>
        <v>-3.9499999999999993</v>
      </c>
      <c r="R10" s="236">
        <f t="shared" si="0"/>
        <v>37141</v>
      </c>
      <c r="S10" s="199">
        <v>29.25</v>
      </c>
      <c r="T10" s="197">
        <v>29.25</v>
      </c>
      <c r="U10" s="197">
        <v>31.5</v>
      </c>
      <c r="V10" s="197">
        <v>30</v>
      </c>
      <c r="W10" s="198">
        <v>30</v>
      </c>
      <c r="X10" s="196">
        <v>31</v>
      </c>
      <c r="Y10" s="197"/>
      <c r="Z10" s="197">
        <v>32</v>
      </c>
      <c r="AA10" s="197">
        <v>32</v>
      </c>
      <c r="AB10" s="198">
        <v>32</v>
      </c>
      <c r="AC10" s="196">
        <v>35</v>
      </c>
      <c r="AD10" s="197"/>
      <c r="AE10" s="197">
        <v>31</v>
      </c>
      <c r="AF10" s="197">
        <v>32</v>
      </c>
      <c r="AG10" s="198">
        <v>36</v>
      </c>
      <c r="AH10" s="196">
        <v>41</v>
      </c>
      <c r="AI10" s="197"/>
      <c r="AJ10" s="197">
        <v>34</v>
      </c>
      <c r="AK10" s="197">
        <v>35</v>
      </c>
      <c r="AL10" s="198">
        <v>39</v>
      </c>
      <c r="AM10" s="196"/>
      <c r="AN10" s="197"/>
      <c r="AO10" s="197"/>
      <c r="AP10" s="197"/>
      <c r="AQ10" s="198"/>
      <c r="AR10" s="196">
        <v>46.33</v>
      </c>
      <c r="AS10" s="197"/>
      <c r="AT10" s="197">
        <v>53</v>
      </c>
      <c r="AU10" s="197">
        <v>49</v>
      </c>
      <c r="AV10" s="198">
        <v>49</v>
      </c>
      <c r="AW10" s="196">
        <v>29</v>
      </c>
      <c r="AX10" s="197"/>
      <c r="AY10" s="197">
        <v>45</v>
      </c>
      <c r="AZ10" s="197">
        <v>40</v>
      </c>
      <c r="BA10" s="198">
        <v>37.5</v>
      </c>
      <c r="BB10" s="196">
        <v>42</v>
      </c>
      <c r="BC10" s="197"/>
      <c r="BD10" s="197">
        <v>47</v>
      </c>
      <c r="BE10" s="197">
        <v>41</v>
      </c>
      <c r="BF10" s="198">
        <v>45</v>
      </c>
      <c r="BG10" s="236">
        <f t="shared" si="1"/>
        <v>37141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37142</v>
      </c>
      <c r="B11" s="171">
        <v>27.55</v>
      </c>
      <c r="C11" s="172">
        <v>22.1</v>
      </c>
      <c r="D11" s="171">
        <v>27.35</v>
      </c>
      <c r="E11" s="172">
        <v>22.9</v>
      </c>
      <c r="F11" s="252"/>
      <c r="G11" s="172">
        <v>31.5</v>
      </c>
      <c r="H11" s="173">
        <v>18.399999999999999</v>
      </c>
      <c r="I11" s="211">
        <v>29.25</v>
      </c>
      <c r="J11" s="211">
        <v>20.5</v>
      </c>
      <c r="K11" s="211">
        <v>29.5</v>
      </c>
      <c r="L11" s="211">
        <v>23.5</v>
      </c>
      <c r="M11" s="238">
        <f>+B11-D11</f>
        <v>0.19999999999999929</v>
      </c>
      <c r="N11" s="238">
        <f>+B11-K11</f>
        <v>-1.9499999999999993</v>
      </c>
      <c r="O11" s="238">
        <f>+G11-I11</f>
        <v>2.25</v>
      </c>
      <c r="P11" s="238">
        <f>+K11-I11</f>
        <v>0.25</v>
      </c>
      <c r="Q11" s="238">
        <f>+B11-G11</f>
        <v>-3.9499999999999993</v>
      </c>
      <c r="R11" s="236">
        <f t="shared" si="0"/>
        <v>37142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1"/>
        <v>37142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37143</v>
      </c>
      <c r="B12" s="171"/>
      <c r="C12" s="172">
        <v>24.45</v>
      </c>
      <c r="D12" s="171"/>
      <c r="E12" s="172">
        <v>26</v>
      </c>
      <c r="F12" s="252"/>
      <c r="G12" s="172"/>
      <c r="H12" s="173">
        <v>25</v>
      </c>
      <c r="I12" s="211"/>
      <c r="J12" s="211">
        <v>24</v>
      </c>
      <c r="K12" s="211"/>
      <c r="L12" s="211">
        <v>23</v>
      </c>
      <c r="M12" s="238"/>
      <c r="N12" s="238"/>
      <c r="O12" s="238"/>
      <c r="P12" s="238"/>
      <c r="Q12" s="238"/>
      <c r="R12" s="236">
        <f t="shared" si="0"/>
        <v>37143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37143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37144</v>
      </c>
      <c r="B13" s="171">
        <v>28.4</v>
      </c>
      <c r="C13" s="172">
        <v>24.45</v>
      </c>
      <c r="D13" s="171">
        <v>29</v>
      </c>
      <c r="E13" s="172">
        <v>26</v>
      </c>
      <c r="F13" s="252"/>
      <c r="G13" s="172">
        <v>33</v>
      </c>
      <c r="H13" s="173">
        <v>25</v>
      </c>
      <c r="I13" s="211">
        <v>31</v>
      </c>
      <c r="J13" s="211">
        <v>24</v>
      </c>
      <c r="K13" s="211">
        <v>31</v>
      </c>
      <c r="L13" s="211">
        <v>23</v>
      </c>
      <c r="M13" s="238">
        <f t="shared" ref="M13:M18" si="2">+B13-D13</f>
        <v>-0.60000000000000142</v>
      </c>
      <c r="N13" s="238">
        <f t="shared" ref="N13:N18" si="3">+B13-K13</f>
        <v>-2.6000000000000014</v>
      </c>
      <c r="O13" s="238">
        <f t="shared" ref="O13:O18" si="4">+G13-I13</f>
        <v>2</v>
      </c>
      <c r="P13" s="238">
        <f t="shared" ref="P13:P18" si="5">+K13-I13</f>
        <v>0</v>
      </c>
      <c r="Q13" s="238">
        <f t="shared" ref="Q13:Q18" si="6">+B13-G13</f>
        <v>-4.6000000000000014</v>
      </c>
      <c r="R13" s="236">
        <f t="shared" si="0"/>
        <v>37144</v>
      </c>
      <c r="S13" s="196">
        <v>29.25</v>
      </c>
      <c r="T13" s="197">
        <v>29.25</v>
      </c>
      <c r="U13" s="197">
        <v>32</v>
      </c>
      <c r="V13" s="197">
        <v>30</v>
      </c>
      <c r="W13" s="198">
        <v>30.55</v>
      </c>
      <c r="X13" s="196">
        <v>31</v>
      </c>
      <c r="Y13" s="197">
        <v>31</v>
      </c>
      <c r="Z13" s="197">
        <v>31.75</v>
      </c>
      <c r="AA13" s="197">
        <v>31.45</v>
      </c>
      <c r="AB13" s="198">
        <v>31.8</v>
      </c>
      <c r="AC13" s="196">
        <v>36.5</v>
      </c>
      <c r="AD13" s="197"/>
      <c r="AE13" s="197">
        <v>30.5</v>
      </c>
      <c r="AF13" s="197">
        <v>32.700000000000003</v>
      </c>
      <c r="AG13" s="198">
        <v>36.75</v>
      </c>
      <c r="AH13" s="196">
        <v>41.75</v>
      </c>
      <c r="AI13" s="197"/>
      <c r="AJ13" s="197">
        <v>33.5</v>
      </c>
      <c r="AK13" s="197">
        <v>36.6</v>
      </c>
      <c r="AL13" s="198">
        <v>40</v>
      </c>
      <c r="AM13" s="196"/>
      <c r="AN13" s="197"/>
      <c r="AO13" s="197"/>
      <c r="AP13" s="197"/>
      <c r="AQ13" s="198"/>
      <c r="AR13" s="196">
        <v>46</v>
      </c>
      <c r="AS13" s="197"/>
      <c r="AT13" s="197">
        <v>52.67</v>
      </c>
      <c r="AU13" s="197">
        <v>49</v>
      </c>
      <c r="AV13" s="198">
        <v>48.5</v>
      </c>
      <c r="AW13" s="196">
        <v>29</v>
      </c>
      <c r="AX13" s="197"/>
      <c r="AY13" s="197">
        <v>44.5</v>
      </c>
      <c r="AZ13" s="197">
        <v>40</v>
      </c>
      <c r="BA13" s="198">
        <v>36</v>
      </c>
      <c r="BB13" s="196">
        <v>41.5</v>
      </c>
      <c r="BC13" s="197"/>
      <c r="BD13" s="197">
        <v>47</v>
      </c>
      <c r="BE13" s="197">
        <v>41.75</v>
      </c>
      <c r="BF13" s="198">
        <v>44.75</v>
      </c>
      <c r="BG13" s="236">
        <f t="shared" si="1"/>
        <v>37144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37145</v>
      </c>
      <c r="B14" s="171">
        <v>27.8</v>
      </c>
      <c r="C14" s="172">
        <v>22.75</v>
      </c>
      <c r="D14" s="171">
        <v>28.3</v>
      </c>
      <c r="E14" s="172">
        <v>23</v>
      </c>
      <c r="F14" s="252"/>
      <c r="G14" s="172">
        <v>33</v>
      </c>
      <c r="H14" s="173">
        <v>20</v>
      </c>
      <c r="I14" s="211">
        <v>30</v>
      </c>
      <c r="J14" s="211">
        <v>21</v>
      </c>
      <c r="K14" s="211">
        <v>31</v>
      </c>
      <c r="L14" s="211">
        <v>24</v>
      </c>
      <c r="M14" s="238">
        <f t="shared" si="2"/>
        <v>-0.5</v>
      </c>
      <c r="N14" s="238">
        <f t="shared" si="3"/>
        <v>-3.1999999999999993</v>
      </c>
      <c r="O14" s="238">
        <f t="shared" si="4"/>
        <v>3</v>
      </c>
      <c r="P14" s="238">
        <f t="shared" si="5"/>
        <v>1</v>
      </c>
      <c r="Q14" s="238">
        <f t="shared" si="6"/>
        <v>-5.1999999999999993</v>
      </c>
      <c r="R14" s="236">
        <f t="shared" si="0"/>
        <v>37145</v>
      </c>
      <c r="S14" s="196">
        <v>29.25</v>
      </c>
      <c r="T14" s="197">
        <v>29.25</v>
      </c>
      <c r="U14" s="197">
        <v>32</v>
      </c>
      <c r="V14" s="197">
        <v>30</v>
      </c>
      <c r="W14" s="198">
        <v>30.55</v>
      </c>
      <c r="X14" s="196">
        <v>31</v>
      </c>
      <c r="Y14" s="197">
        <v>31</v>
      </c>
      <c r="Z14" s="197">
        <v>31.75</v>
      </c>
      <c r="AA14" s="197">
        <v>31.45</v>
      </c>
      <c r="AB14" s="198">
        <v>31.8</v>
      </c>
      <c r="AC14" s="196">
        <v>36.5</v>
      </c>
      <c r="AD14" s="197"/>
      <c r="AE14" s="197">
        <v>30.5</v>
      </c>
      <c r="AF14" s="197">
        <v>32.700000000000003</v>
      </c>
      <c r="AG14" s="198">
        <v>36.75</v>
      </c>
      <c r="AH14" s="196">
        <v>41.75</v>
      </c>
      <c r="AI14" s="197"/>
      <c r="AJ14" s="197">
        <v>33.5</v>
      </c>
      <c r="AK14" s="197">
        <v>36.6</v>
      </c>
      <c r="AL14" s="198">
        <v>40</v>
      </c>
      <c r="AM14" s="196"/>
      <c r="AN14" s="197"/>
      <c r="AO14" s="197"/>
      <c r="AP14" s="197"/>
      <c r="AQ14" s="198"/>
      <c r="AR14" s="196">
        <v>46</v>
      </c>
      <c r="AS14" s="197"/>
      <c r="AT14" s="197">
        <v>52.67</v>
      </c>
      <c r="AU14" s="197">
        <v>49</v>
      </c>
      <c r="AV14" s="198">
        <v>48.5</v>
      </c>
      <c r="AW14" s="196">
        <v>29</v>
      </c>
      <c r="AX14" s="197"/>
      <c r="AY14" s="197">
        <v>44.5</v>
      </c>
      <c r="AZ14" s="197">
        <v>40</v>
      </c>
      <c r="BA14" s="198">
        <v>36</v>
      </c>
      <c r="BB14" s="196">
        <v>41.5</v>
      </c>
      <c r="BC14" s="197"/>
      <c r="BD14" s="197">
        <v>47</v>
      </c>
      <c r="BE14" s="197">
        <v>41.75</v>
      </c>
      <c r="BF14" s="198">
        <v>44.75</v>
      </c>
      <c r="BG14" s="236">
        <f t="shared" si="1"/>
        <v>37145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37146</v>
      </c>
      <c r="B15" s="171">
        <v>27.67</v>
      </c>
      <c r="C15" s="172">
        <v>23</v>
      </c>
      <c r="D15" s="171">
        <v>28.15</v>
      </c>
      <c r="E15" s="172">
        <v>23.2</v>
      </c>
      <c r="F15" s="252"/>
      <c r="G15" s="172">
        <v>33.42</v>
      </c>
      <c r="H15" s="173">
        <v>20</v>
      </c>
      <c r="I15" s="211">
        <v>31</v>
      </c>
      <c r="J15" s="211">
        <v>21</v>
      </c>
      <c r="K15" s="211">
        <v>31</v>
      </c>
      <c r="L15" s="211">
        <v>24</v>
      </c>
      <c r="M15" s="238">
        <f t="shared" si="2"/>
        <v>-0.47999999999999687</v>
      </c>
      <c r="N15" s="238">
        <f t="shared" si="3"/>
        <v>-3.3299999999999983</v>
      </c>
      <c r="O15" s="238">
        <f t="shared" si="4"/>
        <v>2.4200000000000017</v>
      </c>
      <c r="P15" s="238">
        <f t="shared" si="5"/>
        <v>0</v>
      </c>
      <c r="Q15" s="238">
        <f t="shared" si="6"/>
        <v>-5.75</v>
      </c>
      <c r="R15" s="236">
        <f t="shared" si="0"/>
        <v>37146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37146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37147</v>
      </c>
      <c r="B16" s="171">
        <v>28</v>
      </c>
      <c r="C16" s="172">
        <v>23.25</v>
      </c>
      <c r="D16" s="171">
        <v>28</v>
      </c>
      <c r="E16" s="172">
        <v>23.6</v>
      </c>
      <c r="F16" s="252"/>
      <c r="G16" s="172">
        <v>32</v>
      </c>
      <c r="H16" s="173">
        <v>20</v>
      </c>
      <c r="I16" s="211">
        <v>29</v>
      </c>
      <c r="J16" s="211">
        <v>21</v>
      </c>
      <c r="K16" s="211">
        <v>30</v>
      </c>
      <c r="L16" s="211">
        <v>24</v>
      </c>
      <c r="M16" s="238">
        <f t="shared" si="2"/>
        <v>0</v>
      </c>
      <c r="N16" s="238">
        <f t="shared" si="3"/>
        <v>-2</v>
      </c>
      <c r="O16" s="238">
        <f t="shared" si="4"/>
        <v>3</v>
      </c>
      <c r="P16" s="238">
        <f t="shared" si="5"/>
        <v>1</v>
      </c>
      <c r="Q16" s="238">
        <f t="shared" si="6"/>
        <v>-4</v>
      </c>
      <c r="R16" s="236">
        <f t="shared" si="0"/>
        <v>37147</v>
      </c>
      <c r="S16" s="196">
        <v>28.75</v>
      </c>
      <c r="T16" s="197">
        <v>28.75</v>
      </c>
      <c r="U16" s="197">
        <v>32.25</v>
      </c>
      <c r="V16" s="197">
        <v>29.4</v>
      </c>
      <c r="W16" s="198">
        <v>30</v>
      </c>
      <c r="X16" s="196">
        <v>32</v>
      </c>
      <c r="Y16" s="197">
        <v>32</v>
      </c>
      <c r="Z16" s="197">
        <v>32.25</v>
      </c>
      <c r="AA16" s="197">
        <v>33</v>
      </c>
      <c r="AB16" s="198">
        <v>32.65</v>
      </c>
      <c r="AC16" s="196">
        <v>38</v>
      </c>
      <c r="AD16" s="197"/>
      <c r="AE16" s="197">
        <v>32</v>
      </c>
      <c r="AF16" s="197">
        <v>33.15</v>
      </c>
      <c r="AG16" s="198">
        <v>38</v>
      </c>
      <c r="AH16" s="196">
        <v>44</v>
      </c>
      <c r="AI16" s="197"/>
      <c r="AJ16" s="197">
        <v>34.5</v>
      </c>
      <c r="AK16" s="197">
        <v>37.5</v>
      </c>
      <c r="AL16" s="198">
        <v>42</v>
      </c>
      <c r="AM16" s="196"/>
      <c r="AN16" s="197"/>
      <c r="AO16" s="197"/>
      <c r="AP16" s="197"/>
      <c r="AQ16" s="198"/>
      <c r="AR16" s="196">
        <v>46.33</v>
      </c>
      <c r="AS16" s="197"/>
      <c r="AT16" s="197">
        <v>53.5</v>
      </c>
      <c r="AU16" s="197">
        <v>50</v>
      </c>
      <c r="AV16" s="198">
        <v>49.75</v>
      </c>
      <c r="AW16" s="196">
        <v>30</v>
      </c>
      <c r="AX16" s="197"/>
      <c r="AY16" s="197">
        <v>44</v>
      </c>
      <c r="AZ16" s="197">
        <v>41.25</v>
      </c>
      <c r="BA16" s="198">
        <v>37</v>
      </c>
      <c r="BB16" s="196">
        <v>42</v>
      </c>
      <c r="BC16" s="197"/>
      <c r="BD16" s="197">
        <v>48</v>
      </c>
      <c r="BE16" s="197">
        <v>43</v>
      </c>
      <c r="BF16" s="198">
        <v>46</v>
      </c>
      <c r="BG16" s="236">
        <f t="shared" si="1"/>
        <v>37147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37148</v>
      </c>
      <c r="B17" s="171">
        <v>27.3</v>
      </c>
      <c r="C17" s="172">
        <v>23</v>
      </c>
      <c r="D17" s="171">
        <v>27.35</v>
      </c>
      <c r="E17" s="172">
        <v>23.25</v>
      </c>
      <c r="F17" s="252"/>
      <c r="G17" s="172">
        <v>31</v>
      </c>
      <c r="H17" s="173">
        <v>19</v>
      </c>
      <c r="I17" s="211">
        <v>27.6</v>
      </c>
      <c r="J17" s="211">
        <v>21</v>
      </c>
      <c r="K17" s="211">
        <v>28</v>
      </c>
      <c r="L17" s="211">
        <v>23</v>
      </c>
      <c r="M17" s="238">
        <f t="shared" si="2"/>
        <v>-5.0000000000000711E-2</v>
      </c>
      <c r="N17" s="238">
        <f t="shared" si="3"/>
        <v>-0.69999999999999929</v>
      </c>
      <c r="O17" s="238">
        <f t="shared" si="4"/>
        <v>3.3999999999999986</v>
      </c>
      <c r="P17" s="238">
        <f t="shared" si="5"/>
        <v>0.39999999999999858</v>
      </c>
      <c r="Q17" s="238">
        <f t="shared" si="6"/>
        <v>-3.6999999999999993</v>
      </c>
      <c r="R17" s="236">
        <f t="shared" si="0"/>
        <v>37148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1"/>
        <v>37148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37149</v>
      </c>
      <c r="B18" s="171">
        <v>27.3</v>
      </c>
      <c r="C18" s="172">
        <v>23</v>
      </c>
      <c r="D18" s="171">
        <v>27.35</v>
      </c>
      <c r="E18" s="172">
        <v>23.25</v>
      </c>
      <c r="F18" s="252"/>
      <c r="G18" s="172">
        <v>31</v>
      </c>
      <c r="H18" s="173">
        <v>19</v>
      </c>
      <c r="I18" s="211">
        <v>27.6</v>
      </c>
      <c r="J18" s="211">
        <v>21</v>
      </c>
      <c r="K18" s="211">
        <v>28</v>
      </c>
      <c r="L18" s="211">
        <v>23</v>
      </c>
      <c r="M18" s="238">
        <f t="shared" si="2"/>
        <v>-5.0000000000000711E-2</v>
      </c>
      <c r="N18" s="238">
        <f t="shared" si="3"/>
        <v>-0.69999999999999929</v>
      </c>
      <c r="O18" s="238">
        <f t="shared" si="4"/>
        <v>3.3999999999999986</v>
      </c>
      <c r="P18" s="238">
        <f t="shared" si="5"/>
        <v>0.39999999999999858</v>
      </c>
      <c r="Q18" s="238">
        <f t="shared" si="6"/>
        <v>-3.6999999999999993</v>
      </c>
      <c r="R18" s="236">
        <f t="shared" si="0"/>
        <v>37149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37149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37150</v>
      </c>
      <c r="B19" s="171"/>
      <c r="C19" s="172">
        <v>25.25</v>
      </c>
      <c r="D19" s="171"/>
      <c r="E19" s="172">
        <v>25</v>
      </c>
      <c r="F19" s="252"/>
      <c r="G19" s="172"/>
      <c r="H19" s="173">
        <v>25</v>
      </c>
      <c r="I19" s="211"/>
      <c r="J19" s="211">
        <v>23.58</v>
      </c>
      <c r="K19" s="211"/>
      <c r="L19" s="211">
        <v>24.69</v>
      </c>
      <c r="M19" s="238"/>
      <c r="N19" s="238"/>
      <c r="O19" s="238"/>
      <c r="P19" s="238"/>
      <c r="Q19" s="238"/>
      <c r="R19" s="236">
        <f t="shared" si="0"/>
        <v>37150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37150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37151</v>
      </c>
      <c r="B20" s="171">
        <v>26.9</v>
      </c>
      <c r="C20" s="172">
        <v>25.25</v>
      </c>
      <c r="D20" s="171">
        <v>27.5</v>
      </c>
      <c r="E20" s="172">
        <v>25</v>
      </c>
      <c r="F20" s="252"/>
      <c r="G20" s="172">
        <v>33</v>
      </c>
      <c r="H20" s="173">
        <v>25</v>
      </c>
      <c r="I20" s="211">
        <v>28.47</v>
      </c>
      <c r="J20" s="211">
        <v>23.58</v>
      </c>
      <c r="K20" s="211">
        <v>28.84</v>
      </c>
      <c r="L20" s="211">
        <v>24.69</v>
      </c>
      <c r="M20" s="238">
        <f t="shared" ref="M20:M25" si="7">+B20-D20</f>
        <v>-0.60000000000000142</v>
      </c>
      <c r="N20" s="238">
        <f t="shared" ref="N20:N25" si="8">+B20-K20</f>
        <v>-1.9400000000000013</v>
      </c>
      <c r="O20" s="238">
        <f t="shared" ref="O20:O25" si="9">+G20-I20</f>
        <v>4.5300000000000011</v>
      </c>
      <c r="P20" s="238">
        <f t="shared" ref="P20:P25" si="10">+K20-I20</f>
        <v>0.37000000000000099</v>
      </c>
      <c r="Q20" s="238">
        <f t="shared" ref="Q20:Q25" si="11">+B20-G20</f>
        <v>-6.1000000000000014</v>
      </c>
      <c r="R20" s="236">
        <f t="shared" si="0"/>
        <v>37151</v>
      </c>
      <c r="S20" s="196">
        <v>28.5</v>
      </c>
      <c r="T20" s="197">
        <v>28.5</v>
      </c>
      <c r="U20" s="197">
        <v>32.5</v>
      </c>
      <c r="V20" s="197">
        <v>29.4</v>
      </c>
      <c r="W20" s="198">
        <v>30</v>
      </c>
      <c r="X20" s="196">
        <v>32.5</v>
      </c>
      <c r="Y20" s="197">
        <v>32.5</v>
      </c>
      <c r="Z20" s="197">
        <v>34.25</v>
      </c>
      <c r="AA20" s="197">
        <v>34.5</v>
      </c>
      <c r="AB20" s="198">
        <v>34.75</v>
      </c>
      <c r="AC20" s="196">
        <v>40</v>
      </c>
      <c r="AD20" s="197"/>
      <c r="AE20" s="197">
        <v>33.75</v>
      </c>
      <c r="AF20" s="197">
        <v>35</v>
      </c>
      <c r="AG20" s="198">
        <v>39.25</v>
      </c>
      <c r="AH20" s="196">
        <v>45</v>
      </c>
      <c r="AI20" s="197"/>
      <c r="AJ20" s="197">
        <v>36.5</v>
      </c>
      <c r="AK20" s="197">
        <v>40</v>
      </c>
      <c r="AL20" s="198">
        <v>44</v>
      </c>
      <c r="AM20" s="196"/>
      <c r="AN20" s="197"/>
      <c r="AO20" s="197"/>
      <c r="AP20" s="197"/>
      <c r="AQ20" s="198"/>
      <c r="AR20" s="196">
        <v>48</v>
      </c>
      <c r="AS20" s="197"/>
      <c r="AT20" s="197">
        <v>56</v>
      </c>
      <c r="AU20" s="197">
        <v>52</v>
      </c>
      <c r="AV20" s="198">
        <v>52</v>
      </c>
      <c r="AW20" s="196">
        <v>31</v>
      </c>
      <c r="AX20" s="197"/>
      <c r="AY20" s="197">
        <v>46</v>
      </c>
      <c r="AZ20" s="197">
        <v>44</v>
      </c>
      <c r="BA20" s="198">
        <v>39.5</v>
      </c>
      <c r="BB20" s="196">
        <v>44</v>
      </c>
      <c r="BC20" s="197"/>
      <c r="BD20" s="197">
        <v>50</v>
      </c>
      <c r="BE20" s="197">
        <v>45</v>
      </c>
      <c r="BF20" s="198">
        <v>48</v>
      </c>
      <c r="BG20" s="236">
        <f t="shared" si="1"/>
        <v>37151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37152</v>
      </c>
      <c r="B21" s="171">
        <v>25</v>
      </c>
      <c r="C21" s="172">
        <v>21.5</v>
      </c>
      <c r="D21" s="171">
        <v>25.5</v>
      </c>
      <c r="E21" s="172">
        <v>21.5</v>
      </c>
      <c r="F21" s="252"/>
      <c r="G21" s="172">
        <v>31.5</v>
      </c>
      <c r="H21" s="173">
        <v>18.399999999999999</v>
      </c>
      <c r="I21" s="211">
        <v>27.71</v>
      </c>
      <c r="J21" s="211">
        <v>19.55</v>
      </c>
      <c r="K21" s="211">
        <v>27.94</v>
      </c>
      <c r="L21" s="211">
        <v>22.75</v>
      </c>
      <c r="M21" s="238">
        <f t="shared" si="7"/>
        <v>-0.5</v>
      </c>
      <c r="N21" s="238">
        <f t="shared" si="8"/>
        <v>-2.9400000000000013</v>
      </c>
      <c r="O21" s="238">
        <f t="shared" si="9"/>
        <v>3.7899999999999991</v>
      </c>
      <c r="P21" s="238">
        <f t="shared" si="10"/>
        <v>0.23000000000000043</v>
      </c>
      <c r="Q21" s="238">
        <f t="shared" si="11"/>
        <v>-6.5</v>
      </c>
      <c r="R21" s="236">
        <f t="shared" si="0"/>
        <v>37152</v>
      </c>
      <c r="S21" s="196">
        <v>24.25</v>
      </c>
      <c r="T21" s="197">
        <v>24.25</v>
      </c>
      <c r="U21" s="197">
        <v>29</v>
      </c>
      <c r="V21" s="197">
        <v>27</v>
      </c>
      <c r="W21" s="198">
        <v>27</v>
      </c>
      <c r="X21" s="196">
        <v>29.25</v>
      </c>
      <c r="Y21" s="197">
        <v>29.25</v>
      </c>
      <c r="Z21" s="197">
        <v>29.5</v>
      </c>
      <c r="AA21" s="197">
        <v>29.5</v>
      </c>
      <c r="AB21" s="198">
        <v>29.75</v>
      </c>
      <c r="AC21" s="196">
        <v>36</v>
      </c>
      <c r="AD21" s="197"/>
      <c r="AE21" s="197">
        <v>29.25</v>
      </c>
      <c r="AF21" s="197">
        <v>31.25</v>
      </c>
      <c r="AG21" s="198">
        <v>35.5</v>
      </c>
      <c r="AH21" s="196">
        <v>41.5</v>
      </c>
      <c r="AI21" s="197">
        <v>40.5</v>
      </c>
      <c r="AJ21" s="197">
        <v>33.25</v>
      </c>
      <c r="AK21" s="197">
        <v>36.5</v>
      </c>
      <c r="AL21" s="198">
        <v>40</v>
      </c>
      <c r="AM21" s="196"/>
      <c r="AN21" s="197"/>
      <c r="AO21" s="197"/>
      <c r="AP21" s="197"/>
      <c r="AQ21" s="198"/>
      <c r="AR21" s="196">
        <v>46</v>
      </c>
      <c r="AS21" s="197"/>
      <c r="AT21" s="197">
        <v>53</v>
      </c>
      <c r="AU21" s="197">
        <v>49.25</v>
      </c>
      <c r="AV21" s="198">
        <v>49</v>
      </c>
      <c r="AW21" s="196">
        <v>30</v>
      </c>
      <c r="AX21" s="197"/>
      <c r="AY21" s="197">
        <v>42.5</v>
      </c>
      <c r="AZ21" s="197">
        <v>39.758000000000003</v>
      </c>
      <c r="BA21" s="198">
        <v>36</v>
      </c>
      <c r="BB21" s="196">
        <v>42</v>
      </c>
      <c r="BC21" s="197"/>
      <c r="BD21" s="197">
        <v>48</v>
      </c>
      <c r="BE21" s="197">
        <v>42.25</v>
      </c>
      <c r="BF21" s="198">
        <v>46</v>
      </c>
      <c r="BG21" s="236">
        <f t="shared" si="1"/>
        <v>37152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37153</v>
      </c>
      <c r="B22" s="171">
        <v>23.1</v>
      </c>
      <c r="C22" s="172">
        <v>19.75</v>
      </c>
      <c r="D22" s="171">
        <v>23.7</v>
      </c>
      <c r="E22" s="172">
        <v>20.149999999999999</v>
      </c>
      <c r="F22" s="252"/>
      <c r="G22" s="172">
        <v>29</v>
      </c>
      <c r="H22" s="173">
        <v>17.38</v>
      </c>
      <c r="I22" s="211">
        <v>26.43</v>
      </c>
      <c r="J22" s="211">
        <v>18.43</v>
      </c>
      <c r="K22" s="211">
        <v>26.68</v>
      </c>
      <c r="L22" s="211">
        <v>21.77</v>
      </c>
      <c r="M22" s="238">
        <f t="shared" si="7"/>
        <v>-0.59999999999999787</v>
      </c>
      <c r="N22" s="238">
        <f t="shared" si="8"/>
        <v>-3.5799999999999983</v>
      </c>
      <c r="O22" s="238">
        <f t="shared" si="9"/>
        <v>2.5700000000000003</v>
      </c>
      <c r="P22" s="238">
        <f t="shared" si="10"/>
        <v>0.25</v>
      </c>
      <c r="Q22" s="238">
        <f t="shared" si="11"/>
        <v>-5.8999999999999986</v>
      </c>
      <c r="R22" s="236">
        <f t="shared" si="0"/>
        <v>37153</v>
      </c>
      <c r="S22" s="196">
        <v>22.4</v>
      </c>
      <c r="T22" s="197"/>
      <c r="U22" s="197">
        <v>26.5</v>
      </c>
      <c r="V22" s="197">
        <v>26</v>
      </c>
      <c r="W22" s="198">
        <v>26</v>
      </c>
      <c r="X22" s="196">
        <v>28.25</v>
      </c>
      <c r="Y22" s="197">
        <v>28.25</v>
      </c>
      <c r="Z22" s="197">
        <v>28.5</v>
      </c>
      <c r="AA22" s="197">
        <v>28</v>
      </c>
      <c r="AB22" s="198">
        <v>29</v>
      </c>
      <c r="AC22" s="196">
        <v>34</v>
      </c>
      <c r="AD22" s="197"/>
      <c r="AE22" s="197">
        <v>28</v>
      </c>
      <c r="AF22" s="197">
        <v>30</v>
      </c>
      <c r="AG22" s="198">
        <v>34</v>
      </c>
      <c r="AH22" s="196">
        <v>41</v>
      </c>
      <c r="AI22" s="197"/>
      <c r="AJ22" s="197">
        <v>32</v>
      </c>
      <c r="AK22" s="197">
        <v>34</v>
      </c>
      <c r="AL22" s="198">
        <v>40</v>
      </c>
      <c r="AM22" s="196"/>
      <c r="AN22" s="197"/>
      <c r="AO22" s="197"/>
      <c r="AP22" s="197"/>
      <c r="AQ22" s="198"/>
      <c r="AR22" s="196">
        <v>45</v>
      </c>
      <c r="AS22" s="197"/>
      <c r="AT22" s="197">
        <v>51</v>
      </c>
      <c r="AU22" s="197">
        <v>47</v>
      </c>
      <c r="AV22" s="198">
        <v>46</v>
      </c>
      <c r="AW22" s="196">
        <v>29.5</v>
      </c>
      <c r="AX22" s="197"/>
      <c r="AY22" s="197">
        <v>43</v>
      </c>
      <c r="AZ22" s="197">
        <v>39</v>
      </c>
      <c r="BA22" s="198">
        <v>35</v>
      </c>
      <c r="BB22" s="196">
        <v>41</v>
      </c>
      <c r="BC22" s="197"/>
      <c r="BD22" s="197">
        <v>47</v>
      </c>
      <c r="BE22" s="197">
        <v>40</v>
      </c>
      <c r="BF22" s="198">
        <v>43</v>
      </c>
      <c r="BG22" s="236">
        <f t="shared" si="1"/>
        <v>37153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37154</v>
      </c>
      <c r="B23" s="171">
        <v>21.4</v>
      </c>
      <c r="C23" s="172">
        <v>18.600000000000001</v>
      </c>
      <c r="D23" s="171">
        <v>22.75</v>
      </c>
      <c r="E23" s="172">
        <v>18.899999999999999</v>
      </c>
      <c r="F23" s="252"/>
      <c r="G23" s="172">
        <v>26</v>
      </c>
      <c r="H23" s="173">
        <v>16</v>
      </c>
      <c r="I23" s="211">
        <v>25</v>
      </c>
      <c r="J23" s="211">
        <v>17.5</v>
      </c>
      <c r="K23" s="211">
        <v>25</v>
      </c>
      <c r="L23" s="211">
        <v>20</v>
      </c>
      <c r="M23" s="238">
        <f t="shared" si="7"/>
        <v>-1.3500000000000014</v>
      </c>
      <c r="N23" s="238">
        <f t="shared" si="8"/>
        <v>-3.6000000000000014</v>
      </c>
      <c r="O23" s="238">
        <f t="shared" si="9"/>
        <v>1</v>
      </c>
      <c r="P23" s="238">
        <f t="shared" si="10"/>
        <v>0</v>
      </c>
      <c r="Q23" s="238">
        <f t="shared" si="11"/>
        <v>-4.6000000000000014</v>
      </c>
      <c r="R23" s="236">
        <f t="shared" si="0"/>
        <v>37154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37154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37155</v>
      </c>
      <c r="B24" s="171">
        <v>19.899999999999999</v>
      </c>
      <c r="C24" s="172">
        <v>16.850000000000001</v>
      </c>
      <c r="D24" s="171">
        <v>20.8</v>
      </c>
      <c r="E24" s="172">
        <v>17.2</v>
      </c>
      <c r="F24" s="252"/>
      <c r="G24" s="172">
        <v>23.5</v>
      </c>
      <c r="H24" s="173">
        <v>14.2</v>
      </c>
      <c r="I24" s="211">
        <v>23</v>
      </c>
      <c r="J24" s="211">
        <v>16</v>
      </c>
      <c r="K24" s="211">
        <v>23.44</v>
      </c>
      <c r="L24" s="211">
        <v>18</v>
      </c>
      <c r="M24" s="238">
        <f t="shared" si="7"/>
        <v>-0.90000000000000213</v>
      </c>
      <c r="N24" s="238">
        <f t="shared" si="8"/>
        <v>-3.5400000000000027</v>
      </c>
      <c r="O24" s="238">
        <f t="shared" si="9"/>
        <v>0.5</v>
      </c>
      <c r="P24" s="238">
        <f t="shared" si="10"/>
        <v>0.44000000000000128</v>
      </c>
      <c r="Q24" s="238">
        <f t="shared" si="11"/>
        <v>-3.6000000000000014</v>
      </c>
      <c r="R24" s="236">
        <f t="shared" si="0"/>
        <v>37155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37155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37156</v>
      </c>
      <c r="B25" s="171">
        <v>19.899999999999999</v>
      </c>
      <c r="C25" s="172">
        <v>16.850000000000001</v>
      </c>
      <c r="D25" s="171">
        <v>20.8</v>
      </c>
      <c r="E25" s="172">
        <v>17.2</v>
      </c>
      <c r="F25" s="253"/>
      <c r="G25" s="172">
        <v>23.5</v>
      </c>
      <c r="H25" s="173">
        <v>14.2</v>
      </c>
      <c r="I25" s="211">
        <v>23</v>
      </c>
      <c r="J25" s="211">
        <v>16</v>
      </c>
      <c r="K25" s="211">
        <v>23.44</v>
      </c>
      <c r="L25" s="211">
        <v>18</v>
      </c>
      <c r="M25" s="238">
        <f t="shared" si="7"/>
        <v>-0.90000000000000213</v>
      </c>
      <c r="N25" s="238">
        <f t="shared" si="8"/>
        <v>-3.5400000000000027</v>
      </c>
      <c r="O25" s="238">
        <f t="shared" si="9"/>
        <v>0.5</v>
      </c>
      <c r="P25" s="238">
        <f t="shared" si="10"/>
        <v>0.44000000000000128</v>
      </c>
      <c r="Q25" s="238">
        <f t="shared" si="11"/>
        <v>-3.6000000000000014</v>
      </c>
      <c r="R25" s="236">
        <f t="shared" si="0"/>
        <v>37156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37156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37157</v>
      </c>
      <c r="B26" s="171"/>
      <c r="C26" s="172">
        <v>18.399999999999999</v>
      </c>
      <c r="D26" s="171"/>
      <c r="E26" s="172">
        <v>19.25</v>
      </c>
      <c r="F26" s="253"/>
      <c r="G26" s="172"/>
      <c r="H26" s="173">
        <v>20</v>
      </c>
      <c r="I26" s="211"/>
      <c r="J26" s="211">
        <v>19</v>
      </c>
      <c r="K26" s="211"/>
      <c r="L26" s="211">
        <v>20</v>
      </c>
      <c r="M26" s="238"/>
      <c r="N26" s="238"/>
      <c r="O26" s="238"/>
      <c r="P26" s="238"/>
      <c r="Q26" s="238"/>
      <c r="R26" s="236">
        <f t="shared" si="0"/>
        <v>37157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37157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37158</v>
      </c>
      <c r="B27" s="171">
        <v>20.149999999999999</v>
      </c>
      <c r="C27" s="172">
        <v>18.399999999999999</v>
      </c>
      <c r="D27" s="171">
        <v>20.75</v>
      </c>
      <c r="E27" s="172">
        <v>19.25</v>
      </c>
      <c r="F27" s="253"/>
      <c r="G27" s="172">
        <v>25</v>
      </c>
      <c r="H27" s="173">
        <v>20</v>
      </c>
      <c r="I27" s="211">
        <v>23</v>
      </c>
      <c r="J27" s="211">
        <v>19</v>
      </c>
      <c r="K27" s="211">
        <v>23</v>
      </c>
      <c r="L27" s="211">
        <v>20</v>
      </c>
      <c r="M27" s="238">
        <f t="shared" ref="M27:M32" si="12">+B27-D27</f>
        <v>-0.60000000000000142</v>
      </c>
      <c r="N27" s="238">
        <f t="shared" ref="N27:N32" si="13">+B27-K27</f>
        <v>-2.8500000000000014</v>
      </c>
      <c r="O27" s="238">
        <f t="shared" ref="O27:O32" si="14">+G27-I27</f>
        <v>2</v>
      </c>
      <c r="P27" s="238">
        <f t="shared" ref="P27:P32" si="15">+K27-I27</f>
        <v>0</v>
      </c>
      <c r="Q27" s="238">
        <f t="shared" ref="Q27:Q32" si="16">+B27-G27</f>
        <v>-4.8500000000000014</v>
      </c>
      <c r="R27" s="236">
        <f t="shared" si="0"/>
        <v>37158</v>
      </c>
      <c r="S27" s="196">
        <v>19.25</v>
      </c>
      <c r="T27" s="197">
        <v>19.25</v>
      </c>
      <c r="U27" s="197">
        <v>24.75</v>
      </c>
      <c r="V27" s="197">
        <v>23</v>
      </c>
      <c r="W27" s="198">
        <v>23</v>
      </c>
      <c r="X27" s="196">
        <v>24.5</v>
      </c>
      <c r="Y27" s="197">
        <v>24.5</v>
      </c>
      <c r="Z27" s="197">
        <v>26</v>
      </c>
      <c r="AA27" s="197">
        <v>23</v>
      </c>
      <c r="AB27" s="198">
        <v>23</v>
      </c>
      <c r="AC27" s="196">
        <v>31</v>
      </c>
      <c r="AD27" s="197">
        <v>30.25</v>
      </c>
      <c r="AE27" s="197">
        <v>26</v>
      </c>
      <c r="AF27" s="197">
        <v>28.5</v>
      </c>
      <c r="AG27" s="198">
        <v>31.25</v>
      </c>
      <c r="AH27" s="196">
        <v>38.25</v>
      </c>
      <c r="AI27" s="197">
        <v>37.25</v>
      </c>
      <c r="AJ27" s="197">
        <v>31.5</v>
      </c>
      <c r="AK27" s="197">
        <v>32.25</v>
      </c>
      <c r="AL27" s="198">
        <v>37.299999999999997</v>
      </c>
      <c r="AM27" s="196"/>
      <c r="AN27" s="197"/>
      <c r="AO27" s="197"/>
      <c r="AP27" s="197"/>
      <c r="AQ27" s="198"/>
      <c r="AR27" s="196">
        <v>44</v>
      </c>
      <c r="AS27" s="197">
        <v>47</v>
      </c>
      <c r="AT27" s="197">
        <v>51</v>
      </c>
      <c r="AU27" s="197">
        <v>46</v>
      </c>
      <c r="AV27" s="198">
        <v>46</v>
      </c>
      <c r="AW27" s="196">
        <v>29</v>
      </c>
      <c r="AX27" s="197">
        <v>31.5</v>
      </c>
      <c r="AY27" s="197">
        <v>42</v>
      </c>
      <c r="AZ27" s="197">
        <v>38.5</v>
      </c>
      <c r="BA27" s="198">
        <v>35.5</v>
      </c>
      <c r="BB27" s="196">
        <v>40</v>
      </c>
      <c r="BC27" s="197">
        <v>43.5</v>
      </c>
      <c r="BD27" s="197">
        <v>45.25</v>
      </c>
      <c r="BE27" s="197">
        <v>38.75</v>
      </c>
      <c r="BF27" s="198">
        <v>43</v>
      </c>
      <c r="BG27" s="236">
        <f t="shared" si="1"/>
        <v>37158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37159</v>
      </c>
      <c r="B28" s="171">
        <v>19</v>
      </c>
      <c r="C28" s="172">
        <v>16.55</v>
      </c>
      <c r="D28" s="171">
        <v>19.850000000000001</v>
      </c>
      <c r="E28" s="172">
        <v>17.100000000000001</v>
      </c>
      <c r="F28" s="253"/>
      <c r="G28" s="172">
        <v>25</v>
      </c>
      <c r="H28" s="173">
        <v>15.32</v>
      </c>
      <c r="I28" s="211">
        <v>23</v>
      </c>
      <c r="J28" s="211">
        <v>17.34</v>
      </c>
      <c r="K28" s="211">
        <v>22.6</v>
      </c>
      <c r="L28" s="211">
        <v>19</v>
      </c>
      <c r="M28" s="238">
        <f t="shared" si="12"/>
        <v>-0.85000000000000142</v>
      </c>
      <c r="N28" s="238">
        <f t="shared" si="13"/>
        <v>-3.6000000000000014</v>
      </c>
      <c r="O28" s="238">
        <f t="shared" si="14"/>
        <v>2</v>
      </c>
      <c r="P28" s="238">
        <f t="shared" si="15"/>
        <v>-0.39999999999999858</v>
      </c>
      <c r="Q28" s="238">
        <f t="shared" si="16"/>
        <v>-6</v>
      </c>
      <c r="R28" s="236">
        <f t="shared" si="0"/>
        <v>37159</v>
      </c>
      <c r="S28" s="196">
        <v>20.25</v>
      </c>
      <c r="T28" s="197">
        <v>20.25</v>
      </c>
      <c r="U28" s="197">
        <v>24</v>
      </c>
      <c r="V28" s="197">
        <v>25</v>
      </c>
      <c r="W28" s="198">
        <v>24.5</v>
      </c>
      <c r="X28" s="196">
        <v>24.5</v>
      </c>
      <c r="Y28" s="197">
        <v>24.5</v>
      </c>
      <c r="Z28" s="197">
        <v>26</v>
      </c>
      <c r="AA28" s="197">
        <v>25.5</v>
      </c>
      <c r="AB28" s="198">
        <v>26</v>
      </c>
      <c r="AC28" s="196">
        <v>31</v>
      </c>
      <c r="AD28" s="197">
        <v>30.25</v>
      </c>
      <c r="AE28" s="197">
        <v>26.25</v>
      </c>
      <c r="AF28" s="197">
        <v>28.5</v>
      </c>
      <c r="AG28" s="198">
        <v>31</v>
      </c>
      <c r="AH28" s="196">
        <v>38.25</v>
      </c>
      <c r="AI28" s="197">
        <v>37.25</v>
      </c>
      <c r="AJ28" s="197">
        <v>31.4</v>
      </c>
      <c r="AK28" s="197">
        <v>33.4</v>
      </c>
      <c r="AL28" s="198">
        <v>37.5</v>
      </c>
      <c r="AM28" s="196"/>
      <c r="AN28" s="197"/>
      <c r="AO28" s="197"/>
      <c r="AP28" s="197"/>
      <c r="AQ28" s="198"/>
      <c r="AR28" s="196">
        <v>45</v>
      </c>
      <c r="AS28" s="197">
        <v>48</v>
      </c>
      <c r="AT28" s="197">
        <v>51</v>
      </c>
      <c r="AU28" s="197">
        <v>47</v>
      </c>
      <c r="AV28" s="198">
        <v>47</v>
      </c>
      <c r="AW28" s="196">
        <v>29</v>
      </c>
      <c r="AX28" s="197">
        <v>31.5</v>
      </c>
      <c r="AY28" s="197">
        <v>42</v>
      </c>
      <c r="AZ28" s="197">
        <v>40</v>
      </c>
      <c r="BA28" s="198">
        <v>37</v>
      </c>
      <c r="BB28" s="196">
        <v>41</v>
      </c>
      <c r="BC28" s="197">
        <v>44.5</v>
      </c>
      <c r="BD28" s="197">
        <v>46</v>
      </c>
      <c r="BE28" s="197">
        <v>40</v>
      </c>
      <c r="BF28" s="198">
        <v>43.5</v>
      </c>
      <c r="BG28" s="236">
        <f t="shared" si="1"/>
        <v>37159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37160</v>
      </c>
      <c r="B29" s="171">
        <v>19.149999999999999</v>
      </c>
      <c r="C29" s="172">
        <v>16.600000000000001</v>
      </c>
      <c r="D29" s="171">
        <v>20.6</v>
      </c>
      <c r="E29" s="172">
        <v>16.850000000000001</v>
      </c>
      <c r="F29" s="253"/>
      <c r="G29" s="172">
        <v>27</v>
      </c>
      <c r="H29" s="173">
        <v>15</v>
      </c>
      <c r="I29" s="211">
        <v>24</v>
      </c>
      <c r="J29" s="211">
        <v>16</v>
      </c>
      <c r="K29" s="211">
        <v>24</v>
      </c>
      <c r="L29" s="211">
        <v>18</v>
      </c>
      <c r="M29" s="238">
        <f t="shared" si="12"/>
        <v>-1.4500000000000028</v>
      </c>
      <c r="N29" s="238">
        <f t="shared" si="13"/>
        <v>-4.8500000000000014</v>
      </c>
      <c r="O29" s="238">
        <f t="shared" si="14"/>
        <v>3</v>
      </c>
      <c r="P29" s="238">
        <f t="shared" si="15"/>
        <v>0</v>
      </c>
      <c r="Q29" s="238">
        <f t="shared" si="16"/>
        <v>-7.8500000000000014</v>
      </c>
      <c r="R29" s="236">
        <f t="shared" si="0"/>
        <v>37160</v>
      </c>
      <c r="S29" s="196">
        <v>20</v>
      </c>
      <c r="T29" s="197">
        <v>21</v>
      </c>
      <c r="U29" s="197"/>
      <c r="V29" s="197"/>
      <c r="W29" s="198">
        <v>24</v>
      </c>
      <c r="X29" s="196">
        <v>23.75</v>
      </c>
      <c r="Y29" s="197">
        <v>24.25</v>
      </c>
      <c r="Z29" s="197">
        <v>26</v>
      </c>
      <c r="AA29" s="197">
        <v>25.1</v>
      </c>
      <c r="AB29" s="198">
        <v>25.5</v>
      </c>
      <c r="AC29" s="196">
        <v>29.25</v>
      </c>
      <c r="AD29" s="197">
        <v>28.75</v>
      </c>
      <c r="AE29" s="197">
        <v>25.5</v>
      </c>
      <c r="AF29" s="197">
        <v>27.5</v>
      </c>
      <c r="AG29" s="198">
        <v>29</v>
      </c>
      <c r="AH29" s="196">
        <v>36.75</v>
      </c>
      <c r="AI29" s="197">
        <v>26</v>
      </c>
      <c r="AJ29" s="197">
        <v>30.5</v>
      </c>
      <c r="AK29" s="197">
        <v>32.4</v>
      </c>
      <c r="AL29" s="198">
        <v>36.4</v>
      </c>
      <c r="AM29" s="196"/>
      <c r="AN29" s="197"/>
      <c r="AO29" s="197"/>
      <c r="AP29" s="197"/>
      <c r="AQ29" s="198"/>
      <c r="AR29" s="196">
        <v>44</v>
      </c>
      <c r="AS29" s="197"/>
      <c r="AT29" s="197">
        <v>50.5</v>
      </c>
      <c r="AU29" s="197">
        <v>46.5</v>
      </c>
      <c r="AV29" s="198">
        <v>46.25</v>
      </c>
      <c r="AW29" s="196">
        <v>28</v>
      </c>
      <c r="AX29" s="197">
        <v>30.5</v>
      </c>
      <c r="AY29" s="197">
        <v>42</v>
      </c>
      <c r="AZ29" s="197">
        <v>39</v>
      </c>
      <c r="BA29" s="198">
        <v>36.25</v>
      </c>
      <c r="BB29" s="196">
        <v>40</v>
      </c>
      <c r="BC29" s="197">
        <v>43.5</v>
      </c>
      <c r="BD29" s="197">
        <v>46</v>
      </c>
      <c r="BE29" s="197">
        <v>39.5</v>
      </c>
      <c r="BF29" s="198">
        <v>43.25</v>
      </c>
      <c r="BG29" s="236">
        <f t="shared" si="1"/>
        <v>37160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37161</v>
      </c>
      <c r="B30" s="171">
        <v>20.5</v>
      </c>
      <c r="C30" s="172">
        <v>16.8</v>
      </c>
      <c r="D30" s="171">
        <v>21.65</v>
      </c>
      <c r="E30" s="172">
        <v>17.100000000000001</v>
      </c>
      <c r="F30" s="253"/>
      <c r="G30" s="172">
        <v>27</v>
      </c>
      <c r="H30" s="173">
        <v>15.25</v>
      </c>
      <c r="I30" s="211">
        <v>25</v>
      </c>
      <c r="J30" s="211">
        <v>16.75</v>
      </c>
      <c r="K30" s="211">
        <v>24.75</v>
      </c>
      <c r="L30" s="211">
        <v>17.72</v>
      </c>
      <c r="M30" s="238">
        <f t="shared" si="12"/>
        <v>-1.1499999999999986</v>
      </c>
      <c r="N30" s="238">
        <f t="shared" si="13"/>
        <v>-4.25</v>
      </c>
      <c r="O30" s="238">
        <f t="shared" si="14"/>
        <v>2</v>
      </c>
      <c r="P30" s="238">
        <f t="shared" si="15"/>
        <v>-0.25</v>
      </c>
      <c r="Q30" s="238">
        <f t="shared" si="16"/>
        <v>-6.5</v>
      </c>
      <c r="R30" s="236">
        <f t="shared" si="0"/>
        <v>37161</v>
      </c>
      <c r="S30" s="196"/>
      <c r="T30" s="197"/>
      <c r="U30" s="197"/>
      <c r="V30" s="197"/>
      <c r="W30" s="198"/>
      <c r="X30" s="196">
        <v>22.5</v>
      </c>
      <c r="Y30" s="197">
        <v>23.25</v>
      </c>
      <c r="Z30" s="197">
        <v>26.1</v>
      </c>
      <c r="AA30" s="197">
        <v>25.1</v>
      </c>
      <c r="AB30" s="198">
        <v>25.5</v>
      </c>
      <c r="AC30" s="196">
        <v>27.25</v>
      </c>
      <c r="AD30" s="197">
        <v>27.15</v>
      </c>
      <c r="AE30" s="197">
        <v>25.35</v>
      </c>
      <c r="AF30" s="197">
        <v>27.25</v>
      </c>
      <c r="AG30" s="198">
        <v>27.25</v>
      </c>
      <c r="AH30" s="196">
        <v>35</v>
      </c>
      <c r="AI30" s="197">
        <v>34.75</v>
      </c>
      <c r="AJ30" s="197">
        <v>30.5</v>
      </c>
      <c r="AK30" s="197">
        <v>32</v>
      </c>
      <c r="AL30" s="198">
        <v>35.25</v>
      </c>
      <c r="AM30" s="196"/>
      <c r="AN30" s="197"/>
      <c r="AO30" s="197"/>
      <c r="AP30" s="197"/>
      <c r="AQ30" s="198"/>
      <c r="AR30" s="196">
        <v>44</v>
      </c>
      <c r="AS30" s="197">
        <v>47</v>
      </c>
      <c r="AT30" s="197">
        <v>50</v>
      </c>
      <c r="AU30" s="197">
        <v>46.5</v>
      </c>
      <c r="AV30" s="198">
        <v>46.25</v>
      </c>
      <c r="AW30" s="196">
        <v>28</v>
      </c>
      <c r="AX30" s="197">
        <v>30.5</v>
      </c>
      <c r="AY30" s="197">
        <v>41.5</v>
      </c>
      <c r="AZ30" s="197">
        <v>39</v>
      </c>
      <c r="BA30" s="198">
        <v>36.75</v>
      </c>
      <c r="BB30" s="196">
        <v>41</v>
      </c>
      <c r="BC30" s="197">
        <v>44.5</v>
      </c>
      <c r="BD30" s="197">
        <v>45</v>
      </c>
      <c r="BE30" s="197">
        <v>39.5</v>
      </c>
      <c r="BF30" s="198">
        <v>43.25</v>
      </c>
      <c r="BG30" s="236">
        <f t="shared" si="1"/>
        <v>37161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37162</v>
      </c>
      <c r="B31" s="171">
        <v>20.5</v>
      </c>
      <c r="C31" s="172">
        <v>16.8</v>
      </c>
      <c r="D31" s="171">
        <v>21.65</v>
      </c>
      <c r="E31" s="172">
        <v>17.100000000000001</v>
      </c>
      <c r="F31" s="253"/>
      <c r="G31" s="172">
        <v>27</v>
      </c>
      <c r="H31" s="173">
        <v>15.25</v>
      </c>
      <c r="I31" s="211">
        <v>25</v>
      </c>
      <c r="J31" s="211">
        <v>16.75</v>
      </c>
      <c r="K31" s="211">
        <v>24.75</v>
      </c>
      <c r="L31" s="211">
        <v>17.72</v>
      </c>
      <c r="M31" s="238">
        <f t="shared" si="12"/>
        <v>-1.1499999999999986</v>
      </c>
      <c r="N31" s="238">
        <f t="shared" si="13"/>
        <v>-4.25</v>
      </c>
      <c r="O31" s="238">
        <f t="shared" si="14"/>
        <v>2</v>
      </c>
      <c r="P31" s="238">
        <f t="shared" si="15"/>
        <v>-0.25</v>
      </c>
      <c r="Q31" s="238">
        <f t="shared" si="16"/>
        <v>-6.5</v>
      </c>
      <c r="R31" s="236">
        <f t="shared" si="0"/>
        <v>37162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37162</v>
      </c>
      <c r="BJ31" s="159"/>
      <c r="BL31" s="159"/>
      <c r="BN31" s="135"/>
      <c r="BP31" s="135"/>
      <c r="BQ31" s="49"/>
    </row>
    <row r="32" spans="1:70" x14ac:dyDescent="0.25">
      <c r="A32" s="103">
        <v>37163</v>
      </c>
      <c r="B32" s="171">
        <v>18.649999999999999</v>
      </c>
      <c r="C32" s="172">
        <v>18.5</v>
      </c>
      <c r="D32" s="171">
        <v>20.25</v>
      </c>
      <c r="E32" s="172">
        <v>19.75</v>
      </c>
      <c r="F32" s="253"/>
      <c r="G32" s="172">
        <v>24.92</v>
      </c>
      <c r="H32" s="173">
        <v>20.39</v>
      </c>
      <c r="I32" s="211">
        <v>21.29</v>
      </c>
      <c r="J32" s="211">
        <v>19.18</v>
      </c>
      <c r="K32" s="211">
        <v>22.67</v>
      </c>
      <c r="L32" s="211">
        <v>21.21</v>
      </c>
      <c r="M32" s="238">
        <f t="shared" si="12"/>
        <v>-1.6000000000000014</v>
      </c>
      <c r="N32" s="238">
        <f t="shared" si="13"/>
        <v>-4.0200000000000031</v>
      </c>
      <c r="O32" s="238">
        <f t="shared" si="14"/>
        <v>3.6300000000000026</v>
      </c>
      <c r="P32" s="238">
        <f t="shared" si="15"/>
        <v>1.3800000000000026</v>
      </c>
      <c r="Q32" s="238">
        <f t="shared" si="16"/>
        <v>-6.2700000000000031</v>
      </c>
      <c r="R32" s="236">
        <f t="shared" si="0"/>
        <v>37163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37163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37164</v>
      </c>
      <c r="B33" s="171"/>
      <c r="C33" s="172">
        <v>18.5</v>
      </c>
      <c r="D33" s="171"/>
      <c r="E33" s="172">
        <v>19.75</v>
      </c>
      <c r="F33" s="253"/>
      <c r="G33" s="172"/>
      <c r="H33" s="173">
        <v>20.39</v>
      </c>
      <c r="I33" s="211"/>
      <c r="J33" s="211">
        <v>19.18</v>
      </c>
      <c r="K33" s="211"/>
      <c r="L33" s="211">
        <v>21.21</v>
      </c>
      <c r="M33" s="238"/>
      <c r="N33" s="238"/>
      <c r="O33" s="238"/>
      <c r="P33" s="238"/>
      <c r="Q33" s="238"/>
      <c r="R33" s="236">
        <f t="shared" si="0"/>
        <v>37164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37164</v>
      </c>
      <c r="BJ33" s="159"/>
      <c r="BL33" s="159"/>
      <c r="BN33" s="135"/>
      <c r="BP33" s="135"/>
    </row>
    <row r="34" spans="1:78" x14ac:dyDescent="0.25">
      <c r="A34" s="103"/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0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24.154999999999998</v>
      </c>
      <c r="C36" s="83">
        <f>AVERAGE(C4:C34)</f>
        <v>20.66333333333333</v>
      </c>
      <c r="D36" s="83">
        <f>AVERAGE(D4:D34)</f>
        <v>24.825000000000003</v>
      </c>
      <c r="E36" s="83">
        <f>AVERAGE(E4:E34)</f>
        <v>21.155000000000005</v>
      </c>
      <c r="F36" s="83"/>
      <c r="G36" s="83">
        <f t="shared" ref="G36:L36" si="17">AVERAGE(G4:G34)</f>
        <v>29.576666666666668</v>
      </c>
      <c r="H36" s="83">
        <f t="shared" si="17"/>
        <v>19.552666666666664</v>
      </c>
      <c r="I36" s="83">
        <f t="shared" si="17"/>
        <v>26.941666666666666</v>
      </c>
      <c r="J36" s="83">
        <f t="shared" si="17"/>
        <v>19.727999999999998</v>
      </c>
      <c r="K36" s="83">
        <f t="shared" si="17"/>
        <v>27.087916666666661</v>
      </c>
      <c r="L36" s="83">
        <f t="shared" si="17"/>
        <v>21.425333333333338</v>
      </c>
      <c r="M36" s="83">
        <f>AVERAGE(M4:M33)</f>
        <v>-0.67000000000000026</v>
      </c>
      <c r="N36" s="83">
        <f>AVERAGE(N4:N33)</f>
        <v>-2.9329166666666673</v>
      </c>
      <c r="O36" s="83">
        <f>AVERAGE(O4:O33)</f>
        <v>2.6350000000000002</v>
      </c>
      <c r="P36" s="83">
        <f>AVERAGE(P4:P33)</f>
        <v>0.14625000000000021</v>
      </c>
      <c r="Q36" s="83">
        <f>AVERAGE(Q4:Q33)</f>
        <v>-5.421666666666666</v>
      </c>
      <c r="R36" s="81" t="s">
        <v>57</v>
      </c>
      <c r="S36" s="83">
        <f t="shared" ref="S36:BF36" si="18">AVERAGE(S4:S34)</f>
        <v>25.115000000000002</v>
      </c>
      <c r="T36" s="83">
        <f t="shared" si="18"/>
        <v>25.527777777777779</v>
      </c>
      <c r="U36" s="83">
        <f t="shared" si="18"/>
        <v>29.388888888888889</v>
      </c>
      <c r="V36" s="83">
        <f t="shared" si="18"/>
        <v>27.755555555555556</v>
      </c>
      <c r="W36" s="83">
        <f t="shared" si="18"/>
        <v>27.560000000000002</v>
      </c>
      <c r="X36" s="83">
        <f t="shared" si="18"/>
        <v>28.204545454545453</v>
      </c>
      <c r="Y36" s="83">
        <f t="shared" si="18"/>
        <v>28.05</v>
      </c>
      <c r="Z36" s="83">
        <f t="shared" si="18"/>
        <v>29.463636363636365</v>
      </c>
      <c r="AA36" s="83">
        <f t="shared" si="18"/>
        <v>28.963636363636365</v>
      </c>
      <c r="AB36" s="83">
        <f t="shared" si="18"/>
        <v>29.25</v>
      </c>
      <c r="AC36" s="83">
        <f t="shared" si="18"/>
        <v>34.045454545454547</v>
      </c>
      <c r="AD36" s="83">
        <f t="shared" si="18"/>
        <v>29.1</v>
      </c>
      <c r="AE36" s="83">
        <f t="shared" si="18"/>
        <v>28.918181818181822</v>
      </c>
      <c r="AF36" s="83">
        <f t="shared" si="18"/>
        <v>30.777272727272727</v>
      </c>
      <c r="AG36" s="83">
        <f t="shared" si="18"/>
        <v>34.06818181818182</v>
      </c>
      <c r="AH36" s="83">
        <f t="shared" si="18"/>
        <v>40.386363636363633</v>
      </c>
      <c r="AI36" s="83">
        <f t="shared" si="18"/>
        <v>35.15</v>
      </c>
      <c r="AJ36" s="83">
        <f t="shared" si="18"/>
        <v>32.831818181818178</v>
      </c>
      <c r="AK36" s="83">
        <f t="shared" si="18"/>
        <v>35.11363636363636</v>
      </c>
      <c r="AL36" s="83">
        <f t="shared" si="18"/>
        <v>39.222727272727269</v>
      </c>
      <c r="AM36" s="83" t="e">
        <f t="shared" si="18"/>
        <v>#DIV/0!</v>
      </c>
      <c r="AN36" s="83" t="e">
        <f t="shared" si="18"/>
        <v>#DIV/0!</v>
      </c>
      <c r="AO36" s="83" t="e">
        <f t="shared" si="18"/>
        <v>#DIV/0!</v>
      </c>
      <c r="AP36" s="83" t="e">
        <f t="shared" si="18"/>
        <v>#DIV/0!</v>
      </c>
      <c r="AQ36" s="83" t="e">
        <f t="shared" si="18"/>
        <v>#DIV/0!</v>
      </c>
      <c r="AR36" s="83">
        <f t="shared" si="18"/>
        <v>45.514545454545448</v>
      </c>
      <c r="AS36" s="83">
        <f t="shared" si="18"/>
        <v>47.333333333333336</v>
      </c>
      <c r="AT36" s="83">
        <f t="shared" si="18"/>
        <v>52.212727272727278</v>
      </c>
      <c r="AU36" s="83">
        <f t="shared" si="18"/>
        <v>48.295454545454547</v>
      </c>
      <c r="AV36" s="83">
        <f t="shared" si="18"/>
        <v>48.022727272727273</v>
      </c>
      <c r="AW36" s="83">
        <f t="shared" si="18"/>
        <v>29.227272727272727</v>
      </c>
      <c r="AX36" s="83">
        <f t="shared" si="18"/>
        <v>31</v>
      </c>
      <c r="AY36" s="83">
        <f t="shared" si="18"/>
        <v>43.363636363636367</v>
      </c>
      <c r="AZ36" s="83">
        <f t="shared" si="18"/>
        <v>40.046181818181822</v>
      </c>
      <c r="BA36" s="83">
        <f t="shared" si="18"/>
        <v>36.590909090909093</v>
      </c>
      <c r="BB36" s="83">
        <f t="shared" si="18"/>
        <v>41.454545454545453</v>
      </c>
      <c r="BC36" s="83">
        <f t="shared" si="18"/>
        <v>44</v>
      </c>
      <c r="BD36" s="83">
        <f t="shared" si="18"/>
        <v>46.93181818181818</v>
      </c>
      <c r="BE36" s="83">
        <f t="shared" si="18"/>
        <v>41.136363636363633</v>
      </c>
      <c r="BF36" s="83">
        <f t="shared" si="18"/>
        <v>44.590909090909093</v>
      </c>
      <c r="BM36" s="21"/>
    </row>
    <row r="37" spans="1:78" x14ac:dyDescent="0.25">
      <c r="A37" s="81" t="s">
        <v>133</v>
      </c>
      <c r="B37" s="83">
        <f>MIN(B4:B33)</f>
        <v>18.649999999999999</v>
      </c>
      <c r="C37" s="83">
        <f>MIN(C4:C33)</f>
        <v>16.55</v>
      </c>
      <c r="D37" s="83">
        <f>MIN(D4:D33)</f>
        <v>19.850000000000001</v>
      </c>
      <c r="E37" s="83">
        <f>MIN(E4:E33)</f>
        <v>16.850000000000001</v>
      </c>
      <c r="F37" s="83"/>
      <c r="G37" s="83">
        <f t="shared" ref="G37:Q37" si="19">MIN(G4:G33)</f>
        <v>23.5</v>
      </c>
      <c r="H37" s="83">
        <f t="shared" si="19"/>
        <v>14.2</v>
      </c>
      <c r="I37" s="83">
        <f t="shared" si="19"/>
        <v>21.29</v>
      </c>
      <c r="J37" s="83">
        <f t="shared" si="19"/>
        <v>16</v>
      </c>
      <c r="K37" s="83">
        <f t="shared" si="19"/>
        <v>22.6</v>
      </c>
      <c r="L37" s="83">
        <f t="shared" si="19"/>
        <v>17.72</v>
      </c>
      <c r="M37" s="83">
        <f t="shared" si="19"/>
        <v>-1.6000000000000014</v>
      </c>
      <c r="N37" s="83">
        <f t="shared" si="19"/>
        <v>-4.8500000000000014</v>
      </c>
      <c r="O37" s="83">
        <f t="shared" si="19"/>
        <v>0.5</v>
      </c>
      <c r="P37" s="83">
        <f t="shared" si="19"/>
        <v>-1</v>
      </c>
      <c r="Q37" s="83">
        <f t="shared" si="19"/>
        <v>-7.8500000000000014</v>
      </c>
      <c r="R37" s="81" t="s">
        <v>133</v>
      </c>
      <c r="S37" s="83">
        <f t="shared" ref="S37:BF37" si="20">MIN(S4:S34)</f>
        <v>19.25</v>
      </c>
      <c r="T37" s="83">
        <f t="shared" si="20"/>
        <v>19.25</v>
      </c>
      <c r="U37" s="83">
        <f t="shared" si="20"/>
        <v>24</v>
      </c>
      <c r="V37" s="83">
        <f t="shared" si="20"/>
        <v>23</v>
      </c>
      <c r="W37" s="83">
        <f t="shared" si="20"/>
        <v>23</v>
      </c>
      <c r="X37" s="83">
        <f t="shared" si="20"/>
        <v>22.5</v>
      </c>
      <c r="Y37" s="83">
        <f t="shared" si="20"/>
        <v>23.25</v>
      </c>
      <c r="Z37" s="83">
        <f t="shared" si="20"/>
        <v>26</v>
      </c>
      <c r="AA37" s="83">
        <f t="shared" si="20"/>
        <v>23</v>
      </c>
      <c r="AB37" s="83">
        <f t="shared" si="20"/>
        <v>23</v>
      </c>
      <c r="AC37" s="83">
        <f t="shared" si="20"/>
        <v>27.25</v>
      </c>
      <c r="AD37" s="83">
        <f t="shared" si="20"/>
        <v>27.15</v>
      </c>
      <c r="AE37" s="83">
        <f t="shared" si="20"/>
        <v>25.35</v>
      </c>
      <c r="AF37" s="83">
        <f t="shared" si="20"/>
        <v>27.25</v>
      </c>
      <c r="AG37" s="83">
        <f t="shared" si="20"/>
        <v>27.25</v>
      </c>
      <c r="AH37" s="83">
        <f t="shared" si="20"/>
        <v>35</v>
      </c>
      <c r="AI37" s="83">
        <f t="shared" si="20"/>
        <v>26</v>
      </c>
      <c r="AJ37" s="83">
        <f t="shared" si="20"/>
        <v>30.5</v>
      </c>
      <c r="AK37" s="83">
        <f t="shared" si="20"/>
        <v>32</v>
      </c>
      <c r="AL37" s="83">
        <f t="shared" si="20"/>
        <v>35.25</v>
      </c>
      <c r="AM37" s="83">
        <f t="shared" si="20"/>
        <v>0</v>
      </c>
      <c r="AN37" s="83">
        <f t="shared" si="20"/>
        <v>0</v>
      </c>
      <c r="AO37" s="83">
        <f t="shared" si="20"/>
        <v>0</v>
      </c>
      <c r="AP37" s="83">
        <f t="shared" si="20"/>
        <v>0</v>
      </c>
      <c r="AQ37" s="83">
        <f t="shared" si="20"/>
        <v>0</v>
      </c>
      <c r="AR37" s="83">
        <f t="shared" si="20"/>
        <v>44</v>
      </c>
      <c r="AS37" s="83">
        <f t="shared" si="20"/>
        <v>47</v>
      </c>
      <c r="AT37" s="83">
        <f t="shared" si="20"/>
        <v>50</v>
      </c>
      <c r="AU37" s="83">
        <f t="shared" si="20"/>
        <v>46</v>
      </c>
      <c r="AV37" s="83">
        <f t="shared" si="20"/>
        <v>46</v>
      </c>
      <c r="AW37" s="83">
        <f t="shared" si="20"/>
        <v>28</v>
      </c>
      <c r="AX37" s="83">
        <f t="shared" si="20"/>
        <v>30.5</v>
      </c>
      <c r="AY37" s="83">
        <f t="shared" si="20"/>
        <v>41.5</v>
      </c>
      <c r="AZ37" s="83">
        <f t="shared" si="20"/>
        <v>38.5</v>
      </c>
      <c r="BA37" s="83">
        <f t="shared" si="20"/>
        <v>35</v>
      </c>
      <c r="BB37" s="83">
        <f t="shared" si="20"/>
        <v>40</v>
      </c>
      <c r="BC37" s="83">
        <f t="shared" si="20"/>
        <v>43.5</v>
      </c>
      <c r="BD37" s="83">
        <f t="shared" si="20"/>
        <v>45</v>
      </c>
      <c r="BE37" s="83">
        <f t="shared" si="20"/>
        <v>38.75</v>
      </c>
      <c r="BF37" s="83">
        <f t="shared" si="20"/>
        <v>43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28.4</v>
      </c>
      <c r="C38" s="83">
        <f>MAX(C4:C33)</f>
        <v>25.25</v>
      </c>
      <c r="D38" s="83">
        <f>MAX(D4:D33)</f>
        <v>29</v>
      </c>
      <c r="E38" s="83">
        <f>MAX(E4:E33)</f>
        <v>26</v>
      </c>
      <c r="F38" s="83"/>
      <c r="G38" s="83">
        <f t="shared" ref="G38:Q38" si="21">MAX(G4:G33)</f>
        <v>35</v>
      </c>
      <c r="H38" s="83">
        <f t="shared" si="21"/>
        <v>25</v>
      </c>
      <c r="I38" s="83">
        <f t="shared" si="21"/>
        <v>31</v>
      </c>
      <c r="J38" s="83">
        <f t="shared" si="21"/>
        <v>24</v>
      </c>
      <c r="K38" s="83">
        <f t="shared" si="21"/>
        <v>31</v>
      </c>
      <c r="L38" s="83">
        <f t="shared" si="21"/>
        <v>24.69</v>
      </c>
      <c r="M38" s="83">
        <f t="shared" si="21"/>
        <v>0.19999999999999929</v>
      </c>
      <c r="N38" s="83">
        <f t="shared" si="21"/>
        <v>-0.69999999999999929</v>
      </c>
      <c r="O38" s="83">
        <f t="shared" si="21"/>
        <v>4.5300000000000011</v>
      </c>
      <c r="P38" s="83">
        <f t="shared" si="21"/>
        <v>1.3800000000000026</v>
      </c>
      <c r="Q38" s="83">
        <f t="shared" si="21"/>
        <v>-3.6000000000000014</v>
      </c>
      <c r="R38" s="81" t="s">
        <v>134</v>
      </c>
      <c r="S38" s="83">
        <f t="shared" ref="S38:BF38" si="22">MAX(S4:S34)</f>
        <v>29.25</v>
      </c>
      <c r="T38" s="83">
        <f t="shared" si="22"/>
        <v>29.25</v>
      </c>
      <c r="U38" s="83">
        <f t="shared" si="22"/>
        <v>32.5</v>
      </c>
      <c r="V38" s="83">
        <f t="shared" si="22"/>
        <v>30</v>
      </c>
      <c r="W38" s="83">
        <f t="shared" si="22"/>
        <v>30.55</v>
      </c>
      <c r="X38" s="83">
        <f t="shared" si="22"/>
        <v>32.5</v>
      </c>
      <c r="Y38" s="83">
        <f t="shared" si="22"/>
        <v>32.5</v>
      </c>
      <c r="Z38" s="83">
        <f t="shared" si="22"/>
        <v>34.25</v>
      </c>
      <c r="AA38" s="83">
        <f t="shared" si="22"/>
        <v>34.5</v>
      </c>
      <c r="AB38" s="83">
        <f t="shared" si="22"/>
        <v>34.75</v>
      </c>
      <c r="AC38" s="83">
        <f t="shared" si="22"/>
        <v>40</v>
      </c>
      <c r="AD38" s="83">
        <f t="shared" si="22"/>
        <v>30.25</v>
      </c>
      <c r="AE38" s="83">
        <f t="shared" si="22"/>
        <v>33.75</v>
      </c>
      <c r="AF38" s="83">
        <f t="shared" si="22"/>
        <v>35</v>
      </c>
      <c r="AG38" s="83">
        <f t="shared" si="22"/>
        <v>39.25</v>
      </c>
      <c r="AH38" s="83">
        <f t="shared" si="22"/>
        <v>45</v>
      </c>
      <c r="AI38" s="83">
        <f t="shared" si="22"/>
        <v>40.5</v>
      </c>
      <c r="AJ38" s="83">
        <f t="shared" si="22"/>
        <v>36.5</v>
      </c>
      <c r="AK38" s="83">
        <f t="shared" si="22"/>
        <v>40</v>
      </c>
      <c r="AL38" s="83">
        <f t="shared" si="22"/>
        <v>44</v>
      </c>
      <c r="AM38" s="83">
        <f t="shared" si="22"/>
        <v>0</v>
      </c>
      <c r="AN38" s="83">
        <f t="shared" si="22"/>
        <v>0</v>
      </c>
      <c r="AO38" s="83">
        <f t="shared" si="22"/>
        <v>0</v>
      </c>
      <c r="AP38" s="83">
        <f t="shared" si="22"/>
        <v>0</v>
      </c>
      <c r="AQ38" s="83">
        <f t="shared" si="22"/>
        <v>0</v>
      </c>
      <c r="AR38" s="83">
        <f t="shared" si="22"/>
        <v>48</v>
      </c>
      <c r="AS38" s="83">
        <f t="shared" si="22"/>
        <v>48</v>
      </c>
      <c r="AT38" s="83">
        <f t="shared" si="22"/>
        <v>56</v>
      </c>
      <c r="AU38" s="83">
        <f t="shared" si="22"/>
        <v>52</v>
      </c>
      <c r="AV38" s="83">
        <f t="shared" si="22"/>
        <v>52</v>
      </c>
      <c r="AW38" s="83">
        <f t="shared" si="22"/>
        <v>31</v>
      </c>
      <c r="AX38" s="83">
        <f t="shared" si="22"/>
        <v>31.5</v>
      </c>
      <c r="AY38" s="83">
        <f t="shared" si="22"/>
        <v>46</v>
      </c>
      <c r="AZ38" s="83">
        <f t="shared" si="22"/>
        <v>44</v>
      </c>
      <c r="BA38" s="83">
        <f t="shared" si="22"/>
        <v>39.5</v>
      </c>
      <c r="BB38" s="83">
        <f t="shared" si="22"/>
        <v>44</v>
      </c>
      <c r="BC38" s="83">
        <f t="shared" si="22"/>
        <v>44.5</v>
      </c>
      <c r="BD38" s="83">
        <f t="shared" si="22"/>
        <v>50</v>
      </c>
      <c r="BE38" s="83">
        <f t="shared" si="22"/>
        <v>45</v>
      </c>
      <c r="BF38" s="83">
        <f t="shared" si="22"/>
        <v>48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3">AVERAGE(B64:B94)</f>
        <v>33.4</v>
      </c>
      <c r="C96" s="83">
        <f t="shared" si="23"/>
        <v>33.4</v>
      </c>
      <c r="D96" s="83">
        <f t="shared" si="23"/>
        <v>31.5</v>
      </c>
      <c r="E96" s="83">
        <f t="shared" si="23"/>
        <v>32.5</v>
      </c>
      <c r="F96" s="83">
        <f t="shared" si="23"/>
        <v>35.25</v>
      </c>
      <c r="G96" s="83">
        <f t="shared" si="23"/>
        <v>35.6</v>
      </c>
      <c r="H96" s="83">
        <f t="shared" si="23"/>
        <v>35.6</v>
      </c>
      <c r="I96" s="83">
        <f t="shared" si="23"/>
        <v>31</v>
      </c>
      <c r="J96" s="83">
        <f t="shared" si="23"/>
        <v>31.4</v>
      </c>
      <c r="K96" s="83">
        <f t="shared" si="23"/>
        <v>34.799999999999997</v>
      </c>
      <c r="L96" s="83">
        <f t="shared" si="23"/>
        <v>33.799999999999997</v>
      </c>
      <c r="M96" s="83">
        <f t="shared" si="23"/>
        <v>33</v>
      </c>
      <c r="N96" s="83">
        <f t="shared" si="23"/>
        <v>27</v>
      </c>
      <c r="O96" s="83">
        <f t="shared" si="23"/>
        <v>31.4</v>
      </c>
      <c r="P96" s="83">
        <f t="shared" si="23"/>
        <v>34.4</v>
      </c>
      <c r="Q96" s="83">
        <f t="shared" si="23"/>
        <v>35.799999999999997</v>
      </c>
      <c r="R96" s="83">
        <f t="shared" si="23"/>
        <v>35</v>
      </c>
      <c r="S96" s="83">
        <f t="shared" si="23"/>
        <v>26.3</v>
      </c>
      <c r="T96" s="83">
        <f t="shared" si="23"/>
        <v>30.4</v>
      </c>
      <c r="U96" s="83">
        <f t="shared" si="23"/>
        <v>34.200000000000003</v>
      </c>
      <c r="V96" s="83">
        <f t="shared" si="23"/>
        <v>44.8</v>
      </c>
      <c r="W96" s="83">
        <f t="shared" si="23"/>
        <v>44.4</v>
      </c>
      <c r="X96" s="83">
        <f t="shared" si="23"/>
        <v>27.6</v>
      </c>
      <c r="Y96" s="83">
        <f t="shared" si="23"/>
        <v>30.8</v>
      </c>
      <c r="Z96" s="83">
        <f t="shared" si="23"/>
        <v>38.6</v>
      </c>
      <c r="AA96" s="83">
        <f t="shared" si="23"/>
        <v>35.999999999999993</v>
      </c>
      <c r="AB96" s="83">
        <f t="shared" si="23"/>
        <v>35.93333333333333</v>
      </c>
      <c r="AC96" s="83">
        <f t="shared" si="23"/>
        <v>27.366666666666667</v>
      </c>
      <c r="AD96" s="83">
        <f t="shared" si="23"/>
        <v>31.066666666666663</v>
      </c>
      <c r="AE96" s="83">
        <f t="shared" si="23"/>
        <v>35.06666666666667</v>
      </c>
      <c r="AF96" s="83" t="e">
        <f t="shared" si="23"/>
        <v>#DIV/0!</v>
      </c>
      <c r="AG96" s="83" t="e">
        <f t="shared" si="23"/>
        <v>#DIV/0!</v>
      </c>
      <c r="AH96" s="83" t="e">
        <f t="shared" si="23"/>
        <v>#DIV/0!</v>
      </c>
      <c r="AI96" s="83" t="e">
        <f t="shared" si="23"/>
        <v>#DIV/0!</v>
      </c>
      <c r="AJ96" s="83" t="e">
        <f t="shared" si="23"/>
        <v>#DIV/0!</v>
      </c>
      <c r="AK96" s="83" t="e">
        <f t="shared" si="23"/>
        <v>#DIV/0!</v>
      </c>
      <c r="AL96" s="83" t="e">
        <f t="shared" si="23"/>
        <v>#DIV/0!</v>
      </c>
      <c r="AM96" s="83" t="e">
        <f t="shared" si="23"/>
        <v>#DIV/0!</v>
      </c>
      <c r="AN96" s="83" t="e">
        <f t="shared" si="23"/>
        <v>#DIV/0!</v>
      </c>
      <c r="AO96" s="83" t="e">
        <f t="shared" si="23"/>
        <v>#DIV/0!</v>
      </c>
    </row>
    <row r="97" spans="2:41" x14ac:dyDescent="0.25">
      <c r="B97" s="83">
        <f t="shared" ref="B97:AO97" si="24">MIN(B64:B94)</f>
        <v>31</v>
      </c>
      <c r="C97" s="83">
        <f t="shared" si="24"/>
        <v>31</v>
      </c>
      <c r="D97" s="83">
        <f t="shared" si="24"/>
        <v>28</v>
      </c>
      <c r="E97" s="83">
        <f t="shared" si="24"/>
        <v>29</v>
      </c>
      <c r="F97" s="83">
        <f t="shared" si="24"/>
        <v>32</v>
      </c>
      <c r="G97" s="83">
        <f t="shared" si="24"/>
        <v>33</v>
      </c>
      <c r="H97" s="83">
        <f t="shared" si="24"/>
        <v>33</v>
      </c>
      <c r="I97" s="83">
        <f t="shared" si="24"/>
        <v>28</v>
      </c>
      <c r="J97" s="83">
        <f t="shared" si="24"/>
        <v>30</v>
      </c>
      <c r="K97" s="83">
        <f t="shared" si="24"/>
        <v>33</v>
      </c>
      <c r="L97" s="83">
        <f t="shared" si="24"/>
        <v>32</v>
      </c>
      <c r="M97" s="83">
        <f t="shared" si="24"/>
        <v>31</v>
      </c>
      <c r="N97" s="83">
        <f t="shared" si="24"/>
        <v>24</v>
      </c>
      <c r="O97" s="83">
        <f t="shared" si="24"/>
        <v>30</v>
      </c>
      <c r="P97" s="83">
        <f t="shared" si="24"/>
        <v>33</v>
      </c>
      <c r="Q97" s="83">
        <f t="shared" si="24"/>
        <v>35</v>
      </c>
      <c r="R97" s="83">
        <f t="shared" si="24"/>
        <v>34</v>
      </c>
      <c r="S97" s="83">
        <f t="shared" si="24"/>
        <v>25</v>
      </c>
      <c r="T97" s="83">
        <f t="shared" si="24"/>
        <v>30</v>
      </c>
      <c r="U97" s="83">
        <f t="shared" si="24"/>
        <v>32</v>
      </c>
      <c r="V97" s="83">
        <f t="shared" si="24"/>
        <v>43</v>
      </c>
      <c r="W97" s="83">
        <f t="shared" si="24"/>
        <v>42</v>
      </c>
      <c r="X97" s="83">
        <f t="shared" si="24"/>
        <v>26</v>
      </c>
      <c r="Y97" s="83">
        <f t="shared" si="24"/>
        <v>30</v>
      </c>
      <c r="Z97" s="83">
        <f t="shared" si="24"/>
        <v>34</v>
      </c>
      <c r="AA97" s="83">
        <f t="shared" si="24"/>
        <v>26</v>
      </c>
      <c r="AB97" s="83">
        <f t="shared" si="24"/>
        <v>28</v>
      </c>
      <c r="AC97" s="83">
        <f t="shared" si="24"/>
        <v>25</v>
      </c>
      <c r="AD97" s="83">
        <f t="shared" si="24"/>
        <v>30</v>
      </c>
      <c r="AE97" s="83">
        <f t="shared" si="24"/>
        <v>32</v>
      </c>
      <c r="AF97" s="83">
        <f t="shared" si="24"/>
        <v>0</v>
      </c>
      <c r="AG97" s="83">
        <f t="shared" si="24"/>
        <v>0</v>
      </c>
      <c r="AH97" s="83">
        <f t="shared" si="24"/>
        <v>0</v>
      </c>
      <c r="AI97" s="83">
        <f t="shared" si="24"/>
        <v>0</v>
      </c>
      <c r="AJ97" s="83">
        <f t="shared" si="24"/>
        <v>0</v>
      </c>
      <c r="AK97" s="83">
        <f t="shared" si="24"/>
        <v>0</v>
      </c>
      <c r="AL97" s="83">
        <f t="shared" si="24"/>
        <v>0</v>
      </c>
      <c r="AM97" s="83">
        <f t="shared" si="24"/>
        <v>0</v>
      </c>
      <c r="AN97" s="83">
        <f t="shared" si="24"/>
        <v>0</v>
      </c>
      <c r="AO97" s="83">
        <f t="shared" si="24"/>
        <v>0</v>
      </c>
    </row>
    <row r="98" spans="2:41" x14ac:dyDescent="0.25">
      <c r="B98" s="83">
        <f t="shared" ref="B98:AO98" si="25">MAX(B64:B94)</f>
        <v>39</v>
      </c>
      <c r="C98" s="83">
        <f t="shared" si="25"/>
        <v>39</v>
      </c>
      <c r="D98" s="83">
        <f t="shared" si="25"/>
        <v>35</v>
      </c>
      <c r="E98" s="83">
        <f t="shared" si="25"/>
        <v>35</v>
      </c>
      <c r="F98" s="83">
        <f t="shared" si="25"/>
        <v>40</v>
      </c>
      <c r="G98" s="83">
        <f t="shared" si="25"/>
        <v>41</v>
      </c>
      <c r="H98" s="83">
        <f t="shared" si="25"/>
        <v>41</v>
      </c>
      <c r="I98" s="83">
        <f t="shared" si="25"/>
        <v>36</v>
      </c>
      <c r="J98" s="83">
        <f t="shared" si="25"/>
        <v>33</v>
      </c>
      <c r="K98" s="83">
        <f t="shared" si="25"/>
        <v>36</v>
      </c>
      <c r="L98" s="83">
        <f t="shared" si="25"/>
        <v>38</v>
      </c>
      <c r="M98" s="83">
        <f t="shared" si="25"/>
        <v>37</v>
      </c>
      <c r="N98" s="83">
        <f t="shared" si="25"/>
        <v>33</v>
      </c>
      <c r="O98" s="83">
        <f t="shared" si="25"/>
        <v>34</v>
      </c>
      <c r="P98" s="83">
        <f t="shared" si="25"/>
        <v>39</v>
      </c>
      <c r="Q98" s="83">
        <f t="shared" si="25"/>
        <v>38</v>
      </c>
      <c r="R98" s="83">
        <f t="shared" si="25"/>
        <v>37</v>
      </c>
      <c r="S98" s="83">
        <f t="shared" si="25"/>
        <v>28</v>
      </c>
      <c r="T98" s="83">
        <f t="shared" si="25"/>
        <v>32</v>
      </c>
      <c r="U98" s="83">
        <f t="shared" si="25"/>
        <v>37</v>
      </c>
      <c r="V98" s="83">
        <f t="shared" si="25"/>
        <v>50</v>
      </c>
      <c r="W98" s="83">
        <f t="shared" si="25"/>
        <v>49</v>
      </c>
      <c r="X98" s="83">
        <f t="shared" si="25"/>
        <v>29</v>
      </c>
      <c r="Y98" s="83">
        <f t="shared" si="25"/>
        <v>32</v>
      </c>
      <c r="Z98" s="83">
        <f t="shared" si="25"/>
        <v>44</v>
      </c>
      <c r="AA98" s="83">
        <f t="shared" si="25"/>
        <v>42</v>
      </c>
      <c r="AB98" s="83">
        <f t="shared" si="25"/>
        <v>41</v>
      </c>
      <c r="AC98" s="83">
        <f t="shared" si="25"/>
        <v>30</v>
      </c>
      <c r="AD98" s="83">
        <f t="shared" si="25"/>
        <v>32.666666666666664</v>
      </c>
      <c r="AE98" s="83">
        <f t="shared" si="25"/>
        <v>40</v>
      </c>
      <c r="AF98" s="83">
        <f t="shared" si="25"/>
        <v>0</v>
      </c>
      <c r="AG98" s="83">
        <f t="shared" si="25"/>
        <v>0</v>
      </c>
      <c r="AH98" s="83">
        <f t="shared" si="25"/>
        <v>0</v>
      </c>
      <c r="AI98" s="83">
        <f t="shared" si="25"/>
        <v>0</v>
      </c>
      <c r="AJ98" s="83">
        <f t="shared" si="25"/>
        <v>0</v>
      </c>
      <c r="AK98" s="83">
        <f t="shared" si="25"/>
        <v>0</v>
      </c>
      <c r="AL98" s="83">
        <f t="shared" si="25"/>
        <v>0</v>
      </c>
      <c r="AM98" s="83">
        <f t="shared" si="25"/>
        <v>0</v>
      </c>
      <c r="AN98" s="83">
        <f t="shared" si="25"/>
        <v>0</v>
      </c>
      <c r="AO98" s="83">
        <f t="shared" si="25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N37" sqref="N37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5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21</v>
      </c>
      <c r="T2" s="7"/>
      <c r="U2" s="14"/>
      <c r="V2" s="14"/>
      <c r="W2" s="14"/>
      <c r="X2" s="13" t="s">
        <v>6</v>
      </c>
      <c r="Y2" s="14"/>
      <c r="Z2" s="7"/>
      <c r="AA2" s="14"/>
      <c r="AB2" s="104"/>
      <c r="AC2" s="13" t="s">
        <v>7</v>
      </c>
      <c r="AD2" s="14"/>
      <c r="AE2" s="7"/>
      <c r="AF2" s="14"/>
      <c r="AG2" s="104"/>
      <c r="AH2" s="13" t="s">
        <v>8</v>
      </c>
      <c r="AI2" s="14"/>
      <c r="AJ2" s="7"/>
      <c r="AK2" s="14"/>
      <c r="AL2" s="104"/>
      <c r="AM2" s="13" t="s">
        <v>9</v>
      </c>
      <c r="AN2" s="14"/>
      <c r="AO2" s="7"/>
      <c r="AP2" s="14"/>
      <c r="AQ2" s="104"/>
      <c r="AR2" s="13" t="s">
        <v>22</v>
      </c>
      <c r="AS2" s="14"/>
      <c r="AT2" s="7"/>
      <c r="AU2" s="14"/>
      <c r="AV2" s="104"/>
      <c r="AW2" s="13" t="s">
        <v>11</v>
      </c>
      <c r="AX2" s="14"/>
      <c r="AY2" s="7"/>
      <c r="AZ2" s="14"/>
      <c r="BA2" s="104"/>
      <c r="BB2" s="13" t="s">
        <v>19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5">
      <c r="A4" s="103">
        <v>37104</v>
      </c>
      <c r="B4" s="171">
        <v>55</v>
      </c>
      <c r="C4" s="172">
        <v>31.5</v>
      </c>
      <c r="D4" s="171">
        <v>52</v>
      </c>
      <c r="E4" s="172">
        <v>31.75</v>
      </c>
      <c r="F4" s="252"/>
      <c r="G4" s="172">
        <v>51</v>
      </c>
      <c r="H4" s="243">
        <v>24</v>
      </c>
      <c r="I4" s="210">
        <v>45.31</v>
      </c>
      <c r="J4" s="210">
        <v>24</v>
      </c>
      <c r="K4" s="210">
        <v>46.61</v>
      </c>
      <c r="L4" s="210">
        <v>32.07</v>
      </c>
      <c r="M4" s="237">
        <f t="shared" ref="M4:M10" si="0">+B4-D4</f>
        <v>3</v>
      </c>
      <c r="N4" s="237">
        <f t="shared" ref="N4:N10" si="1">+B4-K4</f>
        <v>8.39</v>
      </c>
      <c r="O4" s="237">
        <f t="shared" ref="O4:O10" si="2">+G4-I4</f>
        <v>5.6899999999999977</v>
      </c>
      <c r="P4" s="237">
        <f t="shared" ref="P4:P10" si="3">+K4-I4</f>
        <v>1.2999999999999972</v>
      </c>
      <c r="Q4" s="237">
        <f t="shared" ref="Q4:Q10" si="4">+B4-G4</f>
        <v>4</v>
      </c>
      <c r="R4" s="236">
        <f t="shared" ref="R4:R34" si="5">A4</f>
        <v>37104</v>
      </c>
      <c r="S4" s="193">
        <v>64</v>
      </c>
      <c r="T4" s="194">
        <v>63</v>
      </c>
      <c r="U4" s="194">
        <v>68</v>
      </c>
      <c r="V4" s="194">
        <v>60.5</v>
      </c>
      <c r="W4" s="195">
        <v>60.5</v>
      </c>
      <c r="X4" s="193">
        <v>58</v>
      </c>
      <c r="Y4" s="194">
        <v>59</v>
      </c>
      <c r="Z4" s="194">
        <v>58</v>
      </c>
      <c r="AA4" s="194">
        <v>56.25</v>
      </c>
      <c r="AB4" s="195">
        <v>55.5</v>
      </c>
      <c r="AC4" s="193">
        <v>52</v>
      </c>
      <c r="AD4" s="194">
        <v>48.5</v>
      </c>
      <c r="AE4" s="194">
        <v>47.5</v>
      </c>
      <c r="AF4" s="194">
        <v>48.25</v>
      </c>
      <c r="AG4" s="195">
        <v>49</v>
      </c>
      <c r="AH4" s="193">
        <v>52</v>
      </c>
      <c r="AI4" s="194">
        <v>48.5</v>
      </c>
      <c r="AJ4" s="194">
        <v>42</v>
      </c>
      <c r="AK4" s="194">
        <v>45.5</v>
      </c>
      <c r="AL4" s="195">
        <v>45</v>
      </c>
      <c r="AM4" s="193">
        <v>69</v>
      </c>
      <c r="AN4" s="194">
        <v>66</v>
      </c>
      <c r="AO4" s="194">
        <v>42.5</v>
      </c>
      <c r="AP4" s="194">
        <v>46.5</v>
      </c>
      <c r="AQ4" s="195">
        <v>54.5</v>
      </c>
      <c r="AR4" s="193">
        <f>AVERAGE(AC4,AH4,AM4)</f>
        <v>57.666666666666664</v>
      </c>
      <c r="AS4" s="194">
        <f>AVERAGE(AD4,AI4,AN4)</f>
        <v>54.333333333333336</v>
      </c>
      <c r="AT4" s="194">
        <f>AVERAGE(AE4,AJ4,AO4)</f>
        <v>44</v>
      </c>
      <c r="AU4" s="194">
        <f>AVERAGE(AF4,AK4,AP4)</f>
        <v>46.75</v>
      </c>
      <c r="AV4" s="195">
        <f>AVERAGE(AG4,AL4,AQ4)</f>
        <v>49.5</v>
      </c>
      <c r="AW4" s="193"/>
      <c r="AX4" s="193"/>
      <c r="AY4" s="193"/>
      <c r="AZ4" s="193"/>
      <c r="BA4" s="193"/>
      <c r="BB4" s="193">
        <v>42</v>
      </c>
      <c r="BC4" s="194"/>
      <c r="BD4" s="194"/>
      <c r="BE4" s="194"/>
      <c r="BF4" s="195"/>
      <c r="BG4" s="236">
        <f t="shared" ref="BG4:BG34" si="6">A4</f>
        <v>37104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37105</v>
      </c>
      <c r="B5" s="171">
        <v>56.75</v>
      </c>
      <c r="C5" s="172">
        <v>32.25</v>
      </c>
      <c r="D5" s="171">
        <v>54.75</v>
      </c>
      <c r="E5" s="172">
        <v>32</v>
      </c>
      <c r="F5" s="252"/>
      <c r="G5" s="172">
        <v>57</v>
      </c>
      <c r="H5" s="173">
        <v>25</v>
      </c>
      <c r="I5" s="211">
        <v>50</v>
      </c>
      <c r="J5" s="211">
        <v>28</v>
      </c>
      <c r="K5" s="211">
        <v>50</v>
      </c>
      <c r="L5" s="211">
        <v>33</v>
      </c>
      <c r="M5" s="238">
        <f t="shared" si="0"/>
        <v>2</v>
      </c>
      <c r="N5" s="238">
        <f t="shared" si="1"/>
        <v>6.75</v>
      </c>
      <c r="O5" s="238">
        <f t="shared" si="2"/>
        <v>7</v>
      </c>
      <c r="P5" s="238">
        <f t="shared" si="3"/>
        <v>0</v>
      </c>
      <c r="Q5" s="238">
        <f t="shared" si="4"/>
        <v>-0.25</v>
      </c>
      <c r="R5" s="236">
        <f t="shared" si="5"/>
        <v>37105</v>
      </c>
      <c r="S5" s="196">
        <v>66</v>
      </c>
      <c r="T5" s="197">
        <v>64</v>
      </c>
      <c r="U5" s="197">
        <v>71</v>
      </c>
      <c r="V5" s="197"/>
      <c r="W5" s="198">
        <v>64.5</v>
      </c>
      <c r="X5" s="196">
        <v>59</v>
      </c>
      <c r="Y5" s="197">
        <v>60</v>
      </c>
      <c r="Z5" s="197">
        <v>58</v>
      </c>
      <c r="AA5" s="197"/>
      <c r="AB5" s="198">
        <v>58</v>
      </c>
      <c r="AC5" s="196">
        <v>52</v>
      </c>
      <c r="AD5" s="197">
        <v>48.25</v>
      </c>
      <c r="AE5" s="197">
        <v>47.5</v>
      </c>
      <c r="AF5" s="197"/>
      <c r="AG5" s="198">
        <v>50.75</v>
      </c>
      <c r="AH5" s="193">
        <v>52</v>
      </c>
      <c r="AI5" s="194">
        <v>48.5</v>
      </c>
      <c r="AJ5" s="194">
        <v>42</v>
      </c>
      <c r="AK5" s="194"/>
      <c r="AL5" s="195">
        <v>44</v>
      </c>
      <c r="AM5" s="196">
        <v>69</v>
      </c>
      <c r="AN5" s="197">
        <v>65.25</v>
      </c>
      <c r="AO5" s="197">
        <v>42.5</v>
      </c>
      <c r="AP5" s="197"/>
      <c r="AQ5" s="198">
        <v>53.75</v>
      </c>
      <c r="AR5" s="193">
        <v>57.666666666666664</v>
      </c>
      <c r="AS5" s="194">
        <v>54.333333333333336</v>
      </c>
      <c r="AT5" s="194">
        <v>44</v>
      </c>
      <c r="AU5" s="194">
        <v>46.75</v>
      </c>
      <c r="AV5" s="195">
        <v>49.5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37105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37106</v>
      </c>
      <c r="B6" s="171">
        <v>52.65</v>
      </c>
      <c r="C6" s="172">
        <v>32.4</v>
      </c>
      <c r="D6" s="171">
        <v>50.75</v>
      </c>
      <c r="E6" s="172">
        <v>32.25</v>
      </c>
      <c r="F6" s="252"/>
      <c r="G6" s="172">
        <v>52</v>
      </c>
      <c r="H6" s="173">
        <v>25</v>
      </c>
      <c r="I6" s="255">
        <v>46</v>
      </c>
      <c r="J6" s="211">
        <v>28</v>
      </c>
      <c r="K6" s="211">
        <v>46.25</v>
      </c>
      <c r="L6" s="211">
        <v>32.4</v>
      </c>
      <c r="M6" s="238">
        <f t="shared" si="0"/>
        <v>1.8999999999999986</v>
      </c>
      <c r="N6" s="238">
        <f t="shared" si="1"/>
        <v>6.3999999999999986</v>
      </c>
      <c r="O6" s="238">
        <f t="shared" si="2"/>
        <v>6</v>
      </c>
      <c r="P6" s="238">
        <f t="shared" si="3"/>
        <v>0.25</v>
      </c>
      <c r="Q6" s="238">
        <f t="shared" si="4"/>
        <v>0.64999999999999858</v>
      </c>
      <c r="R6" s="236">
        <f t="shared" si="5"/>
        <v>37106</v>
      </c>
      <c r="S6" s="196">
        <v>63</v>
      </c>
      <c r="T6" s="197">
        <v>61</v>
      </c>
      <c r="U6" s="197">
        <v>68</v>
      </c>
      <c r="V6" s="197">
        <v>62</v>
      </c>
      <c r="W6" s="198">
        <v>62</v>
      </c>
      <c r="X6" s="196">
        <v>58</v>
      </c>
      <c r="Y6" s="197">
        <v>59</v>
      </c>
      <c r="Z6" s="197">
        <v>58</v>
      </c>
      <c r="AA6" s="197">
        <v>55</v>
      </c>
      <c r="AB6" s="198">
        <v>57</v>
      </c>
      <c r="AC6" s="196">
        <v>52</v>
      </c>
      <c r="AD6" s="197">
        <v>48</v>
      </c>
      <c r="AE6" s="197">
        <v>42</v>
      </c>
      <c r="AF6" s="197">
        <v>44</v>
      </c>
      <c r="AG6" s="198">
        <v>46</v>
      </c>
      <c r="AH6" s="196">
        <v>52</v>
      </c>
      <c r="AI6" s="197">
        <v>49</v>
      </c>
      <c r="AJ6" s="197">
        <v>42</v>
      </c>
      <c r="AK6" s="197">
        <v>44</v>
      </c>
      <c r="AL6" s="198">
        <v>46</v>
      </c>
      <c r="AM6" s="196">
        <v>69</v>
      </c>
      <c r="AN6" s="197">
        <v>65</v>
      </c>
      <c r="AO6" s="197">
        <v>43</v>
      </c>
      <c r="AP6" s="197">
        <v>45</v>
      </c>
      <c r="AQ6" s="198">
        <v>51</v>
      </c>
      <c r="AR6" s="196">
        <f>AVERAGE(AC6,AH6,AM6)</f>
        <v>57.666666666666664</v>
      </c>
      <c r="AS6" s="197">
        <f>AVERAGE(AD6,AI6,AN6)</f>
        <v>54</v>
      </c>
      <c r="AT6" s="197">
        <f>AVERAGE(AE6,AJ6,AO6)</f>
        <v>42.333333333333336</v>
      </c>
      <c r="AU6" s="197">
        <f>AVERAGE(AF6,AK6,AP6)</f>
        <v>44.333333333333336</v>
      </c>
      <c r="AV6" s="198">
        <f>AVERAGE(AG6,AL6,AQ6)</f>
        <v>47.666666666666664</v>
      </c>
      <c r="AW6" s="196"/>
      <c r="AX6" s="197"/>
      <c r="AY6" s="197"/>
      <c r="AZ6" s="197"/>
      <c r="BA6" s="198"/>
      <c r="BB6" s="196">
        <v>42</v>
      </c>
      <c r="BC6" s="197"/>
      <c r="BD6" s="197"/>
      <c r="BE6" s="197"/>
      <c r="BF6" s="198"/>
      <c r="BG6" s="236">
        <f t="shared" si="6"/>
        <v>37106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37107</v>
      </c>
      <c r="B7" s="171">
        <v>52.65</v>
      </c>
      <c r="C7" s="172">
        <v>32.4</v>
      </c>
      <c r="D7" s="171">
        <v>50.75</v>
      </c>
      <c r="E7" s="172">
        <v>32.25</v>
      </c>
      <c r="F7" s="252"/>
      <c r="G7" s="172">
        <v>52</v>
      </c>
      <c r="H7" s="173">
        <v>25</v>
      </c>
      <c r="I7" s="255">
        <v>46</v>
      </c>
      <c r="J7" s="211">
        <v>28</v>
      </c>
      <c r="K7" s="211">
        <v>46.25</v>
      </c>
      <c r="L7" s="211">
        <v>32.4</v>
      </c>
      <c r="M7" s="238">
        <f t="shared" si="0"/>
        <v>1.8999999999999986</v>
      </c>
      <c r="N7" s="238">
        <f t="shared" si="1"/>
        <v>6.3999999999999986</v>
      </c>
      <c r="O7" s="238">
        <f t="shared" si="2"/>
        <v>6</v>
      </c>
      <c r="P7" s="238">
        <f t="shared" si="3"/>
        <v>0.25</v>
      </c>
      <c r="Q7" s="238">
        <f t="shared" si="4"/>
        <v>0.64999999999999858</v>
      </c>
      <c r="R7" s="236">
        <f t="shared" si="5"/>
        <v>37107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6"/>
        <v>37107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5">
      <c r="A8" s="103">
        <v>37108</v>
      </c>
      <c r="B8" s="171"/>
      <c r="C8" s="172">
        <v>43</v>
      </c>
      <c r="D8" s="171"/>
      <c r="E8" s="172">
        <v>42.5</v>
      </c>
      <c r="F8" s="252"/>
      <c r="G8" s="172"/>
      <c r="H8" s="173">
        <v>44</v>
      </c>
      <c r="I8" s="211"/>
      <c r="J8" s="211">
        <v>39</v>
      </c>
      <c r="K8" s="211"/>
      <c r="L8" s="211">
        <v>44</v>
      </c>
      <c r="M8" s="238"/>
      <c r="N8" s="238"/>
      <c r="O8" s="238"/>
      <c r="P8" s="238"/>
      <c r="Q8" s="238"/>
      <c r="R8" s="236">
        <f t="shared" si="5"/>
        <v>37108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37108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5">
      <c r="A9" s="103">
        <v>37109</v>
      </c>
      <c r="B9" s="171">
        <v>67</v>
      </c>
      <c r="C9" s="172">
        <v>43</v>
      </c>
      <c r="D9" s="171">
        <v>66</v>
      </c>
      <c r="E9" s="172">
        <v>42.5</v>
      </c>
      <c r="F9" s="252"/>
      <c r="G9" s="172">
        <v>76</v>
      </c>
      <c r="H9" s="173">
        <v>44</v>
      </c>
      <c r="I9" s="211">
        <v>68</v>
      </c>
      <c r="J9" s="211">
        <v>39</v>
      </c>
      <c r="K9" s="211">
        <v>68</v>
      </c>
      <c r="L9" s="211">
        <v>44</v>
      </c>
      <c r="M9" s="238">
        <f t="shared" si="0"/>
        <v>1</v>
      </c>
      <c r="N9" s="238">
        <f t="shared" si="1"/>
        <v>-1</v>
      </c>
      <c r="O9" s="238">
        <f t="shared" si="2"/>
        <v>8</v>
      </c>
      <c r="P9" s="238">
        <f t="shared" si="3"/>
        <v>0</v>
      </c>
      <c r="Q9" s="238">
        <f t="shared" si="4"/>
        <v>-9</v>
      </c>
      <c r="R9" s="236">
        <f t="shared" si="5"/>
        <v>37109</v>
      </c>
      <c r="S9" s="199">
        <v>61</v>
      </c>
      <c r="T9" s="197">
        <v>60</v>
      </c>
      <c r="U9" s="197">
        <v>64.5</v>
      </c>
      <c r="V9" s="197">
        <v>59</v>
      </c>
      <c r="W9" s="198">
        <v>59</v>
      </c>
      <c r="X9" s="196">
        <v>54</v>
      </c>
      <c r="Y9" s="197">
        <v>55</v>
      </c>
      <c r="Z9" s="197">
        <v>55</v>
      </c>
      <c r="AA9" s="197">
        <v>53</v>
      </c>
      <c r="AB9" s="198">
        <v>53</v>
      </c>
      <c r="AC9" s="196">
        <v>48</v>
      </c>
      <c r="AD9" s="197">
        <v>44</v>
      </c>
      <c r="AE9" s="197">
        <v>45</v>
      </c>
      <c r="AF9" s="197">
        <v>45</v>
      </c>
      <c r="AG9" s="198">
        <v>45.25</v>
      </c>
      <c r="AH9" s="196">
        <v>51</v>
      </c>
      <c r="AI9" s="197">
        <v>48</v>
      </c>
      <c r="AJ9" s="197">
        <v>41</v>
      </c>
      <c r="AK9" s="197">
        <v>44</v>
      </c>
      <c r="AL9" s="198">
        <v>46</v>
      </c>
      <c r="AM9" s="196">
        <v>64</v>
      </c>
      <c r="AN9" s="197">
        <v>60</v>
      </c>
      <c r="AO9" s="197">
        <v>41</v>
      </c>
      <c r="AP9" s="197">
        <v>45</v>
      </c>
      <c r="AQ9" s="198">
        <v>50</v>
      </c>
      <c r="AR9" s="196">
        <f>AVERAGE(AC9,AH9,AM9)</f>
        <v>54.333333333333336</v>
      </c>
      <c r="AS9" s="197">
        <f>AVERAGE(AD9,AI9,AN9)</f>
        <v>50.666666666666664</v>
      </c>
      <c r="AT9" s="197">
        <f>AVERAGE(AE9,AJ9,AO9)</f>
        <v>42.333333333333336</v>
      </c>
      <c r="AU9" s="197">
        <f>AVERAGE(AF9,AK9,AP9)</f>
        <v>44.666666666666664</v>
      </c>
      <c r="AV9" s="198">
        <f>AVERAGE(AG9,AL9,AQ9)</f>
        <v>47.083333333333336</v>
      </c>
      <c r="AW9" s="196"/>
      <c r="AX9" s="197"/>
      <c r="AY9" s="197"/>
      <c r="AZ9" s="197"/>
      <c r="BA9" s="198"/>
      <c r="BB9" s="196">
        <v>41</v>
      </c>
      <c r="BC9" s="197"/>
      <c r="BD9" s="197"/>
      <c r="BE9" s="197"/>
      <c r="BF9" s="198"/>
      <c r="BG9" s="236">
        <f t="shared" si="6"/>
        <v>37109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5">
      <c r="A10" s="103">
        <v>37110</v>
      </c>
      <c r="B10" s="171">
        <v>65.5</v>
      </c>
      <c r="C10" s="172">
        <v>30.75</v>
      </c>
      <c r="D10" s="171">
        <v>64.5</v>
      </c>
      <c r="E10" s="172">
        <v>32</v>
      </c>
      <c r="F10" s="252"/>
      <c r="G10" s="172">
        <v>71.5</v>
      </c>
      <c r="H10" s="173">
        <v>29.5</v>
      </c>
      <c r="I10" s="211">
        <v>64</v>
      </c>
      <c r="J10" s="211">
        <v>32</v>
      </c>
      <c r="K10" s="211">
        <v>64</v>
      </c>
      <c r="L10" s="211">
        <v>33</v>
      </c>
      <c r="M10" s="238">
        <f t="shared" si="0"/>
        <v>1</v>
      </c>
      <c r="N10" s="238">
        <f t="shared" si="1"/>
        <v>1.5</v>
      </c>
      <c r="O10" s="238">
        <f t="shared" si="2"/>
        <v>7.5</v>
      </c>
      <c r="P10" s="238">
        <f t="shared" si="3"/>
        <v>0</v>
      </c>
      <c r="Q10" s="238">
        <f t="shared" si="4"/>
        <v>-6</v>
      </c>
      <c r="R10" s="236">
        <f t="shared" si="5"/>
        <v>37110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37110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5">
      <c r="A11" s="103">
        <v>37111</v>
      </c>
      <c r="B11" s="171">
        <v>67.25</v>
      </c>
      <c r="C11" s="172">
        <v>32</v>
      </c>
      <c r="D11" s="171">
        <v>66.75</v>
      </c>
      <c r="E11" s="172">
        <v>32.6</v>
      </c>
      <c r="F11" s="252"/>
      <c r="G11" s="172">
        <v>72</v>
      </c>
      <c r="H11" s="173">
        <v>32</v>
      </c>
      <c r="I11" s="211">
        <v>68</v>
      </c>
      <c r="J11" s="211">
        <v>34</v>
      </c>
      <c r="K11" s="211">
        <v>68</v>
      </c>
      <c r="L11" s="211">
        <v>35.200000000000003</v>
      </c>
      <c r="M11" s="238">
        <f>+B11-D11</f>
        <v>0.5</v>
      </c>
      <c r="N11" s="238">
        <f>+B11-K11</f>
        <v>-0.75</v>
      </c>
      <c r="O11" s="238">
        <f>+G11-I11</f>
        <v>4</v>
      </c>
      <c r="P11" s="238">
        <f>+K11-I11</f>
        <v>0</v>
      </c>
      <c r="Q11" s="238">
        <f>+B11-G11</f>
        <v>-4.75</v>
      </c>
      <c r="R11" s="236">
        <f t="shared" si="5"/>
        <v>37111</v>
      </c>
      <c r="S11" s="199">
        <v>59</v>
      </c>
      <c r="T11" s="197">
        <v>59</v>
      </c>
      <c r="U11" s="197">
        <v>63</v>
      </c>
      <c r="V11" s="197">
        <v>57</v>
      </c>
      <c r="W11" s="198">
        <v>57</v>
      </c>
      <c r="X11" s="196">
        <v>51</v>
      </c>
      <c r="Y11" s="197">
        <v>52</v>
      </c>
      <c r="Z11" s="197">
        <v>52</v>
      </c>
      <c r="AA11" s="197">
        <v>50</v>
      </c>
      <c r="AB11" s="198">
        <v>51</v>
      </c>
      <c r="AC11" s="196">
        <v>45</v>
      </c>
      <c r="AD11" s="197">
        <v>42.25</v>
      </c>
      <c r="AE11" s="197">
        <v>42.5</v>
      </c>
      <c r="AF11" s="197">
        <v>42</v>
      </c>
      <c r="AG11" s="198">
        <v>43</v>
      </c>
      <c r="AH11" s="196">
        <v>47</v>
      </c>
      <c r="AI11" s="197">
        <v>44</v>
      </c>
      <c r="AJ11" s="197">
        <v>40</v>
      </c>
      <c r="AK11" s="197">
        <v>42</v>
      </c>
      <c r="AL11" s="198">
        <v>44</v>
      </c>
      <c r="AM11" s="196">
        <v>60</v>
      </c>
      <c r="AN11" s="197">
        <v>57</v>
      </c>
      <c r="AO11" s="197">
        <v>40</v>
      </c>
      <c r="AP11" s="197">
        <v>42</v>
      </c>
      <c r="AQ11" s="198">
        <v>45</v>
      </c>
      <c r="AR11" s="196">
        <f t="shared" ref="AR11:AV12" si="7">AVERAGE(AC11,AH11,AM11)</f>
        <v>50.666666666666664</v>
      </c>
      <c r="AS11" s="197">
        <f t="shared" si="7"/>
        <v>47.75</v>
      </c>
      <c r="AT11" s="197">
        <f t="shared" si="7"/>
        <v>40.833333333333336</v>
      </c>
      <c r="AU11" s="197">
        <f t="shared" si="7"/>
        <v>42</v>
      </c>
      <c r="AV11" s="198">
        <f t="shared" si="7"/>
        <v>44</v>
      </c>
      <c r="AW11" s="196">
        <v>64</v>
      </c>
      <c r="AX11" s="197"/>
      <c r="AY11" s="197">
        <v>64</v>
      </c>
      <c r="AZ11" s="197">
        <v>57</v>
      </c>
      <c r="BA11" s="198">
        <v>56</v>
      </c>
      <c r="BB11" s="196">
        <v>37</v>
      </c>
      <c r="BC11" s="197"/>
      <c r="BD11" s="197"/>
      <c r="BE11" s="197"/>
      <c r="BF11" s="198"/>
      <c r="BG11" s="236">
        <f t="shared" si="6"/>
        <v>37111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5">
      <c r="A12" s="103">
        <v>37112</v>
      </c>
      <c r="B12" s="171">
        <v>66</v>
      </c>
      <c r="C12" s="172">
        <v>34.25</v>
      </c>
      <c r="D12" s="171">
        <v>66</v>
      </c>
      <c r="E12" s="172">
        <v>35</v>
      </c>
      <c r="F12" s="252"/>
      <c r="G12" s="172">
        <v>72</v>
      </c>
      <c r="H12" s="173">
        <v>31</v>
      </c>
      <c r="I12" s="211">
        <v>67</v>
      </c>
      <c r="J12" s="211">
        <v>34</v>
      </c>
      <c r="K12" s="211">
        <v>67</v>
      </c>
      <c r="L12" s="211">
        <v>35</v>
      </c>
      <c r="M12" s="238">
        <f t="shared" ref="M12:M17" si="8">+B12-D12</f>
        <v>0</v>
      </c>
      <c r="N12" s="238">
        <f t="shared" ref="N12:N17" si="9">+B12-K12</f>
        <v>-1</v>
      </c>
      <c r="O12" s="238">
        <f t="shared" ref="O12:O17" si="10">+G12-I12</f>
        <v>5</v>
      </c>
      <c r="P12" s="238">
        <f t="shared" ref="P12:P17" si="11">+K12-I12</f>
        <v>0</v>
      </c>
      <c r="Q12" s="238">
        <f t="shared" ref="Q12:Q17" si="12">+B12-G12</f>
        <v>-6</v>
      </c>
      <c r="R12" s="236">
        <f t="shared" si="5"/>
        <v>37112</v>
      </c>
      <c r="S12" s="199">
        <v>56</v>
      </c>
      <c r="T12" s="197">
        <v>55</v>
      </c>
      <c r="U12" s="197">
        <v>64</v>
      </c>
      <c r="V12" s="197">
        <v>57</v>
      </c>
      <c r="W12" s="198">
        <v>57</v>
      </c>
      <c r="X12" s="196">
        <v>51</v>
      </c>
      <c r="Y12" s="197">
        <v>52</v>
      </c>
      <c r="Z12" s="197">
        <v>52</v>
      </c>
      <c r="AA12" s="197">
        <v>49</v>
      </c>
      <c r="AB12" s="198">
        <v>50</v>
      </c>
      <c r="AC12" s="196">
        <v>45</v>
      </c>
      <c r="AD12" s="197">
        <v>42</v>
      </c>
      <c r="AE12" s="197">
        <v>42</v>
      </c>
      <c r="AF12" s="197">
        <v>42</v>
      </c>
      <c r="AG12" s="198">
        <v>42</v>
      </c>
      <c r="AH12" s="196">
        <v>47</v>
      </c>
      <c r="AI12" s="197">
        <v>44</v>
      </c>
      <c r="AJ12" s="197">
        <v>42</v>
      </c>
      <c r="AK12" s="197">
        <v>42</v>
      </c>
      <c r="AL12" s="198">
        <v>42</v>
      </c>
      <c r="AM12" s="196">
        <v>60</v>
      </c>
      <c r="AN12" s="197">
        <v>57</v>
      </c>
      <c r="AO12" s="197">
        <v>40</v>
      </c>
      <c r="AP12" s="197">
        <v>42</v>
      </c>
      <c r="AQ12" s="198">
        <v>46</v>
      </c>
      <c r="AR12" s="196">
        <f t="shared" si="7"/>
        <v>50.666666666666664</v>
      </c>
      <c r="AS12" s="197">
        <f t="shared" si="7"/>
        <v>47.666666666666664</v>
      </c>
      <c r="AT12" s="197">
        <f t="shared" si="7"/>
        <v>41.333333333333336</v>
      </c>
      <c r="AU12" s="197">
        <f t="shared" si="7"/>
        <v>42</v>
      </c>
      <c r="AV12" s="198">
        <f t="shared" si="7"/>
        <v>43.333333333333336</v>
      </c>
      <c r="AW12" s="196">
        <v>64</v>
      </c>
      <c r="AX12" s="197"/>
      <c r="AY12" s="197">
        <v>64</v>
      </c>
      <c r="AZ12" s="197">
        <v>57</v>
      </c>
      <c r="BA12" s="198">
        <v>56</v>
      </c>
      <c r="BB12" s="196">
        <v>37</v>
      </c>
      <c r="BC12" s="197"/>
      <c r="BD12" s="197"/>
      <c r="BE12" s="197"/>
      <c r="BF12" s="198"/>
      <c r="BG12" s="236">
        <f t="shared" si="6"/>
        <v>37112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5">
      <c r="A13" s="103">
        <v>37113</v>
      </c>
      <c r="B13" s="171">
        <v>52.5</v>
      </c>
      <c r="C13" s="172">
        <v>31</v>
      </c>
      <c r="D13" s="171">
        <v>51.75</v>
      </c>
      <c r="E13" s="172">
        <v>32</v>
      </c>
      <c r="F13" s="252"/>
      <c r="G13" s="172">
        <v>59</v>
      </c>
      <c r="H13" s="173">
        <v>28</v>
      </c>
      <c r="I13" s="211">
        <v>52</v>
      </c>
      <c r="J13" s="211">
        <v>31</v>
      </c>
      <c r="K13" s="211">
        <v>53</v>
      </c>
      <c r="L13" s="211">
        <v>33</v>
      </c>
      <c r="M13" s="238">
        <f t="shared" si="8"/>
        <v>0.75</v>
      </c>
      <c r="N13" s="238">
        <f t="shared" si="9"/>
        <v>-0.5</v>
      </c>
      <c r="O13" s="238">
        <f t="shared" si="10"/>
        <v>7</v>
      </c>
      <c r="P13" s="238">
        <f t="shared" si="11"/>
        <v>1</v>
      </c>
      <c r="Q13" s="238">
        <f t="shared" si="12"/>
        <v>-6.5</v>
      </c>
      <c r="R13" s="236">
        <f t="shared" si="5"/>
        <v>37113</v>
      </c>
      <c r="S13" s="196">
        <v>51.5</v>
      </c>
      <c r="T13" s="197">
        <v>50</v>
      </c>
      <c r="U13" s="197"/>
      <c r="V13" s="197"/>
      <c r="W13" s="198"/>
      <c r="X13" s="196">
        <v>48</v>
      </c>
      <c r="Y13" s="197">
        <v>49</v>
      </c>
      <c r="Z13" s="197">
        <v>50</v>
      </c>
      <c r="AA13" s="197">
        <v>48</v>
      </c>
      <c r="AB13" s="198">
        <v>48</v>
      </c>
      <c r="AC13" s="196">
        <v>44</v>
      </c>
      <c r="AD13" s="197">
        <v>41</v>
      </c>
      <c r="AE13" s="197">
        <v>40</v>
      </c>
      <c r="AF13" s="197">
        <v>41</v>
      </c>
      <c r="AG13" s="198">
        <v>41</v>
      </c>
      <c r="AH13" s="196">
        <v>46</v>
      </c>
      <c r="AI13" s="197">
        <v>43</v>
      </c>
      <c r="AJ13" s="197">
        <v>40</v>
      </c>
      <c r="AK13" s="197">
        <v>42</v>
      </c>
      <c r="AL13" s="198">
        <v>44</v>
      </c>
      <c r="AM13" s="196">
        <v>59</v>
      </c>
      <c r="AN13" s="197">
        <v>56</v>
      </c>
      <c r="AO13" s="197">
        <v>40</v>
      </c>
      <c r="AP13" s="197">
        <v>42</v>
      </c>
      <c r="AQ13" s="198">
        <v>45</v>
      </c>
      <c r="AR13" s="196">
        <f>AVERAGE(AC13,AH13,AM13)</f>
        <v>49.666666666666664</v>
      </c>
      <c r="AS13" s="197">
        <f>AVERAGE(AD13,AI13,AN13)</f>
        <v>46.666666666666664</v>
      </c>
      <c r="AT13" s="197">
        <f>AVERAGE(AE13,AJ13,AO13)</f>
        <v>40</v>
      </c>
      <c r="AU13" s="197">
        <f>AVERAGE(AF13,AK13,AP13)</f>
        <v>41.666666666666664</v>
      </c>
      <c r="AV13" s="198">
        <f>AVERAGE(AG13,AL13,AQ13)</f>
        <v>43.333333333333336</v>
      </c>
      <c r="AW13" s="196">
        <v>64</v>
      </c>
      <c r="AX13" s="197">
        <v>67</v>
      </c>
      <c r="AY13" s="197">
        <v>64</v>
      </c>
      <c r="AZ13" s="197">
        <v>57</v>
      </c>
      <c r="BA13" s="198">
        <v>56</v>
      </c>
      <c r="BB13" s="196">
        <v>37</v>
      </c>
      <c r="BC13" s="197"/>
      <c r="BD13" s="197"/>
      <c r="BE13" s="197"/>
      <c r="BF13" s="198"/>
      <c r="BG13" s="236">
        <f t="shared" si="6"/>
        <v>37113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5">
      <c r="A14" s="103">
        <v>37114</v>
      </c>
      <c r="B14" s="171">
        <v>52.5</v>
      </c>
      <c r="C14" s="172">
        <v>31</v>
      </c>
      <c r="D14" s="171">
        <v>51.75</v>
      </c>
      <c r="E14" s="172">
        <v>32</v>
      </c>
      <c r="F14" s="252"/>
      <c r="G14" s="172">
        <v>59</v>
      </c>
      <c r="H14" s="173">
        <v>28</v>
      </c>
      <c r="I14" s="211">
        <v>52</v>
      </c>
      <c r="J14" s="211">
        <v>31</v>
      </c>
      <c r="K14" s="211">
        <v>53</v>
      </c>
      <c r="L14" s="211">
        <v>33</v>
      </c>
      <c r="M14" s="238">
        <f t="shared" si="8"/>
        <v>0.75</v>
      </c>
      <c r="N14" s="238">
        <f t="shared" si="9"/>
        <v>-0.5</v>
      </c>
      <c r="O14" s="238">
        <f t="shared" si="10"/>
        <v>7</v>
      </c>
      <c r="P14" s="238">
        <f t="shared" si="11"/>
        <v>1</v>
      </c>
      <c r="Q14" s="238">
        <f t="shared" si="12"/>
        <v>-6.5</v>
      </c>
      <c r="R14" s="236">
        <f t="shared" si="5"/>
        <v>37114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37114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37115</v>
      </c>
      <c r="B15" s="171"/>
      <c r="C15" s="172">
        <v>33.5</v>
      </c>
      <c r="D15" s="171"/>
      <c r="E15" s="172">
        <v>34</v>
      </c>
      <c r="F15" s="252"/>
      <c r="G15" s="172"/>
      <c r="H15" s="173">
        <v>36</v>
      </c>
      <c r="I15" s="211"/>
      <c r="J15" s="211">
        <v>32</v>
      </c>
      <c r="K15" s="211"/>
      <c r="L15" s="211">
        <v>33</v>
      </c>
      <c r="M15" s="238"/>
      <c r="N15" s="238"/>
      <c r="O15" s="238"/>
      <c r="P15" s="238"/>
      <c r="Q15" s="238"/>
      <c r="R15" s="236">
        <f t="shared" si="5"/>
        <v>37115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37115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5">
      <c r="A16" s="103">
        <v>37116</v>
      </c>
      <c r="B16" s="171">
        <v>45.25</v>
      </c>
      <c r="C16" s="172">
        <v>33.5</v>
      </c>
      <c r="D16" s="171">
        <v>45</v>
      </c>
      <c r="E16" s="172">
        <v>34</v>
      </c>
      <c r="F16" s="252"/>
      <c r="G16" s="172">
        <v>57</v>
      </c>
      <c r="H16" s="173">
        <v>36</v>
      </c>
      <c r="I16" s="211">
        <v>43</v>
      </c>
      <c r="J16" s="211">
        <v>32</v>
      </c>
      <c r="K16" s="211">
        <v>46</v>
      </c>
      <c r="L16" s="211">
        <v>33</v>
      </c>
      <c r="M16" s="238">
        <f t="shared" si="8"/>
        <v>0.25</v>
      </c>
      <c r="N16" s="238">
        <f t="shared" si="9"/>
        <v>-0.75</v>
      </c>
      <c r="O16" s="238">
        <f t="shared" si="10"/>
        <v>14</v>
      </c>
      <c r="P16" s="238">
        <f t="shared" si="11"/>
        <v>3</v>
      </c>
      <c r="Q16" s="238">
        <f t="shared" si="12"/>
        <v>-11.75</v>
      </c>
      <c r="R16" s="236">
        <f t="shared" si="5"/>
        <v>37116</v>
      </c>
      <c r="S16" s="196">
        <v>48</v>
      </c>
      <c r="T16" s="197">
        <v>47</v>
      </c>
      <c r="U16" s="197">
        <v>54</v>
      </c>
      <c r="V16" s="197">
        <v>48</v>
      </c>
      <c r="W16" s="198">
        <v>48</v>
      </c>
      <c r="X16" s="196">
        <v>45</v>
      </c>
      <c r="Y16" s="197">
        <v>46</v>
      </c>
      <c r="Z16" s="197">
        <v>47</v>
      </c>
      <c r="AA16" s="197">
        <v>44</v>
      </c>
      <c r="AB16" s="198">
        <v>45</v>
      </c>
      <c r="AC16" s="196">
        <v>41</v>
      </c>
      <c r="AD16" s="197">
        <v>38</v>
      </c>
      <c r="AE16" s="197">
        <v>39</v>
      </c>
      <c r="AF16" s="197">
        <v>38</v>
      </c>
      <c r="AG16" s="198">
        <v>40</v>
      </c>
      <c r="AH16" s="196">
        <v>43</v>
      </c>
      <c r="AI16" s="197">
        <v>40</v>
      </c>
      <c r="AJ16" s="197">
        <v>38</v>
      </c>
      <c r="AK16" s="197">
        <v>40</v>
      </c>
      <c r="AL16" s="198">
        <v>41</v>
      </c>
      <c r="AM16" s="196">
        <v>53</v>
      </c>
      <c r="AN16" s="197">
        <v>50</v>
      </c>
      <c r="AO16" s="197">
        <v>39</v>
      </c>
      <c r="AP16" s="197">
        <v>41</v>
      </c>
      <c r="AQ16" s="198">
        <v>43</v>
      </c>
      <c r="AR16" s="196">
        <f>AVERAGE(AC16,AH16,AM16)</f>
        <v>45.666666666666664</v>
      </c>
      <c r="AS16" s="197">
        <f>AVERAGE(AD16,AI16,AN16)</f>
        <v>42.666666666666664</v>
      </c>
      <c r="AT16" s="197">
        <f>AVERAGE(AE16,AJ16,AO16)</f>
        <v>38.666666666666664</v>
      </c>
      <c r="AU16" s="197">
        <f>AVERAGE(AF16,AK16,AP16)</f>
        <v>39.666666666666664</v>
      </c>
      <c r="AV16" s="198">
        <f>AVERAGE(AG16,AL16,AQ16)</f>
        <v>41.333333333333336</v>
      </c>
      <c r="AW16" s="196">
        <v>62</v>
      </c>
      <c r="AX16" s="197">
        <v>65</v>
      </c>
      <c r="AY16" s="197">
        <v>58</v>
      </c>
      <c r="AZ16" s="197">
        <v>54</v>
      </c>
      <c r="BA16" s="198">
        <v>53</v>
      </c>
      <c r="BB16" s="196">
        <v>35</v>
      </c>
      <c r="BC16" s="197"/>
      <c r="BD16" s="197"/>
      <c r="BE16" s="197"/>
      <c r="BF16" s="198"/>
      <c r="BG16" s="236">
        <f t="shared" si="6"/>
        <v>37116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37117</v>
      </c>
      <c r="B17" s="171">
        <v>45.5</v>
      </c>
      <c r="C17" s="172">
        <v>31.75</v>
      </c>
      <c r="D17" s="171">
        <v>44</v>
      </c>
      <c r="E17" s="172">
        <v>31.25</v>
      </c>
      <c r="F17" s="252"/>
      <c r="G17" s="172">
        <v>51</v>
      </c>
      <c r="H17" s="173">
        <v>26</v>
      </c>
      <c r="I17" s="211">
        <v>43</v>
      </c>
      <c r="J17" s="211">
        <v>27</v>
      </c>
      <c r="K17" s="211">
        <v>44</v>
      </c>
      <c r="L17" s="211">
        <v>32</v>
      </c>
      <c r="M17" s="238">
        <f t="shared" si="8"/>
        <v>1.5</v>
      </c>
      <c r="N17" s="238">
        <f t="shared" si="9"/>
        <v>1.5</v>
      </c>
      <c r="O17" s="238">
        <f t="shared" si="10"/>
        <v>8</v>
      </c>
      <c r="P17" s="238">
        <f t="shared" si="11"/>
        <v>1</v>
      </c>
      <c r="Q17" s="238">
        <f t="shared" si="12"/>
        <v>-5.5</v>
      </c>
      <c r="R17" s="236">
        <f t="shared" si="5"/>
        <v>37117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37117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37118</v>
      </c>
      <c r="B18" s="171">
        <v>45.25</v>
      </c>
      <c r="C18" s="172">
        <v>32</v>
      </c>
      <c r="D18" s="171">
        <v>43.5</v>
      </c>
      <c r="E18" s="172">
        <v>32</v>
      </c>
      <c r="F18" s="252"/>
      <c r="G18" s="172">
        <v>49</v>
      </c>
      <c r="H18" s="173">
        <v>26</v>
      </c>
      <c r="I18" s="211">
        <v>44</v>
      </c>
      <c r="J18" s="211">
        <v>26</v>
      </c>
      <c r="K18" s="211">
        <v>43</v>
      </c>
      <c r="L18" s="211">
        <v>31</v>
      </c>
      <c r="M18" s="238">
        <f>+B18-D18</f>
        <v>1.75</v>
      </c>
      <c r="N18" s="238">
        <f>+B18-K18</f>
        <v>2.25</v>
      </c>
      <c r="O18" s="238">
        <f>+G18-I18</f>
        <v>5</v>
      </c>
      <c r="P18" s="238">
        <f>+K18-I18</f>
        <v>-1</v>
      </c>
      <c r="Q18" s="238">
        <f>+B18-G18</f>
        <v>-3.75</v>
      </c>
      <c r="R18" s="236">
        <f t="shared" si="5"/>
        <v>37118</v>
      </c>
      <c r="S18" s="196">
        <v>43</v>
      </c>
      <c r="T18" s="197">
        <v>43</v>
      </c>
      <c r="U18" s="197">
        <v>49</v>
      </c>
      <c r="V18" s="197">
        <v>44</v>
      </c>
      <c r="W18" s="198">
        <v>45</v>
      </c>
      <c r="X18" s="196">
        <v>43.5</v>
      </c>
      <c r="Y18" s="197">
        <v>44</v>
      </c>
      <c r="Z18" s="197">
        <v>45</v>
      </c>
      <c r="AA18" s="197">
        <v>43</v>
      </c>
      <c r="AB18" s="198">
        <v>43</v>
      </c>
      <c r="AC18" s="196">
        <v>40</v>
      </c>
      <c r="AD18" s="197">
        <v>38</v>
      </c>
      <c r="AE18" s="197">
        <v>40</v>
      </c>
      <c r="AF18" s="197">
        <v>39</v>
      </c>
      <c r="AG18" s="198">
        <v>42</v>
      </c>
      <c r="AH18" s="196">
        <v>43</v>
      </c>
      <c r="AI18" s="197">
        <v>40</v>
      </c>
      <c r="AJ18" s="197">
        <v>40</v>
      </c>
      <c r="AK18" s="197">
        <v>42</v>
      </c>
      <c r="AL18" s="198">
        <v>43</v>
      </c>
      <c r="AM18" s="196">
        <v>53</v>
      </c>
      <c r="AN18" s="197">
        <v>50</v>
      </c>
      <c r="AO18" s="197">
        <v>42</v>
      </c>
      <c r="AP18" s="197">
        <v>42</v>
      </c>
      <c r="AQ18" s="198">
        <v>46</v>
      </c>
      <c r="AR18" s="196">
        <f t="shared" ref="AR18:AV19" si="13">AVERAGE(AC18,AH18,AM18)</f>
        <v>45.333333333333336</v>
      </c>
      <c r="AS18" s="197">
        <f t="shared" si="13"/>
        <v>42.666666666666664</v>
      </c>
      <c r="AT18" s="197">
        <f t="shared" si="13"/>
        <v>40.666666666666664</v>
      </c>
      <c r="AU18" s="197">
        <f t="shared" si="13"/>
        <v>41</v>
      </c>
      <c r="AV18" s="198">
        <f t="shared" si="13"/>
        <v>43.666666666666664</v>
      </c>
      <c r="AW18" s="196">
        <v>58</v>
      </c>
      <c r="AX18" s="197">
        <v>61</v>
      </c>
      <c r="AY18" s="197">
        <v>59</v>
      </c>
      <c r="AZ18" s="197">
        <v>53</v>
      </c>
      <c r="BA18" s="198">
        <v>53</v>
      </c>
      <c r="BB18" s="196"/>
      <c r="BC18" s="197"/>
      <c r="BD18" s="197"/>
      <c r="BE18" s="197"/>
      <c r="BF18" s="198"/>
      <c r="BG18" s="236">
        <f t="shared" si="6"/>
        <v>37118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5">
      <c r="A19" s="103">
        <v>37119</v>
      </c>
      <c r="B19" s="171">
        <v>43.2</v>
      </c>
      <c r="C19" s="172">
        <v>31.4</v>
      </c>
      <c r="D19" s="171">
        <v>43.15</v>
      </c>
      <c r="E19" s="172">
        <v>31.25</v>
      </c>
      <c r="F19" s="252"/>
      <c r="G19" s="172">
        <v>49</v>
      </c>
      <c r="H19" s="173">
        <v>25</v>
      </c>
      <c r="I19" s="211">
        <v>44</v>
      </c>
      <c r="J19" s="211">
        <v>27</v>
      </c>
      <c r="K19" s="211">
        <v>44</v>
      </c>
      <c r="L19" s="211">
        <v>31</v>
      </c>
      <c r="M19" s="238">
        <f t="shared" ref="M19:M24" si="14">+B19-D19</f>
        <v>5.0000000000004263E-2</v>
      </c>
      <c r="N19" s="238">
        <f>+B19-K19</f>
        <v>-0.79999999999999716</v>
      </c>
      <c r="O19" s="238">
        <f t="shared" ref="O19:O24" si="15">+G19-I19</f>
        <v>5</v>
      </c>
      <c r="P19" s="238">
        <f t="shared" ref="P19:P24" si="16">+K19-I19</f>
        <v>0</v>
      </c>
      <c r="Q19" s="238">
        <f t="shared" ref="Q19:Q24" si="17">+B19-G19</f>
        <v>-5.7999999999999972</v>
      </c>
      <c r="R19" s="236">
        <f t="shared" si="5"/>
        <v>37119</v>
      </c>
      <c r="S19" s="196">
        <v>43</v>
      </c>
      <c r="T19" s="197">
        <v>43</v>
      </c>
      <c r="U19" s="197">
        <v>51</v>
      </c>
      <c r="V19" s="197">
        <v>45</v>
      </c>
      <c r="W19" s="198">
        <v>45</v>
      </c>
      <c r="X19" s="196">
        <v>43.5</v>
      </c>
      <c r="Y19" s="197">
        <v>44</v>
      </c>
      <c r="Z19" s="197">
        <v>47</v>
      </c>
      <c r="AA19" s="197">
        <v>45</v>
      </c>
      <c r="AB19" s="198">
        <v>46</v>
      </c>
      <c r="AC19" s="196">
        <v>42</v>
      </c>
      <c r="AD19" s="197">
        <v>40</v>
      </c>
      <c r="AE19" s="197">
        <v>41</v>
      </c>
      <c r="AF19" s="197">
        <v>41</v>
      </c>
      <c r="AG19" s="198">
        <v>43</v>
      </c>
      <c r="AH19" s="196">
        <v>43</v>
      </c>
      <c r="AI19" s="197">
        <v>40</v>
      </c>
      <c r="AJ19" s="197">
        <v>40</v>
      </c>
      <c r="AK19" s="197">
        <v>43</v>
      </c>
      <c r="AL19" s="198">
        <v>44</v>
      </c>
      <c r="AM19" s="196">
        <v>54</v>
      </c>
      <c r="AN19" s="197">
        <v>51</v>
      </c>
      <c r="AO19" s="197">
        <v>41</v>
      </c>
      <c r="AP19" s="197">
        <v>43</v>
      </c>
      <c r="AQ19" s="198">
        <v>47</v>
      </c>
      <c r="AR19" s="196">
        <f t="shared" si="13"/>
        <v>46.333333333333336</v>
      </c>
      <c r="AS19" s="197">
        <f t="shared" si="13"/>
        <v>43.666666666666664</v>
      </c>
      <c r="AT19" s="197">
        <f t="shared" si="13"/>
        <v>40.666666666666664</v>
      </c>
      <c r="AU19" s="197">
        <f t="shared" si="13"/>
        <v>42.333333333333336</v>
      </c>
      <c r="AV19" s="198">
        <f t="shared" si="13"/>
        <v>44.666666666666664</v>
      </c>
      <c r="AW19" s="196">
        <v>59</v>
      </c>
      <c r="AX19" s="197">
        <v>62</v>
      </c>
      <c r="AY19" s="197">
        <v>61</v>
      </c>
      <c r="AZ19" s="197">
        <v>55</v>
      </c>
      <c r="BA19" s="198">
        <v>55</v>
      </c>
      <c r="BB19" s="196"/>
      <c r="BC19" s="197"/>
      <c r="BD19" s="197"/>
      <c r="BE19" s="197"/>
      <c r="BF19" s="198"/>
      <c r="BG19" s="236">
        <f t="shared" si="6"/>
        <v>37119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37120</v>
      </c>
      <c r="B20" s="171">
        <v>39</v>
      </c>
      <c r="C20" s="172">
        <v>29.75</v>
      </c>
      <c r="D20" s="171">
        <v>42</v>
      </c>
      <c r="E20" s="172">
        <v>30.25</v>
      </c>
      <c r="F20" s="252"/>
      <c r="G20" s="172">
        <v>48</v>
      </c>
      <c r="H20" s="173">
        <v>26</v>
      </c>
      <c r="I20" s="211">
        <v>46</v>
      </c>
      <c r="J20" s="211">
        <v>29</v>
      </c>
      <c r="K20" s="211">
        <v>44</v>
      </c>
      <c r="L20" s="211">
        <v>33</v>
      </c>
      <c r="M20" s="238">
        <f t="shared" si="14"/>
        <v>-3</v>
      </c>
      <c r="N20" s="238">
        <f>+B20-K20</f>
        <v>-5</v>
      </c>
      <c r="O20" s="238">
        <f t="shared" si="15"/>
        <v>2</v>
      </c>
      <c r="P20" s="238">
        <f t="shared" si="16"/>
        <v>-2</v>
      </c>
      <c r="Q20" s="238">
        <f t="shared" si="17"/>
        <v>-9</v>
      </c>
      <c r="R20" s="236">
        <f t="shared" si="5"/>
        <v>37120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37120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37121</v>
      </c>
      <c r="B21" s="171">
        <v>39</v>
      </c>
      <c r="C21" s="172">
        <v>29.75</v>
      </c>
      <c r="D21" s="171">
        <v>42</v>
      </c>
      <c r="E21" s="172">
        <v>30.25</v>
      </c>
      <c r="F21" s="252"/>
      <c r="G21" s="172">
        <v>48</v>
      </c>
      <c r="H21" s="173">
        <v>26</v>
      </c>
      <c r="I21" s="211">
        <v>46</v>
      </c>
      <c r="J21" s="211">
        <v>29</v>
      </c>
      <c r="K21" s="211">
        <v>44</v>
      </c>
      <c r="L21" s="211">
        <v>33</v>
      </c>
      <c r="M21" s="238">
        <f t="shared" si="14"/>
        <v>-3</v>
      </c>
      <c r="N21" s="238">
        <f>+B21-K21</f>
        <v>-5</v>
      </c>
      <c r="O21" s="238">
        <f t="shared" si="15"/>
        <v>2</v>
      </c>
      <c r="P21" s="238">
        <f t="shared" si="16"/>
        <v>-2</v>
      </c>
      <c r="Q21" s="238">
        <f t="shared" si="17"/>
        <v>-9</v>
      </c>
      <c r="R21" s="236">
        <f t="shared" si="5"/>
        <v>37121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37121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37122</v>
      </c>
      <c r="B22" s="171"/>
      <c r="C22" s="172">
        <v>36.25</v>
      </c>
      <c r="D22" s="171"/>
      <c r="E22" s="172">
        <v>36.5</v>
      </c>
      <c r="F22" s="252"/>
      <c r="G22" s="172"/>
      <c r="H22" s="173">
        <v>38</v>
      </c>
      <c r="I22" s="211"/>
      <c r="J22" s="211">
        <v>37</v>
      </c>
      <c r="K22" s="211"/>
      <c r="L22" s="211">
        <v>38</v>
      </c>
      <c r="M22" s="238"/>
      <c r="N22" s="238"/>
      <c r="O22" s="238"/>
      <c r="P22" s="238"/>
      <c r="Q22" s="238"/>
      <c r="R22" s="236">
        <f t="shared" si="5"/>
        <v>37122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37122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5">
      <c r="A23" s="103">
        <v>37123</v>
      </c>
      <c r="B23" s="171">
        <v>43.25</v>
      </c>
      <c r="C23" s="172">
        <v>36.25</v>
      </c>
      <c r="D23" s="171">
        <v>43</v>
      </c>
      <c r="E23" s="172">
        <v>36.5</v>
      </c>
      <c r="F23" s="252"/>
      <c r="G23" s="172">
        <v>52</v>
      </c>
      <c r="H23" s="173">
        <v>38</v>
      </c>
      <c r="I23" s="211">
        <v>44</v>
      </c>
      <c r="J23" s="211">
        <v>37</v>
      </c>
      <c r="K23" s="211">
        <v>45</v>
      </c>
      <c r="L23" s="211">
        <v>38</v>
      </c>
      <c r="M23" s="238">
        <f t="shared" si="14"/>
        <v>0.25</v>
      </c>
      <c r="N23" s="238">
        <f>+B23-K23</f>
        <v>-1.75</v>
      </c>
      <c r="O23" s="238">
        <f t="shared" si="15"/>
        <v>8</v>
      </c>
      <c r="P23" s="238">
        <f t="shared" si="16"/>
        <v>1</v>
      </c>
      <c r="Q23" s="238">
        <f t="shared" si="17"/>
        <v>-8.75</v>
      </c>
      <c r="R23" s="236">
        <f t="shared" si="5"/>
        <v>37123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37123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37124</v>
      </c>
      <c r="B24" s="171">
        <v>40</v>
      </c>
      <c r="C24" s="172">
        <v>27.25</v>
      </c>
      <c r="D24" s="171">
        <v>39.799999999999997</v>
      </c>
      <c r="E24" s="172">
        <v>28</v>
      </c>
      <c r="F24" s="252"/>
      <c r="G24" s="172">
        <v>46</v>
      </c>
      <c r="H24" s="173">
        <v>26</v>
      </c>
      <c r="I24" s="211">
        <v>40</v>
      </c>
      <c r="J24" s="211">
        <v>28</v>
      </c>
      <c r="K24" s="211">
        <v>41</v>
      </c>
      <c r="L24" s="211">
        <v>31</v>
      </c>
      <c r="M24" s="238">
        <f t="shared" si="14"/>
        <v>0.20000000000000284</v>
      </c>
      <c r="N24" s="238">
        <f>+B24-K24</f>
        <v>-1</v>
      </c>
      <c r="O24" s="238">
        <f t="shared" si="15"/>
        <v>6</v>
      </c>
      <c r="P24" s="238">
        <f t="shared" si="16"/>
        <v>1</v>
      </c>
      <c r="Q24" s="238">
        <f t="shared" si="17"/>
        <v>-6</v>
      </c>
      <c r="R24" s="236">
        <f t="shared" si="5"/>
        <v>37124</v>
      </c>
      <c r="S24" s="196">
        <v>41</v>
      </c>
      <c r="T24" s="197">
        <v>40</v>
      </c>
      <c r="U24" s="197">
        <v>49</v>
      </c>
      <c r="V24" s="197">
        <v>42</v>
      </c>
      <c r="W24" s="198">
        <v>41.5</v>
      </c>
      <c r="X24" s="196">
        <v>42</v>
      </c>
      <c r="Y24" s="197">
        <v>42.5</v>
      </c>
      <c r="Z24" s="197">
        <v>45</v>
      </c>
      <c r="AA24" s="197">
        <v>43.25</v>
      </c>
      <c r="AB24" s="198">
        <v>43.85</v>
      </c>
      <c r="AC24" s="196">
        <v>41.5</v>
      </c>
      <c r="AD24" s="197"/>
      <c r="AE24" s="197">
        <v>40.25</v>
      </c>
      <c r="AF24" s="197">
        <v>40.549999999999997</v>
      </c>
      <c r="AG24" s="198">
        <v>42.45</v>
      </c>
      <c r="AH24" s="196">
        <v>43.5</v>
      </c>
      <c r="AI24" s="197"/>
      <c r="AJ24" s="197">
        <v>40.5</v>
      </c>
      <c r="AK24" s="197">
        <v>42.25</v>
      </c>
      <c r="AL24" s="198">
        <v>44</v>
      </c>
      <c r="AM24" s="196">
        <v>54.5</v>
      </c>
      <c r="AN24" s="197"/>
      <c r="AO24" s="197">
        <v>41</v>
      </c>
      <c r="AP24" s="197">
        <v>42.75</v>
      </c>
      <c r="AQ24" s="198">
        <v>46.15</v>
      </c>
      <c r="AR24" s="196"/>
      <c r="AS24" s="197"/>
      <c r="AT24" s="197"/>
      <c r="AU24" s="197"/>
      <c r="AV24" s="198"/>
      <c r="AW24" s="196">
        <v>57.3</v>
      </c>
      <c r="AX24" s="197"/>
      <c r="AY24" s="197">
        <v>61.67</v>
      </c>
      <c r="AZ24" s="197">
        <v>56.75</v>
      </c>
      <c r="BA24" s="198">
        <v>55.75</v>
      </c>
      <c r="BB24" s="196">
        <v>36</v>
      </c>
      <c r="BC24" s="197"/>
      <c r="BD24" s="197"/>
      <c r="BE24" s="197"/>
      <c r="BF24" s="198"/>
      <c r="BG24" s="236">
        <f t="shared" si="6"/>
        <v>37124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37125</v>
      </c>
      <c r="B25" s="171">
        <v>36.25</v>
      </c>
      <c r="C25" s="172">
        <v>25.25</v>
      </c>
      <c r="D25" s="171">
        <v>36.75</v>
      </c>
      <c r="E25" s="172">
        <v>25.75</v>
      </c>
      <c r="F25" s="253"/>
      <c r="G25" s="172">
        <v>42</v>
      </c>
      <c r="H25" s="173">
        <v>24.5</v>
      </c>
      <c r="I25" s="211">
        <v>37.32</v>
      </c>
      <c r="J25" s="211">
        <v>28.65</v>
      </c>
      <c r="K25" s="211">
        <v>37</v>
      </c>
      <c r="L25" s="211">
        <v>29</v>
      </c>
      <c r="M25" s="238">
        <f>+B25-D25</f>
        <v>-0.5</v>
      </c>
      <c r="N25" s="238">
        <f>+B25-K25</f>
        <v>-0.75</v>
      </c>
      <c r="O25" s="238">
        <f>+G25-I25</f>
        <v>4.68</v>
      </c>
      <c r="P25" s="238">
        <f>+K25-I25</f>
        <v>-0.32000000000000028</v>
      </c>
      <c r="Q25" s="238">
        <f>+B25-G25</f>
        <v>-5.75</v>
      </c>
      <c r="R25" s="236">
        <f t="shared" si="5"/>
        <v>37125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37125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5">
      <c r="A26" s="103">
        <v>37126</v>
      </c>
      <c r="B26" s="171">
        <v>33.4</v>
      </c>
      <c r="C26" s="172">
        <v>23.75</v>
      </c>
      <c r="D26" s="171">
        <v>33.35</v>
      </c>
      <c r="E26" s="172">
        <v>24.75</v>
      </c>
      <c r="F26" s="253"/>
      <c r="G26" s="172">
        <v>41</v>
      </c>
      <c r="H26" s="173">
        <v>24</v>
      </c>
      <c r="I26" s="211">
        <v>37</v>
      </c>
      <c r="J26" s="211">
        <v>25</v>
      </c>
      <c r="K26" s="211">
        <v>36</v>
      </c>
      <c r="L26" s="211">
        <v>27</v>
      </c>
      <c r="M26" s="238">
        <f t="shared" ref="M26:M31" si="18">+B26-D26</f>
        <v>4.9999999999997158E-2</v>
      </c>
      <c r="N26" s="238">
        <f t="shared" ref="N26:N31" si="19">+B26-K26</f>
        <v>-2.6000000000000014</v>
      </c>
      <c r="O26" s="238">
        <f t="shared" ref="O26:O31" si="20">+G26-I26</f>
        <v>4</v>
      </c>
      <c r="P26" s="238">
        <f t="shared" ref="P26:P31" si="21">+K26-I26</f>
        <v>-1</v>
      </c>
      <c r="Q26" s="238">
        <f t="shared" ref="Q26:Q31" si="22">+B26-G26</f>
        <v>-7.6000000000000014</v>
      </c>
      <c r="R26" s="236">
        <f t="shared" si="5"/>
        <v>37126</v>
      </c>
      <c r="S26" s="196">
        <v>41</v>
      </c>
      <c r="T26" s="197">
        <v>40</v>
      </c>
      <c r="U26" s="197">
        <v>47.25</v>
      </c>
      <c r="V26" s="197">
        <v>42</v>
      </c>
      <c r="W26" s="198">
        <v>40.75</v>
      </c>
      <c r="X26" s="196">
        <v>39.5</v>
      </c>
      <c r="Y26" s="197">
        <v>39.75</v>
      </c>
      <c r="Z26" s="197">
        <v>42.75</v>
      </c>
      <c r="AA26" s="197">
        <v>39.5</v>
      </c>
      <c r="AB26" s="198">
        <v>40.75</v>
      </c>
      <c r="AC26" s="196">
        <v>39.5</v>
      </c>
      <c r="AD26" s="197">
        <v>38.25</v>
      </c>
      <c r="AE26" s="197">
        <v>39</v>
      </c>
      <c r="AF26" s="197">
        <v>39.5</v>
      </c>
      <c r="AG26" s="198">
        <v>40.25</v>
      </c>
      <c r="AH26" s="196">
        <v>41.75</v>
      </c>
      <c r="AI26" s="197">
        <v>39.5</v>
      </c>
      <c r="AJ26" s="197">
        <v>38</v>
      </c>
      <c r="AK26" s="197">
        <v>40.75</v>
      </c>
      <c r="AL26" s="198">
        <v>42</v>
      </c>
      <c r="AM26" s="196">
        <v>52</v>
      </c>
      <c r="AN26" s="197">
        <v>49</v>
      </c>
      <c r="AO26" s="197">
        <v>40</v>
      </c>
      <c r="AP26" s="197">
        <v>41.25</v>
      </c>
      <c r="AQ26" s="198">
        <v>44</v>
      </c>
      <c r="AR26" s="196">
        <f>AVERAGE(AC26,AH26,AM26)</f>
        <v>44.416666666666664</v>
      </c>
      <c r="AS26" s="197">
        <f>AVERAGE(AD26,AI26,AN26)</f>
        <v>42.25</v>
      </c>
      <c r="AT26" s="197">
        <f>AVERAGE(AE26,AJ26,AO26)</f>
        <v>39</v>
      </c>
      <c r="AU26" s="197">
        <f>AVERAGE(AF26,AK26,AP26)</f>
        <v>40.5</v>
      </c>
      <c r="AV26" s="198">
        <f>AVERAGE(AG26,AL26,AQ26)</f>
        <v>42.083333333333336</v>
      </c>
      <c r="AW26" s="196">
        <v>56.33</v>
      </c>
      <c r="AX26" s="197">
        <v>59.5</v>
      </c>
      <c r="AY26" s="197">
        <v>58.67</v>
      </c>
      <c r="AZ26" s="197">
        <v>53.5</v>
      </c>
      <c r="BA26" s="198">
        <v>53.5</v>
      </c>
      <c r="BB26" s="196"/>
      <c r="BC26" s="197"/>
      <c r="BD26" s="197"/>
      <c r="BE26" s="197"/>
      <c r="BF26" s="198"/>
      <c r="BG26" s="236">
        <f t="shared" si="6"/>
        <v>37126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37127</v>
      </c>
      <c r="B27" s="171">
        <v>28.6</v>
      </c>
      <c r="C27" s="172">
        <v>20.25</v>
      </c>
      <c r="D27" s="171">
        <v>28.9</v>
      </c>
      <c r="E27" s="172">
        <v>21.5</v>
      </c>
      <c r="F27" s="253"/>
      <c r="G27" s="172">
        <v>39.5</v>
      </c>
      <c r="H27" s="173">
        <v>21.5</v>
      </c>
      <c r="I27" s="211">
        <v>34.5</v>
      </c>
      <c r="J27" s="211">
        <v>23</v>
      </c>
      <c r="K27" s="211">
        <v>34</v>
      </c>
      <c r="L27" s="211">
        <v>25.5</v>
      </c>
      <c r="M27" s="238">
        <f t="shared" si="18"/>
        <v>-0.29999999999999716</v>
      </c>
      <c r="N27" s="238">
        <f t="shared" si="19"/>
        <v>-5.3999999999999986</v>
      </c>
      <c r="O27" s="238">
        <f t="shared" si="20"/>
        <v>5</v>
      </c>
      <c r="P27" s="238">
        <f t="shared" si="21"/>
        <v>-0.5</v>
      </c>
      <c r="Q27" s="238">
        <f t="shared" si="22"/>
        <v>-10.899999999999999</v>
      </c>
      <c r="R27" s="236">
        <f t="shared" si="5"/>
        <v>37127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37127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37128</v>
      </c>
      <c r="B28" s="171">
        <v>28.6</v>
      </c>
      <c r="C28" s="172">
        <v>20.25</v>
      </c>
      <c r="D28" s="171">
        <v>28.9</v>
      </c>
      <c r="E28" s="172">
        <v>21.5</v>
      </c>
      <c r="F28" s="253"/>
      <c r="G28" s="172">
        <v>39.5</v>
      </c>
      <c r="H28" s="173">
        <v>21.5</v>
      </c>
      <c r="I28" s="211">
        <v>34.5</v>
      </c>
      <c r="J28" s="211">
        <v>23</v>
      </c>
      <c r="K28" s="211">
        <v>34</v>
      </c>
      <c r="L28" s="211">
        <v>25.5</v>
      </c>
      <c r="M28" s="238">
        <f t="shared" si="18"/>
        <v>-0.29999999999999716</v>
      </c>
      <c r="N28" s="238">
        <f t="shared" si="19"/>
        <v>-5.3999999999999986</v>
      </c>
      <c r="O28" s="238">
        <f t="shared" si="20"/>
        <v>5</v>
      </c>
      <c r="P28" s="238">
        <f t="shared" si="21"/>
        <v>-0.5</v>
      </c>
      <c r="Q28" s="238">
        <f t="shared" si="22"/>
        <v>-10.899999999999999</v>
      </c>
      <c r="R28" s="236">
        <f t="shared" si="5"/>
        <v>37128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37128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37129</v>
      </c>
      <c r="B29" s="171"/>
      <c r="C29" s="172">
        <v>30</v>
      </c>
      <c r="D29" s="171"/>
      <c r="E29" s="172">
        <v>30</v>
      </c>
      <c r="F29" s="253"/>
      <c r="G29" s="172"/>
      <c r="H29" s="173">
        <v>33</v>
      </c>
      <c r="I29" s="211"/>
      <c r="J29" s="211">
        <v>30</v>
      </c>
      <c r="K29" s="211"/>
      <c r="L29" s="211">
        <v>31</v>
      </c>
      <c r="M29" s="238"/>
      <c r="N29" s="238"/>
      <c r="O29" s="238"/>
      <c r="P29" s="238"/>
      <c r="Q29" s="238"/>
      <c r="R29" s="236">
        <f t="shared" si="5"/>
        <v>37129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37129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37130</v>
      </c>
      <c r="B30" s="171">
        <v>40</v>
      </c>
      <c r="C30" s="172">
        <v>30</v>
      </c>
      <c r="D30" s="171">
        <v>40</v>
      </c>
      <c r="E30" s="172">
        <v>30</v>
      </c>
      <c r="F30" s="253"/>
      <c r="G30" s="172">
        <v>49</v>
      </c>
      <c r="H30" s="173">
        <v>33</v>
      </c>
      <c r="I30" s="211">
        <v>43</v>
      </c>
      <c r="J30" s="211">
        <v>30</v>
      </c>
      <c r="K30" s="211">
        <v>43</v>
      </c>
      <c r="L30" s="211">
        <v>31</v>
      </c>
      <c r="M30" s="238">
        <f t="shared" si="18"/>
        <v>0</v>
      </c>
      <c r="N30" s="238">
        <f t="shared" si="19"/>
        <v>-3</v>
      </c>
      <c r="O30" s="238">
        <f t="shared" si="20"/>
        <v>6</v>
      </c>
      <c r="P30" s="238">
        <f t="shared" si="21"/>
        <v>0</v>
      </c>
      <c r="Q30" s="238">
        <f t="shared" si="22"/>
        <v>-9</v>
      </c>
      <c r="R30" s="236">
        <f t="shared" si="5"/>
        <v>37130</v>
      </c>
      <c r="S30" s="196">
        <v>41</v>
      </c>
      <c r="T30" s="197">
        <v>40</v>
      </c>
      <c r="U30" s="197"/>
      <c r="V30" s="197"/>
      <c r="W30" s="198"/>
      <c r="X30" s="196">
        <v>37.75</v>
      </c>
      <c r="Y30" s="197">
        <v>38.25</v>
      </c>
      <c r="Z30" s="197">
        <v>40.5</v>
      </c>
      <c r="AA30" s="197">
        <v>37.5</v>
      </c>
      <c r="AB30" s="198">
        <v>38.25</v>
      </c>
      <c r="AC30" s="196">
        <v>38</v>
      </c>
      <c r="AD30" s="197">
        <v>36.75</v>
      </c>
      <c r="AE30" s="197">
        <v>37.35</v>
      </c>
      <c r="AF30" s="197">
        <v>37.5</v>
      </c>
      <c r="AG30" s="198">
        <v>38.25</v>
      </c>
      <c r="AH30" s="196">
        <v>40</v>
      </c>
      <c r="AI30" s="197">
        <v>37.75</v>
      </c>
      <c r="AJ30" s="197">
        <v>34.5</v>
      </c>
      <c r="AK30" s="197">
        <v>37.75</v>
      </c>
      <c r="AL30" s="198">
        <v>39</v>
      </c>
      <c r="AM30" s="196">
        <v>46</v>
      </c>
      <c r="AN30" s="197">
        <v>44</v>
      </c>
      <c r="AO30" s="197">
        <v>36.5</v>
      </c>
      <c r="AP30" s="197">
        <v>38</v>
      </c>
      <c r="AQ30" s="198">
        <v>39.75</v>
      </c>
      <c r="AR30" s="196">
        <f>AVERAGE(AC30,AH30,AM30)</f>
        <v>41.333333333333336</v>
      </c>
      <c r="AS30" s="197">
        <f>AVERAGE(AD30,AI30,AN30)</f>
        <v>39.5</v>
      </c>
      <c r="AT30" s="197">
        <f>AVERAGE(AE30,AJ30,AO30)</f>
        <v>36.116666666666667</v>
      </c>
      <c r="AU30" s="197">
        <f>AVERAGE(AF30,AK30,AP30)</f>
        <v>37.75</v>
      </c>
      <c r="AV30" s="198">
        <f>AVERAGE(AG30,AL30,AQ30)</f>
        <v>39</v>
      </c>
      <c r="AW30" s="196">
        <v>52.33</v>
      </c>
      <c r="AX30" s="197">
        <v>55.5</v>
      </c>
      <c r="AY30" s="197">
        <v>53.5</v>
      </c>
      <c r="AZ30" s="197">
        <v>49.75</v>
      </c>
      <c r="BA30" s="198">
        <v>49.5</v>
      </c>
      <c r="BB30" s="196">
        <v>33</v>
      </c>
      <c r="BC30" s="197"/>
      <c r="BD30" s="197"/>
      <c r="BE30" s="197"/>
      <c r="BF30" s="198"/>
      <c r="BG30" s="236">
        <f t="shared" si="6"/>
        <v>37130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37131</v>
      </c>
      <c r="B31" s="171">
        <v>44.25</v>
      </c>
      <c r="C31" s="172">
        <v>26.5</v>
      </c>
      <c r="D31" s="171">
        <v>45.55</v>
      </c>
      <c r="E31" s="172">
        <v>27</v>
      </c>
      <c r="F31" s="253"/>
      <c r="G31" s="172">
        <v>58</v>
      </c>
      <c r="H31" s="173">
        <v>28</v>
      </c>
      <c r="I31" s="211">
        <v>49</v>
      </c>
      <c r="J31" s="211">
        <v>21</v>
      </c>
      <c r="K31" s="211">
        <v>49</v>
      </c>
      <c r="L31" s="211">
        <v>28</v>
      </c>
      <c r="M31" s="238">
        <f t="shared" si="18"/>
        <v>-1.2999999999999972</v>
      </c>
      <c r="N31" s="238">
        <f t="shared" si="19"/>
        <v>-4.75</v>
      </c>
      <c r="O31" s="238">
        <f t="shared" si="20"/>
        <v>9</v>
      </c>
      <c r="P31" s="238">
        <f t="shared" si="21"/>
        <v>0</v>
      </c>
      <c r="Q31" s="238">
        <f t="shared" si="22"/>
        <v>-13.75</v>
      </c>
      <c r="R31" s="236">
        <f t="shared" si="5"/>
        <v>37131</v>
      </c>
      <c r="S31" s="196"/>
      <c r="T31" s="197"/>
      <c r="U31" s="197"/>
      <c r="V31" s="197"/>
      <c r="W31" s="198"/>
      <c r="X31" s="196">
        <v>36.5</v>
      </c>
      <c r="Y31" s="197">
        <v>37</v>
      </c>
      <c r="Z31" s="207">
        <v>38.75</v>
      </c>
      <c r="AA31" s="197">
        <v>36.25</v>
      </c>
      <c r="AB31" s="198">
        <v>37.25</v>
      </c>
      <c r="AC31" s="196">
        <v>37</v>
      </c>
      <c r="AD31" s="197">
        <v>37</v>
      </c>
      <c r="AE31" s="207">
        <v>35.75</v>
      </c>
      <c r="AF31" s="197">
        <v>36</v>
      </c>
      <c r="AG31" s="198">
        <v>36.75</v>
      </c>
      <c r="AH31" s="196">
        <v>39</v>
      </c>
      <c r="AI31" s="197"/>
      <c r="AJ31" s="207">
        <v>34</v>
      </c>
      <c r="AK31" s="197">
        <v>36.75</v>
      </c>
      <c r="AL31" s="198">
        <v>39</v>
      </c>
      <c r="AM31" s="196">
        <v>44</v>
      </c>
      <c r="AN31" s="197"/>
      <c r="AO31" s="197">
        <v>36.5</v>
      </c>
      <c r="AP31" s="197">
        <v>37.75</v>
      </c>
      <c r="AQ31" s="198">
        <v>39.75</v>
      </c>
      <c r="AR31" s="196">
        <f>AVERAGE(AC31,AH31,AM31)</f>
        <v>40</v>
      </c>
      <c r="AS31" s="197"/>
      <c r="AT31" s="197">
        <f t="shared" ref="AT31:AV32" si="23">AVERAGE(AE31,AJ31,AO31)</f>
        <v>35.416666666666664</v>
      </c>
      <c r="AU31" s="197">
        <f t="shared" si="23"/>
        <v>36.833333333333336</v>
      </c>
      <c r="AV31" s="198">
        <f t="shared" si="23"/>
        <v>38.5</v>
      </c>
      <c r="AW31" s="196">
        <v>50</v>
      </c>
      <c r="AX31" s="197"/>
      <c r="AY31" s="197">
        <v>53</v>
      </c>
      <c r="AZ31" s="197">
        <v>48.25</v>
      </c>
      <c r="BA31" s="198">
        <v>48.25</v>
      </c>
      <c r="BB31" s="196">
        <v>32</v>
      </c>
      <c r="BC31" s="197"/>
      <c r="BD31" s="197"/>
      <c r="BE31" s="197"/>
      <c r="BF31" s="198"/>
      <c r="BG31" s="236">
        <f t="shared" si="6"/>
        <v>37131</v>
      </c>
      <c r="BJ31" s="159"/>
      <c r="BL31" s="159"/>
      <c r="BN31" s="135"/>
      <c r="BP31" s="135"/>
      <c r="BQ31" s="49"/>
    </row>
    <row r="32" spans="1:70" x14ac:dyDescent="0.25">
      <c r="A32" s="103">
        <v>37132</v>
      </c>
      <c r="B32" s="171">
        <v>38</v>
      </c>
      <c r="C32" s="172">
        <v>22.5</v>
      </c>
      <c r="D32" s="171">
        <v>39.9</v>
      </c>
      <c r="E32" s="172">
        <v>22.75</v>
      </c>
      <c r="F32" s="253"/>
      <c r="G32" s="172">
        <v>46</v>
      </c>
      <c r="H32" s="173">
        <v>22</v>
      </c>
      <c r="I32" s="211">
        <v>41</v>
      </c>
      <c r="J32" s="211">
        <v>22</v>
      </c>
      <c r="K32" s="211">
        <v>43</v>
      </c>
      <c r="L32" s="211">
        <v>24</v>
      </c>
      <c r="M32" s="238">
        <f>+B32-D32</f>
        <v>-1.8999999999999986</v>
      </c>
      <c r="N32" s="238">
        <f>+B32-K32</f>
        <v>-5</v>
      </c>
      <c r="O32" s="238">
        <f>+G32-I32</f>
        <v>5</v>
      </c>
      <c r="P32" s="238">
        <f>+K32-I32</f>
        <v>2</v>
      </c>
      <c r="Q32" s="238">
        <f>+B32-G32</f>
        <v>-8</v>
      </c>
      <c r="R32" s="236">
        <f t="shared" si="5"/>
        <v>37132</v>
      </c>
      <c r="S32" s="196"/>
      <c r="T32" s="197"/>
      <c r="U32" s="197"/>
      <c r="V32" s="197"/>
      <c r="W32" s="198"/>
      <c r="X32" s="196">
        <v>31.5</v>
      </c>
      <c r="Y32" s="197">
        <v>31.5</v>
      </c>
      <c r="Z32" s="197">
        <v>34.5</v>
      </c>
      <c r="AA32" s="197">
        <v>32.65</v>
      </c>
      <c r="AB32" s="198">
        <v>33</v>
      </c>
      <c r="AC32" s="196">
        <v>32.5</v>
      </c>
      <c r="AD32" s="197">
        <v>32.5</v>
      </c>
      <c r="AE32" s="197">
        <v>31</v>
      </c>
      <c r="AF32" s="197">
        <v>30.7</v>
      </c>
      <c r="AG32" s="198">
        <v>30.55</v>
      </c>
      <c r="AH32" s="196">
        <v>34.75</v>
      </c>
      <c r="AI32" s="197">
        <v>34.75</v>
      </c>
      <c r="AJ32" s="197">
        <v>30</v>
      </c>
      <c r="AK32" s="197">
        <v>32</v>
      </c>
      <c r="AL32" s="198">
        <v>33</v>
      </c>
      <c r="AM32" s="196">
        <v>39.5</v>
      </c>
      <c r="AN32" s="197">
        <v>39.5</v>
      </c>
      <c r="AO32" s="197">
        <v>31.5</v>
      </c>
      <c r="AP32" s="197">
        <v>33</v>
      </c>
      <c r="AQ32" s="198">
        <v>35.75</v>
      </c>
      <c r="AR32" s="196">
        <f>AVERAGE(AC32,AH32,AM32)</f>
        <v>35.583333333333336</v>
      </c>
      <c r="AS32" s="197"/>
      <c r="AT32" s="197">
        <f t="shared" si="23"/>
        <v>30.833333333333332</v>
      </c>
      <c r="AU32" s="197">
        <f t="shared" si="23"/>
        <v>31.900000000000002</v>
      </c>
      <c r="AV32" s="198">
        <f t="shared" si="23"/>
        <v>33.1</v>
      </c>
      <c r="AW32" s="196">
        <v>44</v>
      </c>
      <c r="AX32" s="197"/>
      <c r="AY32" s="197">
        <v>49.5</v>
      </c>
      <c r="AZ32" s="197">
        <v>45.58</v>
      </c>
      <c r="BA32" s="198">
        <v>44.25</v>
      </c>
      <c r="BB32" s="196"/>
      <c r="BC32" s="197"/>
      <c r="BD32" s="197"/>
      <c r="BE32" s="197"/>
      <c r="BF32" s="198"/>
      <c r="BG32" s="236">
        <f t="shared" si="6"/>
        <v>37132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5">
      <c r="A33" s="103">
        <v>37133</v>
      </c>
      <c r="B33" s="171">
        <v>29</v>
      </c>
      <c r="C33" s="172">
        <v>20.6</v>
      </c>
      <c r="D33" s="171">
        <v>29.65</v>
      </c>
      <c r="E33" s="172">
        <v>21.25</v>
      </c>
      <c r="F33" s="253"/>
      <c r="G33" s="172">
        <v>35</v>
      </c>
      <c r="H33" s="173">
        <v>19</v>
      </c>
      <c r="I33" s="211">
        <v>33</v>
      </c>
      <c r="J33" s="211">
        <v>20</v>
      </c>
      <c r="K33" s="211">
        <v>33</v>
      </c>
      <c r="L33" s="211">
        <v>21</v>
      </c>
      <c r="M33" s="238">
        <f>+B33-D33</f>
        <v>-0.64999999999999858</v>
      </c>
      <c r="N33" s="238">
        <f>+B33-K33</f>
        <v>-4</v>
      </c>
      <c r="O33" s="238">
        <f>+G33-I33</f>
        <v>2</v>
      </c>
      <c r="P33" s="238">
        <f>+K33-I33</f>
        <v>0</v>
      </c>
      <c r="Q33" s="238">
        <f>+B33-G33</f>
        <v>-6</v>
      </c>
      <c r="R33" s="236">
        <f t="shared" si="5"/>
        <v>37133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37133</v>
      </c>
      <c r="BJ33" s="159"/>
      <c r="BL33" s="159"/>
      <c r="BN33" s="135"/>
      <c r="BP33" s="135"/>
    </row>
    <row r="34" spans="1:78" x14ac:dyDescent="0.25">
      <c r="A34" s="103">
        <v>37134</v>
      </c>
      <c r="B34" s="175">
        <v>29</v>
      </c>
      <c r="C34" s="176">
        <v>20.6</v>
      </c>
      <c r="D34" s="175">
        <v>29.65</v>
      </c>
      <c r="E34" s="176">
        <v>21.25</v>
      </c>
      <c r="F34" s="254"/>
      <c r="G34" s="176">
        <v>35</v>
      </c>
      <c r="H34" s="244">
        <v>19</v>
      </c>
      <c r="I34" s="212">
        <v>33</v>
      </c>
      <c r="J34" s="212">
        <v>20</v>
      </c>
      <c r="K34" s="215">
        <v>33</v>
      </c>
      <c r="L34" s="215">
        <v>21</v>
      </c>
      <c r="M34" s="239"/>
      <c r="N34" s="239"/>
      <c r="O34" s="239"/>
      <c r="P34" s="239"/>
      <c r="Q34" s="240"/>
      <c r="R34" s="236">
        <f t="shared" si="5"/>
        <v>37134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37134</v>
      </c>
      <c r="BJ34" s="178"/>
      <c r="BL34" s="178"/>
      <c r="BN34" s="135"/>
      <c r="BP34" s="135"/>
    </row>
    <row r="35" spans="1:78" x14ac:dyDescent="0.25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5">
      <c r="A36" s="81" t="s">
        <v>57</v>
      </c>
      <c r="B36" s="83">
        <f>AVERAGE(B4:B34)</f>
        <v>45.7537037037037</v>
      </c>
      <c r="C36" s="83">
        <f>AVERAGE(C4:C34)</f>
        <v>30.150000000000002</v>
      </c>
      <c r="D36" s="83">
        <f>AVERAGE(D4:D34)</f>
        <v>45.559259259259264</v>
      </c>
      <c r="E36" s="83">
        <f>AVERAGE(E4:E34)</f>
        <v>30.535483870967742</v>
      </c>
      <c r="F36" s="83"/>
      <c r="G36" s="83">
        <f t="shared" ref="G36:L36" si="24">AVERAGE(G4:G34)</f>
        <v>52.092592592592595</v>
      </c>
      <c r="H36" s="83">
        <f t="shared" si="24"/>
        <v>28.516129032258064</v>
      </c>
      <c r="I36" s="83">
        <f t="shared" si="24"/>
        <v>46.319629629629631</v>
      </c>
      <c r="J36" s="83">
        <f t="shared" si="24"/>
        <v>28.859677419354838</v>
      </c>
      <c r="K36" s="83">
        <f t="shared" si="24"/>
        <v>46.485555555555557</v>
      </c>
      <c r="L36" s="83">
        <f t="shared" si="24"/>
        <v>31.711935483870967</v>
      </c>
      <c r="M36" s="83">
        <f>AVERAGE(M4:M33)</f>
        <v>0.22692307692307742</v>
      </c>
      <c r="N36" s="83">
        <f>AVERAGE(N4:N33)</f>
        <v>-0.60615384615384604</v>
      </c>
      <c r="O36" s="83">
        <f>AVERAGE(O4:O33)</f>
        <v>5.9180769230769235</v>
      </c>
      <c r="P36" s="83">
        <f>AVERAGE(P4:P33)</f>
        <v>0.17230769230769219</v>
      </c>
      <c r="Q36" s="83">
        <f>AVERAGE(Q4:Q33)</f>
        <v>-6.351923076923077</v>
      </c>
      <c r="R36" s="81" t="s">
        <v>57</v>
      </c>
      <c r="S36" s="83">
        <f t="shared" ref="S36:BF36" si="25">AVERAGE(S4:S34)</f>
        <v>52.115384615384613</v>
      </c>
      <c r="T36" s="83">
        <f t="shared" si="25"/>
        <v>51.153846153846153</v>
      </c>
      <c r="U36" s="83">
        <f t="shared" si="25"/>
        <v>58.977272727272727</v>
      </c>
      <c r="V36" s="83">
        <f t="shared" si="25"/>
        <v>51.65</v>
      </c>
      <c r="W36" s="83">
        <f t="shared" si="25"/>
        <v>52.75</v>
      </c>
      <c r="X36" s="83">
        <f t="shared" si="25"/>
        <v>46.55</v>
      </c>
      <c r="Y36" s="83">
        <f t="shared" si="25"/>
        <v>47.266666666666666</v>
      </c>
      <c r="Z36" s="83">
        <f t="shared" si="25"/>
        <v>48.233333333333334</v>
      </c>
      <c r="AA36" s="83">
        <f t="shared" si="25"/>
        <v>45.171428571428571</v>
      </c>
      <c r="AB36" s="83">
        <f t="shared" si="25"/>
        <v>46.64</v>
      </c>
      <c r="AC36" s="83">
        <f t="shared" si="25"/>
        <v>43.3</v>
      </c>
      <c r="AD36" s="83">
        <f t="shared" si="25"/>
        <v>41.035714285714285</v>
      </c>
      <c r="AE36" s="83">
        <f t="shared" si="25"/>
        <v>40.656666666666666</v>
      </c>
      <c r="AF36" s="83">
        <f t="shared" si="25"/>
        <v>40.321428571428569</v>
      </c>
      <c r="AG36" s="83">
        <f t="shared" si="25"/>
        <v>42.016666666666666</v>
      </c>
      <c r="AH36" s="83">
        <f t="shared" si="25"/>
        <v>45</v>
      </c>
      <c r="AI36" s="83">
        <f t="shared" si="25"/>
        <v>42.846153846153847</v>
      </c>
      <c r="AJ36" s="83">
        <f t="shared" si="25"/>
        <v>38.93333333333333</v>
      </c>
      <c r="AK36" s="83">
        <f t="shared" si="25"/>
        <v>41</v>
      </c>
      <c r="AL36" s="83">
        <f t="shared" si="25"/>
        <v>42.4</v>
      </c>
      <c r="AM36" s="83">
        <f t="shared" si="25"/>
        <v>56.4</v>
      </c>
      <c r="AN36" s="83">
        <f t="shared" si="25"/>
        <v>54.596153846153847</v>
      </c>
      <c r="AO36" s="83">
        <f t="shared" si="25"/>
        <v>39.766666666666666</v>
      </c>
      <c r="AP36" s="83">
        <f t="shared" si="25"/>
        <v>41.517857142857146</v>
      </c>
      <c r="AQ36" s="83">
        <f t="shared" si="25"/>
        <v>45.776666666666664</v>
      </c>
      <c r="AR36" s="83">
        <f t="shared" si="25"/>
        <v>48.357142857142868</v>
      </c>
      <c r="AS36" s="83">
        <f t="shared" si="25"/>
        <v>47.180555555555564</v>
      </c>
      <c r="AT36" s="83">
        <f t="shared" si="25"/>
        <v>39.728571428571442</v>
      </c>
      <c r="AU36" s="83">
        <f t="shared" si="25"/>
        <v>41.296428571428571</v>
      </c>
      <c r="AV36" s="83">
        <f t="shared" si="25"/>
        <v>43.340476190476188</v>
      </c>
      <c r="AW36" s="83">
        <f t="shared" si="25"/>
        <v>57.360000000000007</v>
      </c>
      <c r="AX36" s="83">
        <f t="shared" si="25"/>
        <v>61.666666666666664</v>
      </c>
      <c r="AY36" s="83">
        <f t="shared" si="25"/>
        <v>58.758181818181818</v>
      </c>
      <c r="AZ36" s="83">
        <f t="shared" si="25"/>
        <v>53.348181818181821</v>
      </c>
      <c r="BA36" s="83">
        <f t="shared" si="25"/>
        <v>52.75</v>
      </c>
      <c r="BB36" s="83">
        <f t="shared" si="25"/>
        <v>37.200000000000003</v>
      </c>
      <c r="BC36" s="83" t="e">
        <f t="shared" si="25"/>
        <v>#DIV/0!</v>
      </c>
      <c r="BD36" s="83" t="e">
        <f t="shared" si="25"/>
        <v>#DIV/0!</v>
      </c>
      <c r="BE36" s="83" t="e">
        <f t="shared" si="25"/>
        <v>#DIV/0!</v>
      </c>
      <c r="BF36" s="83" t="e">
        <f t="shared" si="25"/>
        <v>#DIV/0!</v>
      </c>
      <c r="BM36" s="21"/>
    </row>
    <row r="37" spans="1:78" x14ac:dyDescent="0.25">
      <c r="A37" s="81" t="s">
        <v>133</v>
      </c>
      <c r="B37" s="83">
        <f>MIN(B4:B33)</f>
        <v>28.6</v>
      </c>
      <c r="C37" s="83">
        <f>MIN(C4:C33)</f>
        <v>20.25</v>
      </c>
      <c r="D37" s="83">
        <f>MIN(D4:D33)</f>
        <v>28.9</v>
      </c>
      <c r="E37" s="83">
        <f>MIN(E4:E33)</f>
        <v>21.25</v>
      </c>
      <c r="F37" s="83"/>
      <c r="G37" s="83">
        <f t="shared" ref="G37:Q37" si="26">MIN(G4:G33)</f>
        <v>35</v>
      </c>
      <c r="H37" s="83">
        <f t="shared" si="26"/>
        <v>19</v>
      </c>
      <c r="I37" s="83">
        <f t="shared" si="26"/>
        <v>33</v>
      </c>
      <c r="J37" s="83">
        <f t="shared" si="26"/>
        <v>20</v>
      </c>
      <c r="K37" s="83">
        <f t="shared" si="26"/>
        <v>33</v>
      </c>
      <c r="L37" s="83">
        <f t="shared" si="26"/>
        <v>21</v>
      </c>
      <c r="M37" s="83">
        <f t="shared" si="26"/>
        <v>-3</v>
      </c>
      <c r="N37" s="83">
        <f t="shared" si="26"/>
        <v>-5.3999999999999986</v>
      </c>
      <c r="O37" s="83">
        <f t="shared" si="26"/>
        <v>2</v>
      </c>
      <c r="P37" s="83">
        <f t="shared" si="26"/>
        <v>-2</v>
      </c>
      <c r="Q37" s="83">
        <f t="shared" si="26"/>
        <v>-13.75</v>
      </c>
      <c r="R37" s="81" t="s">
        <v>133</v>
      </c>
      <c r="S37" s="83">
        <f t="shared" ref="S37:BF37" si="27">MIN(S4:S34)</f>
        <v>41</v>
      </c>
      <c r="T37" s="83">
        <f t="shared" si="27"/>
        <v>40</v>
      </c>
      <c r="U37" s="83">
        <f t="shared" si="27"/>
        <v>47.25</v>
      </c>
      <c r="V37" s="83">
        <f t="shared" si="27"/>
        <v>42</v>
      </c>
      <c r="W37" s="83">
        <f t="shared" si="27"/>
        <v>40.75</v>
      </c>
      <c r="X37" s="83">
        <f t="shared" si="27"/>
        <v>31.5</v>
      </c>
      <c r="Y37" s="83">
        <f t="shared" si="27"/>
        <v>31.5</v>
      </c>
      <c r="Z37" s="83">
        <f t="shared" si="27"/>
        <v>34.5</v>
      </c>
      <c r="AA37" s="83">
        <f t="shared" si="27"/>
        <v>32.65</v>
      </c>
      <c r="AB37" s="83">
        <f t="shared" si="27"/>
        <v>33</v>
      </c>
      <c r="AC37" s="83">
        <f t="shared" si="27"/>
        <v>32.5</v>
      </c>
      <c r="AD37" s="83">
        <f t="shared" si="27"/>
        <v>32.5</v>
      </c>
      <c r="AE37" s="83">
        <f t="shared" si="27"/>
        <v>31</v>
      </c>
      <c r="AF37" s="83">
        <f t="shared" si="27"/>
        <v>30.7</v>
      </c>
      <c r="AG37" s="83">
        <f t="shared" si="27"/>
        <v>30.55</v>
      </c>
      <c r="AH37" s="83">
        <f t="shared" si="27"/>
        <v>34.75</v>
      </c>
      <c r="AI37" s="83">
        <f t="shared" si="27"/>
        <v>34.75</v>
      </c>
      <c r="AJ37" s="83">
        <f t="shared" si="27"/>
        <v>30</v>
      </c>
      <c r="AK37" s="83">
        <f t="shared" si="27"/>
        <v>32</v>
      </c>
      <c r="AL37" s="83">
        <f t="shared" si="27"/>
        <v>33</v>
      </c>
      <c r="AM37" s="83">
        <f t="shared" si="27"/>
        <v>39.5</v>
      </c>
      <c r="AN37" s="83">
        <f t="shared" si="27"/>
        <v>39.5</v>
      </c>
      <c r="AO37" s="83">
        <f t="shared" si="27"/>
        <v>31.5</v>
      </c>
      <c r="AP37" s="83">
        <f t="shared" si="27"/>
        <v>33</v>
      </c>
      <c r="AQ37" s="83">
        <f t="shared" si="27"/>
        <v>35.75</v>
      </c>
      <c r="AR37" s="83">
        <f t="shared" si="27"/>
        <v>35.583333333333336</v>
      </c>
      <c r="AS37" s="83">
        <f t="shared" si="27"/>
        <v>39.5</v>
      </c>
      <c r="AT37" s="83">
        <f t="shared" si="27"/>
        <v>30.833333333333332</v>
      </c>
      <c r="AU37" s="83">
        <f t="shared" si="27"/>
        <v>31.900000000000002</v>
      </c>
      <c r="AV37" s="83">
        <f t="shared" si="27"/>
        <v>33.1</v>
      </c>
      <c r="AW37" s="83">
        <f t="shared" si="27"/>
        <v>44</v>
      </c>
      <c r="AX37" s="83">
        <f t="shared" si="27"/>
        <v>55.5</v>
      </c>
      <c r="AY37" s="83">
        <f t="shared" si="27"/>
        <v>49.5</v>
      </c>
      <c r="AZ37" s="83">
        <f t="shared" si="27"/>
        <v>45.58</v>
      </c>
      <c r="BA37" s="83">
        <f t="shared" si="27"/>
        <v>44.25</v>
      </c>
      <c r="BB37" s="83">
        <f t="shared" si="27"/>
        <v>32</v>
      </c>
      <c r="BC37" s="83">
        <f t="shared" si="27"/>
        <v>0</v>
      </c>
      <c r="BD37" s="83">
        <f t="shared" si="27"/>
        <v>0</v>
      </c>
      <c r="BE37" s="83">
        <f t="shared" si="27"/>
        <v>0</v>
      </c>
      <c r="BF37" s="83">
        <f t="shared" si="27"/>
        <v>0</v>
      </c>
      <c r="BY37" t="s">
        <v>515</v>
      </c>
      <c r="BZ37" t="s">
        <v>516</v>
      </c>
    </row>
    <row r="38" spans="1:78" x14ac:dyDescent="0.25">
      <c r="A38" s="81" t="s">
        <v>134</v>
      </c>
      <c r="B38" s="83">
        <f>MAX(B4:B33)</f>
        <v>67.25</v>
      </c>
      <c r="C38" s="83">
        <f>MAX(C4:C33)</f>
        <v>43</v>
      </c>
      <c r="D38" s="83">
        <f>MAX(D4:D33)</f>
        <v>66.75</v>
      </c>
      <c r="E38" s="83">
        <f>MAX(E4:E33)</f>
        <v>42.5</v>
      </c>
      <c r="F38" s="83"/>
      <c r="G38" s="83">
        <f t="shared" ref="G38:Q38" si="28">MAX(G4:G33)</f>
        <v>76</v>
      </c>
      <c r="H38" s="83">
        <f t="shared" si="28"/>
        <v>44</v>
      </c>
      <c r="I38" s="83">
        <f t="shared" si="28"/>
        <v>68</v>
      </c>
      <c r="J38" s="83">
        <f t="shared" si="28"/>
        <v>39</v>
      </c>
      <c r="K38" s="83">
        <f t="shared" si="28"/>
        <v>68</v>
      </c>
      <c r="L38" s="83">
        <f t="shared" si="28"/>
        <v>44</v>
      </c>
      <c r="M38" s="83">
        <f t="shared" si="28"/>
        <v>3</v>
      </c>
      <c r="N38" s="83">
        <f t="shared" si="28"/>
        <v>8.39</v>
      </c>
      <c r="O38" s="83">
        <f t="shared" si="28"/>
        <v>14</v>
      </c>
      <c r="P38" s="83">
        <f t="shared" si="28"/>
        <v>3</v>
      </c>
      <c r="Q38" s="83">
        <f t="shared" si="28"/>
        <v>4</v>
      </c>
      <c r="R38" s="81" t="s">
        <v>134</v>
      </c>
      <c r="S38" s="83">
        <f t="shared" ref="S38:BF38" si="29">MAX(S4:S34)</f>
        <v>66</v>
      </c>
      <c r="T38" s="83">
        <f t="shared" si="29"/>
        <v>64</v>
      </c>
      <c r="U38" s="83">
        <f t="shared" si="29"/>
        <v>71</v>
      </c>
      <c r="V38" s="83">
        <f t="shared" si="29"/>
        <v>62</v>
      </c>
      <c r="W38" s="83">
        <f t="shared" si="29"/>
        <v>64.5</v>
      </c>
      <c r="X38" s="83">
        <f t="shared" si="29"/>
        <v>59</v>
      </c>
      <c r="Y38" s="83">
        <f t="shared" si="29"/>
        <v>60</v>
      </c>
      <c r="Z38" s="83">
        <f t="shared" si="29"/>
        <v>58</v>
      </c>
      <c r="AA38" s="83">
        <f t="shared" si="29"/>
        <v>56.25</v>
      </c>
      <c r="AB38" s="83">
        <f t="shared" si="29"/>
        <v>58</v>
      </c>
      <c r="AC38" s="83">
        <f t="shared" si="29"/>
        <v>52</v>
      </c>
      <c r="AD38" s="83">
        <f t="shared" si="29"/>
        <v>48.5</v>
      </c>
      <c r="AE38" s="83">
        <f t="shared" si="29"/>
        <v>47.5</v>
      </c>
      <c r="AF38" s="83">
        <f t="shared" si="29"/>
        <v>48.25</v>
      </c>
      <c r="AG38" s="83">
        <f t="shared" si="29"/>
        <v>50.75</v>
      </c>
      <c r="AH38" s="83">
        <f t="shared" si="29"/>
        <v>52</v>
      </c>
      <c r="AI38" s="83">
        <f t="shared" si="29"/>
        <v>49</v>
      </c>
      <c r="AJ38" s="83">
        <f t="shared" si="29"/>
        <v>42</v>
      </c>
      <c r="AK38" s="83">
        <f t="shared" si="29"/>
        <v>45.5</v>
      </c>
      <c r="AL38" s="83">
        <f t="shared" si="29"/>
        <v>46</v>
      </c>
      <c r="AM38" s="83">
        <f t="shared" si="29"/>
        <v>69</v>
      </c>
      <c r="AN38" s="83">
        <f t="shared" si="29"/>
        <v>66</v>
      </c>
      <c r="AO38" s="83">
        <f t="shared" si="29"/>
        <v>43</v>
      </c>
      <c r="AP38" s="83">
        <f t="shared" si="29"/>
        <v>46.5</v>
      </c>
      <c r="AQ38" s="83">
        <f t="shared" si="29"/>
        <v>54.5</v>
      </c>
      <c r="AR38" s="83">
        <f t="shared" si="29"/>
        <v>57.666666666666664</v>
      </c>
      <c r="AS38" s="83">
        <f t="shared" si="29"/>
        <v>54.333333333333336</v>
      </c>
      <c r="AT38" s="83">
        <f t="shared" si="29"/>
        <v>44</v>
      </c>
      <c r="AU38" s="83">
        <f t="shared" si="29"/>
        <v>46.75</v>
      </c>
      <c r="AV38" s="83">
        <f t="shared" si="29"/>
        <v>49.5</v>
      </c>
      <c r="AW38" s="83">
        <f t="shared" si="29"/>
        <v>64</v>
      </c>
      <c r="AX38" s="83">
        <f t="shared" si="29"/>
        <v>67</v>
      </c>
      <c r="AY38" s="83">
        <f t="shared" si="29"/>
        <v>64</v>
      </c>
      <c r="AZ38" s="83">
        <f t="shared" si="29"/>
        <v>57</v>
      </c>
      <c r="BA38" s="83">
        <f t="shared" si="29"/>
        <v>56</v>
      </c>
      <c r="BB38" s="83">
        <f t="shared" si="29"/>
        <v>42</v>
      </c>
      <c r="BC38" s="83">
        <f t="shared" si="29"/>
        <v>0</v>
      </c>
      <c r="BD38" s="83">
        <f t="shared" si="29"/>
        <v>0</v>
      </c>
      <c r="BE38" s="83">
        <f t="shared" si="29"/>
        <v>0</v>
      </c>
      <c r="BF38" s="83">
        <f t="shared" si="29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5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5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5">
      <c r="B61" s="1" t="s">
        <v>488</v>
      </c>
      <c r="H61" s="1"/>
    </row>
    <row r="62" spans="1:67" x14ac:dyDescent="0.25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5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5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0">AVERAGE(B64:B94)</f>
        <v>33.4</v>
      </c>
      <c r="C96" s="83">
        <f t="shared" si="30"/>
        <v>33.4</v>
      </c>
      <c r="D96" s="83">
        <f t="shared" si="30"/>
        <v>31.5</v>
      </c>
      <c r="E96" s="83">
        <f t="shared" si="30"/>
        <v>32.5</v>
      </c>
      <c r="F96" s="83">
        <f t="shared" si="30"/>
        <v>35.25</v>
      </c>
      <c r="G96" s="83">
        <f t="shared" si="30"/>
        <v>35.6</v>
      </c>
      <c r="H96" s="83">
        <f t="shared" si="30"/>
        <v>35.6</v>
      </c>
      <c r="I96" s="83">
        <f t="shared" si="30"/>
        <v>31</v>
      </c>
      <c r="J96" s="83">
        <f t="shared" si="30"/>
        <v>31.4</v>
      </c>
      <c r="K96" s="83">
        <f t="shared" si="30"/>
        <v>34.799999999999997</v>
      </c>
      <c r="L96" s="83">
        <f t="shared" si="30"/>
        <v>33.799999999999997</v>
      </c>
      <c r="M96" s="83">
        <f t="shared" si="30"/>
        <v>33</v>
      </c>
      <c r="N96" s="83">
        <f t="shared" si="30"/>
        <v>27</v>
      </c>
      <c r="O96" s="83">
        <f t="shared" si="30"/>
        <v>31.4</v>
      </c>
      <c r="P96" s="83">
        <f t="shared" si="30"/>
        <v>34.4</v>
      </c>
      <c r="Q96" s="83">
        <f t="shared" si="30"/>
        <v>35.799999999999997</v>
      </c>
      <c r="R96" s="83">
        <f t="shared" si="30"/>
        <v>35</v>
      </c>
      <c r="S96" s="83">
        <f t="shared" si="30"/>
        <v>26.3</v>
      </c>
      <c r="T96" s="83">
        <f t="shared" si="30"/>
        <v>30.4</v>
      </c>
      <c r="U96" s="83">
        <f t="shared" si="30"/>
        <v>34.200000000000003</v>
      </c>
      <c r="V96" s="83">
        <f t="shared" si="30"/>
        <v>44.8</v>
      </c>
      <c r="W96" s="83">
        <f t="shared" si="30"/>
        <v>44.4</v>
      </c>
      <c r="X96" s="83">
        <f t="shared" si="30"/>
        <v>27.6</v>
      </c>
      <c r="Y96" s="83">
        <f t="shared" si="30"/>
        <v>30.8</v>
      </c>
      <c r="Z96" s="83">
        <f t="shared" si="30"/>
        <v>38.6</v>
      </c>
      <c r="AA96" s="83">
        <f t="shared" si="30"/>
        <v>35.999999999999993</v>
      </c>
      <c r="AB96" s="83">
        <f t="shared" si="30"/>
        <v>35.93333333333333</v>
      </c>
      <c r="AC96" s="83">
        <f t="shared" si="30"/>
        <v>27.366666666666667</v>
      </c>
      <c r="AD96" s="83">
        <f t="shared" si="30"/>
        <v>31.066666666666663</v>
      </c>
      <c r="AE96" s="83">
        <f t="shared" si="30"/>
        <v>35.06666666666667</v>
      </c>
      <c r="AF96" s="83" t="e">
        <f t="shared" si="30"/>
        <v>#DIV/0!</v>
      </c>
      <c r="AG96" s="83" t="e">
        <f t="shared" si="30"/>
        <v>#DIV/0!</v>
      </c>
      <c r="AH96" s="83" t="e">
        <f t="shared" si="30"/>
        <v>#DIV/0!</v>
      </c>
      <c r="AI96" s="83" t="e">
        <f t="shared" si="30"/>
        <v>#DIV/0!</v>
      </c>
      <c r="AJ96" s="83" t="e">
        <f t="shared" si="30"/>
        <v>#DIV/0!</v>
      </c>
      <c r="AK96" s="83" t="e">
        <f t="shared" si="30"/>
        <v>#DIV/0!</v>
      </c>
      <c r="AL96" s="83" t="e">
        <f t="shared" si="30"/>
        <v>#DIV/0!</v>
      </c>
      <c r="AM96" s="83" t="e">
        <f t="shared" si="30"/>
        <v>#DIV/0!</v>
      </c>
      <c r="AN96" s="83" t="e">
        <f t="shared" si="30"/>
        <v>#DIV/0!</v>
      </c>
      <c r="AO96" s="83" t="e">
        <f t="shared" si="30"/>
        <v>#DIV/0!</v>
      </c>
    </row>
    <row r="97" spans="2:41" x14ac:dyDescent="0.25">
      <c r="B97" s="83">
        <f t="shared" ref="B97:AO97" si="31">MIN(B64:B94)</f>
        <v>31</v>
      </c>
      <c r="C97" s="83">
        <f t="shared" si="31"/>
        <v>31</v>
      </c>
      <c r="D97" s="83">
        <f t="shared" si="31"/>
        <v>28</v>
      </c>
      <c r="E97" s="83">
        <f t="shared" si="31"/>
        <v>29</v>
      </c>
      <c r="F97" s="83">
        <f t="shared" si="31"/>
        <v>32</v>
      </c>
      <c r="G97" s="83">
        <f t="shared" si="31"/>
        <v>33</v>
      </c>
      <c r="H97" s="83">
        <f t="shared" si="31"/>
        <v>33</v>
      </c>
      <c r="I97" s="83">
        <f t="shared" si="31"/>
        <v>28</v>
      </c>
      <c r="J97" s="83">
        <f t="shared" si="31"/>
        <v>30</v>
      </c>
      <c r="K97" s="83">
        <f t="shared" si="31"/>
        <v>33</v>
      </c>
      <c r="L97" s="83">
        <f t="shared" si="31"/>
        <v>32</v>
      </c>
      <c r="M97" s="83">
        <f t="shared" si="31"/>
        <v>31</v>
      </c>
      <c r="N97" s="83">
        <f t="shared" si="31"/>
        <v>24</v>
      </c>
      <c r="O97" s="83">
        <f t="shared" si="31"/>
        <v>30</v>
      </c>
      <c r="P97" s="83">
        <f t="shared" si="31"/>
        <v>33</v>
      </c>
      <c r="Q97" s="83">
        <f t="shared" si="31"/>
        <v>35</v>
      </c>
      <c r="R97" s="83">
        <f t="shared" si="31"/>
        <v>34</v>
      </c>
      <c r="S97" s="83">
        <f t="shared" si="31"/>
        <v>25</v>
      </c>
      <c r="T97" s="83">
        <f t="shared" si="31"/>
        <v>30</v>
      </c>
      <c r="U97" s="83">
        <f t="shared" si="31"/>
        <v>32</v>
      </c>
      <c r="V97" s="83">
        <f t="shared" si="31"/>
        <v>43</v>
      </c>
      <c r="W97" s="83">
        <f t="shared" si="31"/>
        <v>42</v>
      </c>
      <c r="X97" s="83">
        <f t="shared" si="31"/>
        <v>26</v>
      </c>
      <c r="Y97" s="83">
        <f t="shared" si="31"/>
        <v>30</v>
      </c>
      <c r="Z97" s="83">
        <f t="shared" si="31"/>
        <v>34</v>
      </c>
      <c r="AA97" s="83">
        <f t="shared" si="31"/>
        <v>26</v>
      </c>
      <c r="AB97" s="83">
        <f t="shared" si="31"/>
        <v>28</v>
      </c>
      <c r="AC97" s="83">
        <f t="shared" si="31"/>
        <v>25</v>
      </c>
      <c r="AD97" s="83">
        <f t="shared" si="31"/>
        <v>30</v>
      </c>
      <c r="AE97" s="83">
        <f t="shared" si="31"/>
        <v>32</v>
      </c>
      <c r="AF97" s="83">
        <f t="shared" si="31"/>
        <v>0</v>
      </c>
      <c r="AG97" s="83">
        <f t="shared" si="31"/>
        <v>0</v>
      </c>
      <c r="AH97" s="83">
        <f t="shared" si="31"/>
        <v>0</v>
      </c>
      <c r="AI97" s="83">
        <f t="shared" si="31"/>
        <v>0</v>
      </c>
      <c r="AJ97" s="83">
        <f t="shared" si="31"/>
        <v>0</v>
      </c>
      <c r="AK97" s="83">
        <f t="shared" si="31"/>
        <v>0</v>
      </c>
      <c r="AL97" s="83">
        <f t="shared" si="31"/>
        <v>0</v>
      </c>
      <c r="AM97" s="83">
        <f t="shared" si="31"/>
        <v>0</v>
      </c>
      <c r="AN97" s="83">
        <f t="shared" si="31"/>
        <v>0</v>
      </c>
      <c r="AO97" s="83">
        <f t="shared" si="31"/>
        <v>0</v>
      </c>
    </row>
    <row r="98" spans="2:41" x14ac:dyDescent="0.25">
      <c r="B98" s="83">
        <f t="shared" ref="B98:AO98" si="32">MAX(B64:B94)</f>
        <v>39</v>
      </c>
      <c r="C98" s="83">
        <f t="shared" si="32"/>
        <v>39</v>
      </c>
      <c r="D98" s="83">
        <f t="shared" si="32"/>
        <v>35</v>
      </c>
      <c r="E98" s="83">
        <f t="shared" si="32"/>
        <v>35</v>
      </c>
      <c r="F98" s="83">
        <f t="shared" si="32"/>
        <v>40</v>
      </c>
      <c r="G98" s="83">
        <f t="shared" si="32"/>
        <v>41</v>
      </c>
      <c r="H98" s="83">
        <f t="shared" si="32"/>
        <v>41</v>
      </c>
      <c r="I98" s="83">
        <f t="shared" si="32"/>
        <v>36</v>
      </c>
      <c r="J98" s="83">
        <f t="shared" si="32"/>
        <v>33</v>
      </c>
      <c r="K98" s="83">
        <f t="shared" si="32"/>
        <v>36</v>
      </c>
      <c r="L98" s="83">
        <f t="shared" si="32"/>
        <v>38</v>
      </c>
      <c r="M98" s="83">
        <f t="shared" si="32"/>
        <v>37</v>
      </c>
      <c r="N98" s="83">
        <f t="shared" si="32"/>
        <v>33</v>
      </c>
      <c r="O98" s="83">
        <f t="shared" si="32"/>
        <v>34</v>
      </c>
      <c r="P98" s="83">
        <f t="shared" si="32"/>
        <v>39</v>
      </c>
      <c r="Q98" s="83">
        <f t="shared" si="32"/>
        <v>38</v>
      </c>
      <c r="R98" s="83">
        <f t="shared" si="32"/>
        <v>37</v>
      </c>
      <c r="S98" s="83">
        <f t="shared" si="32"/>
        <v>28</v>
      </c>
      <c r="T98" s="83">
        <f t="shared" si="32"/>
        <v>32</v>
      </c>
      <c r="U98" s="83">
        <f t="shared" si="32"/>
        <v>37</v>
      </c>
      <c r="V98" s="83">
        <f t="shared" si="32"/>
        <v>50</v>
      </c>
      <c r="W98" s="83">
        <f t="shared" si="32"/>
        <v>49</v>
      </c>
      <c r="X98" s="83">
        <f t="shared" si="32"/>
        <v>29</v>
      </c>
      <c r="Y98" s="83">
        <f t="shared" si="32"/>
        <v>32</v>
      </c>
      <c r="Z98" s="83">
        <f t="shared" si="32"/>
        <v>44</v>
      </c>
      <c r="AA98" s="83">
        <f t="shared" si="32"/>
        <v>42</v>
      </c>
      <c r="AB98" s="83">
        <f t="shared" si="32"/>
        <v>41</v>
      </c>
      <c r="AC98" s="83">
        <f t="shared" si="32"/>
        <v>30</v>
      </c>
      <c r="AD98" s="83">
        <f t="shared" si="32"/>
        <v>32.666666666666664</v>
      </c>
      <c r="AE98" s="83">
        <f t="shared" si="32"/>
        <v>40</v>
      </c>
      <c r="AF98" s="83">
        <f t="shared" si="32"/>
        <v>0</v>
      </c>
      <c r="AG98" s="83">
        <f t="shared" si="32"/>
        <v>0</v>
      </c>
      <c r="AH98" s="83">
        <f t="shared" si="32"/>
        <v>0</v>
      </c>
      <c r="AI98" s="83">
        <f t="shared" si="32"/>
        <v>0</v>
      </c>
      <c r="AJ98" s="83">
        <f t="shared" si="32"/>
        <v>0</v>
      </c>
      <c r="AK98" s="83">
        <f t="shared" si="32"/>
        <v>0</v>
      </c>
      <c r="AL98" s="83">
        <f t="shared" si="32"/>
        <v>0</v>
      </c>
      <c r="AM98" s="83">
        <f t="shared" si="32"/>
        <v>0</v>
      </c>
      <c r="AN98" s="83">
        <f t="shared" si="32"/>
        <v>0</v>
      </c>
      <c r="AO98" s="83">
        <f t="shared" si="32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52" baseType="lpstr">
      <vt:lpstr>Main</vt:lpstr>
      <vt:lpstr>Gas</vt:lpstr>
      <vt:lpstr>Forecast</vt:lpstr>
      <vt:lpstr>Jan 02</vt:lpstr>
      <vt:lpstr>Dec 01</vt:lpstr>
      <vt:lpstr>Nov 01</vt:lpstr>
      <vt:lpstr>Oct 01 </vt:lpstr>
      <vt:lpstr>Sep 01</vt:lpstr>
      <vt:lpstr>Aug 01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2001</vt:lpstr>
      <vt:lpstr>2000</vt:lpstr>
      <vt:lpstr>1999</vt:lpstr>
      <vt:lpstr>1998</vt:lpstr>
      <vt:lpstr>'Apr 01'!Print_Area</vt:lpstr>
      <vt:lpstr>'April 00'!Print_Area</vt:lpstr>
      <vt:lpstr>'Aug 00'!Print_Area</vt:lpstr>
      <vt:lpstr>'Aug 01'!Print_Area</vt:lpstr>
      <vt:lpstr>'Dec 00 '!Print_Area</vt:lpstr>
      <vt:lpstr>'Dec 01'!Print_Area</vt:lpstr>
      <vt:lpstr>'Feb 01'!Print_Area</vt:lpstr>
      <vt:lpstr>'Jan 01'!Print_Area</vt:lpstr>
      <vt:lpstr>'Jan 02'!Print_Area</vt:lpstr>
      <vt:lpstr>'July 00'!Print_Area</vt:lpstr>
      <vt:lpstr>'July 01'!Print_Area</vt:lpstr>
      <vt:lpstr>'June 00'!Print_Area</vt:lpstr>
      <vt:lpstr>'June 01'!Print_Area</vt:lpstr>
      <vt:lpstr>Main!Print_Area</vt:lpstr>
      <vt:lpstr>'Mar 01'!Print_Area</vt:lpstr>
      <vt:lpstr>'May 00'!Print_Area</vt:lpstr>
      <vt:lpstr>'May 01'!Print_Area</vt:lpstr>
      <vt:lpstr>'Nov 00'!Print_Area</vt:lpstr>
      <vt:lpstr>'Nov 01'!Print_Area</vt:lpstr>
      <vt:lpstr>'Oct 00 '!Print_Area</vt:lpstr>
      <vt:lpstr>'Oct 01 '!Print_Area</vt:lpstr>
      <vt:lpstr>'Sep 00'!Print_Area</vt:lpstr>
      <vt:lpstr>'Sep 01'!Print_Area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Havlíček Jan</cp:lastModifiedBy>
  <cp:lastPrinted>2002-01-07T20:59:40Z</cp:lastPrinted>
  <dcterms:created xsi:type="dcterms:W3CDTF">1998-09-16T19:07:36Z</dcterms:created>
  <dcterms:modified xsi:type="dcterms:W3CDTF">2023-09-10T11:12:07Z</dcterms:modified>
</cp:coreProperties>
</file>