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12" windowWidth="15300" windowHeight="9108"/>
  </bookViews>
  <sheets>
    <sheet name="January Dailies" sheetId="4" r:id="rId1"/>
    <sheet name="Contracts" sheetId="2" r:id="rId2"/>
    <sheet name="Weekly Cash Flow" sheetId="3" r:id="rId3"/>
  </sheets>
  <calcPr calcId="92512"/>
</workbook>
</file>

<file path=xl/calcChain.xml><?xml version="1.0" encoding="utf-8"?>
<calcChain xmlns="http://schemas.openxmlformats.org/spreadsheetml/2006/main">
  <c r="I4" i="2" l="1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CV6" i="4"/>
  <c r="CW6" i="4"/>
  <c r="CX6" i="4"/>
  <c r="CV7" i="4"/>
  <c r="CW7" i="4"/>
  <c r="CX7" i="4"/>
  <c r="I8" i="4"/>
  <c r="L8" i="4"/>
  <c r="O8" i="4"/>
  <c r="R8" i="4"/>
  <c r="U8" i="4"/>
  <c r="X8" i="4"/>
  <c r="AA8" i="4"/>
  <c r="AD8" i="4"/>
  <c r="AG8" i="4"/>
  <c r="AJ8" i="4"/>
  <c r="AM8" i="4"/>
  <c r="AP8" i="4"/>
  <c r="AS8" i="4"/>
  <c r="AV8" i="4"/>
  <c r="AY8" i="4"/>
  <c r="BB8" i="4"/>
  <c r="BE8" i="4"/>
  <c r="BH8" i="4"/>
  <c r="BK8" i="4"/>
  <c r="BN8" i="4"/>
  <c r="BQ8" i="4"/>
  <c r="BT8" i="4"/>
  <c r="BW8" i="4"/>
  <c r="BZ8" i="4"/>
  <c r="CC8" i="4"/>
  <c r="CF8" i="4"/>
  <c r="CI8" i="4"/>
  <c r="CL8" i="4"/>
  <c r="CO8" i="4"/>
  <c r="CR8" i="4"/>
  <c r="CU8" i="4"/>
  <c r="CV8" i="4"/>
  <c r="CW8" i="4"/>
  <c r="CX8" i="4"/>
  <c r="CV9" i="4"/>
  <c r="CW9" i="4"/>
  <c r="CX9" i="4"/>
  <c r="I10" i="4"/>
  <c r="L10" i="4"/>
  <c r="O10" i="4"/>
  <c r="R10" i="4"/>
  <c r="U10" i="4"/>
  <c r="X10" i="4"/>
  <c r="AA10" i="4"/>
  <c r="AD10" i="4"/>
  <c r="AG10" i="4"/>
  <c r="AJ10" i="4"/>
  <c r="AM10" i="4"/>
  <c r="AP10" i="4"/>
  <c r="AS10" i="4"/>
  <c r="AV10" i="4"/>
  <c r="AY10" i="4"/>
  <c r="BB10" i="4"/>
  <c r="BE10" i="4"/>
  <c r="BH10" i="4"/>
  <c r="BK10" i="4"/>
  <c r="BN10" i="4"/>
  <c r="BQ10" i="4"/>
  <c r="BT10" i="4"/>
  <c r="BW10" i="4"/>
  <c r="BZ10" i="4"/>
  <c r="CC10" i="4"/>
  <c r="CF10" i="4"/>
  <c r="CI10" i="4"/>
  <c r="CL10" i="4"/>
  <c r="CO10" i="4"/>
  <c r="CR10" i="4"/>
  <c r="CU10" i="4"/>
  <c r="CV10" i="4"/>
  <c r="CW10" i="4"/>
  <c r="CX10" i="4"/>
  <c r="CV11" i="4"/>
  <c r="CW11" i="4"/>
  <c r="CX11" i="4"/>
  <c r="I12" i="4"/>
  <c r="L12" i="4"/>
  <c r="O12" i="4"/>
  <c r="R12" i="4"/>
  <c r="U12" i="4"/>
  <c r="X12" i="4"/>
  <c r="AA12" i="4"/>
  <c r="AD12" i="4"/>
  <c r="AG12" i="4"/>
  <c r="AJ12" i="4"/>
  <c r="AM12" i="4"/>
  <c r="AP12" i="4"/>
  <c r="AS12" i="4"/>
  <c r="AV12" i="4"/>
  <c r="AY12" i="4"/>
  <c r="BB12" i="4"/>
  <c r="BE12" i="4"/>
  <c r="BH12" i="4"/>
  <c r="BK12" i="4"/>
  <c r="BN12" i="4"/>
  <c r="BQ12" i="4"/>
  <c r="BT12" i="4"/>
  <c r="BW12" i="4"/>
  <c r="BZ12" i="4"/>
  <c r="CC12" i="4"/>
  <c r="CF12" i="4"/>
  <c r="CI12" i="4"/>
  <c r="CL12" i="4"/>
  <c r="CO12" i="4"/>
  <c r="CR12" i="4"/>
  <c r="CU12" i="4"/>
  <c r="CV12" i="4"/>
  <c r="CW12" i="4"/>
  <c r="CX12" i="4"/>
  <c r="CV13" i="4"/>
  <c r="CW13" i="4"/>
  <c r="CX13" i="4"/>
  <c r="CV14" i="4"/>
  <c r="CW14" i="4"/>
  <c r="CX14" i="4"/>
  <c r="CV15" i="4"/>
  <c r="CW15" i="4"/>
  <c r="CX15" i="4"/>
  <c r="CV16" i="4"/>
  <c r="CW16" i="4"/>
  <c r="CX16" i="4"/>
  <c r="CV17" i="4"/>
  <c r="CW17" i="4"/>
  <c r="CX17" i="4"/>
  <c r="CV18" i="4"/>
  <c r="CW18" i="4"/>
  <c r="CX18" i="4"/>
  <c r="CV19" i="4"/>
  <c r="CW19" i="4"/>
  <c r="CX19" i="4"/>
  <c r="L20" i="4"/>
  <c r="O20" i="4"/>
  <c r="R20" i="4"/>
  <c r="U20" i="4"/>
  <c r="AA20" i="4"/>
  <c r="AD20" i="4"/>
  <c r="AG20" i="4"/>
  <c r="AJ20" i="4"/>
  <c r="AM20" i="4"/>
  <c r="AP20" i="4"/>
  <c r="AV20" i="4"/>
  <c r="AY20" i="4"/>
  <c r="BB20" i="4"/>
  <c r="BE20" i="4"/>
  <c r="BH20" i="4"/>
  <c r="BK20" i="4"/>
  <c r="BQ20" i="4"/>
  <c r="BT20" i="4"/>
  <c r="BW20" i="4"/>
  <c r="BZ20" i="4"/>
  <c r="CC20" i="4"/>
  <c r="CF20" i="4"/>
  <c r="CL20" i="4"/>
  <c r="CO20" i="4"/>
  <c r="CR20" i="4"/>
  <c r="CU20" i="4"/>
  <c r="CV20" i="4"/>
  <c r="CW20" i="4"/>
  <c r="CX20" i="4"/>
  <c r="CV21" i="4"/>
  <c r="CW21" i="4"/>
  <c r="CX21" i="4"/>
  <c r="CV22" i="4"/>
  <c r="CW22" i="4"/>
  <c r="CX22" i="4"/>
  <c r="CV23" i="4"/>
  <c r="CW23" i="4"/>
  <c r="CX23" i="4"/>
  <c r="CV24" i="4"/>
  <c r="CW24" i="4"/>
  <c r="CX24" i="4"/>
  <c r="CV25" i="4"/>
  <c r="CW25" i="4"/>
  <c r="CX25" i="4"/>
  <c r="CV26" i="4"/>
  <c r="CW26" i="4"/>
  <c r="CX26" i="4"/>
  <c r="CV27" i="4"/>
  <c r="CW27" i="4"/>
  <c r="CX27" i="4"/>
  <c r="CV28" i="4"/>
  <c r="CW28" i="4"/>
  <c r="CX28" i="4"/>
  <c r="CV29" i="4"/>
  <c r="CW29" i="4"/>
  <c r="CX29" i="4"/>
  <c r="CV30" i="4"/>
  <c r="CW30" i="4"/>
  <c r="CX30" i="4"/>
  <c r="I31" i="4"/>
  <c r="L31" i="4"/>
  <c r="O31" i="4"/>
  <c r="R31" i="4"/>
  <c r="U31" i="4"/>
  <c r="X31" i="4"/>
  <c r="AA31" i="4"/>
  <c r="AD31" i="4"/>
  <c r="AG31" i="4"/>
  <c r="AJ31" i="4"/>
  <c r="AM31" i="4"/>
  <c r="AP31" i="4"/>
  <c r="AS31" i="4"/>
  <c r="AV31" i="4"/>
  <c r="AY31" i="4"/>
  <c r="BB31" i="4"/>
  <c r="BE31" i="4"/>
  <c r="BH31" i="4"/>
  <c r="BK31" i="4"/>
  <c r="BN31" i="4"/>
  <c r="BQ31" i="4"/>
  <c r="BT31" i="4"/>
  <c r="BW31" i="4"/>
  <c r="BZ31" i="4"/>
  <c r="CC31" i="4"/>
  <c r="CF31" i="4"/>
  <c r="CI31" i="4"/>
  <c r="CL31" i="4"/>
  <c r="CO31" i="4"/>
  <c r="CR31" i="4"/>
  <c r="CU31" i="4"/>
  <c r="CV31" i="4"/>
  <c r="CW31" i="4"/>
  <c r="CX31" i="4"/>
  <c r="CV32" i="4"/>
  <c r="CW32" i="4"/>
  <c r="CX32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E7" i="3"/>
  <c r="F7" i="3"/>
  <c r="G7" i="3"/>
  <c r="H7" i="3"/>
  <c r="I7" i="3"/>
  <c r="J7" i="3"/>
  <c r="K7" i="3"/>
  <c r="L7" i="3"/>
  <c r="M7" i="3"/>
  <c r="N7" i="3"/>
  <c r="E8" i="3"/>
  <c r="F8" i="3"/>
  <c r="G8" i="3"/>
  <c r="H8" i="3"/>
  <c r="I8" i="3"/>
  <c r="K8" i="3"/>
  <c r="L8" i="3"/>
  <c r="M8" i="3"/>
  <c r="N8" i="3"/>
  <c r="E9" i="3"/>
  <c r="F9" i="3"/>
  <c r="G9" i="3"/>
  <c r="H9" i="3"/>
  <c r="I9" i="3"/>
  <c r="K9" i="3"/>
  <c r="L9" i="3"/>
  <c r="M9" i="3"/>
  <c r="N9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N11" i="3"/>
  <c r="J12" i="3"/>
  <c r="K12" i="3"/>
  <c r="L12" i="3"/>
  <c r="M12" i="3"/>
  <c r="F13" i="3"/>
  <c r="G13" i="3"/>
  <c r="H13" i="3"/>
  <c r="J13" i="3"/>
  <c r="K13" i="3"/>
  <c r="L13" i="3"/>
  <c r="M13" i="3"/>
  <c r="N13" i="3"/>
  <c r="F14" i="3"/>
  <c r="G14" i="3"/>
  <c r="H14" i="3"/>
  <c r="I14" i="3"/>
  <c r="J14" i="3"/>
  <c r="K14" i="3"/>
  <c r="L14" i="3"/>
  <c r="M14" i="3"/>
  <c r="N14" i="3"/>
  <c r="E15" i="3"/>
  <c r="F15" i="3"/>
  <c r="G15" i="3"/>
  <c r="H15" i="3"/>
  <c r="I15" i="3"/>
  <c r="J15" i="3"/>
  <c r="K15" i="3"/>
  <c r="L15" i="3"/>
  <c r="M15" i="3"/>
  <c r="N15" i="3"/>
  <c r="E16" i="3"/>
  <c r="F16" i="3"/>
  <c r="G16" i="3"/>
  <c r="H16" i="3"/>
  <c r="I16" i="3"/>
  <c r="J16" i="3"/>
  <c r="K16" i="3"/>
  <c r="L16" i="3"/>
  <c r="M16" i="3"/>
  <c r="N16" i="3"/>
  <c r="E17" i="3"/>
  <c r="F17" i="3"/>
  <c r="G17" i="3"/>
  <c r="H17" i="3"/>
  <c r="I17" i="3"/>
  <c r="J17" i="3"/>
  <c r="K17" i="3"/>
  <c r="L17" i="3"/>
  <c r="M17" i="3"/>
  <c r="N17" i="3"/>
  <c r="E18" i="3"/>
  <c r="F18" i="3"/>
  <c r="G18" i="3"/>
  <c r="H18" i="3"/>
  <c r="I18" i="3"/>
  <c r="J18" i="3"/>
  <c r="K18" i="3"/>
  <c r="L18" i="3"/>
  <c r="M18" i="3"/>
  <c r="N18" i="3"/>
  <c r="F19" i="3"/>
  <c r="G19" i="3"/>
  <c r="H19" i="3"/>
  <c r="I19" i="3"/>
  <c r="J19" i="3"/>
  <c r="K19" i="3"/>
  <c r="L19" i="3"/>
  <c r="M19" i="3"/>
  <c r="N19" i="3"/>
  <c r="E20" i="3"/>
  <c r="F20" i="3"/>
  <c r="G20" i="3"/>
  <c r="H20" i="3"/>
  <c r="I20" i="3"/>
  <c r="J20" i="3"/>
  <c r="K20" i="3"/>
  <c r="L20" i="3"/>
  <c r="M20" i="3"/>
  <c r="N20" i="3"/>
  <c r="E21" i="3"/>
  <c r="F21" i="3"/>
  <c r="G21" i="3"/>
  <c r="H21" i="3"/>
  <c r="I21" i="3"/>
  <c r="J21" i="3"/>
  <c r="K21" i="3"/>
  <c r="L21" i="3"/>
  <c r="M21" i="3"/>
  <c r="N21" i="3"/>
  <c r="E22" i="3"/>
  <c r="F22" i="3"/>
  <c r="G22" i="3"/>
  <c r="H22" i="3"/>
  <c r="I22" i="3"/>
  <c r="J22" i="3"/>
  <c r="K22" i="3"/>
  <c r="L22" i="3"/>
  <c r="M22" i="3"/>
  <c r="N22" i="3"/>
  <c r="E23" i="3"/>
  <c r="F23" i="3"/>
  <c r="G23" i="3"/>
  <c r="H23" i="3"/>
  <c r="I23" i="3"/>
  <c r="J23" i="3"/>
  <c r="K23" i="3"/>
  <c r="L23" i="3"/>
  <c r="M23" i="3"/>
  <c r="N23" i="3"/>
  <c r="E24" i="3"/>
  <c r="F24" i="3"/>
  <c r="G24" i="3"/>
  <c r="H24" i="3"/>
  <c r="I24" i="3"/>
  <c r="J24" i="3"/>
  <c r="K24" i="3"/>
  <c r="L24" i="3"/>
  <c r="M24" i="3"/>
  <c r="N24" i="3"/>
  <c r="E25" i="3"/>
  <c r="F25" i="3"/>
  <c r="G25" i="3"/>
  <c r="H25" i="3"/>
  <c r="I25" i="3"/>
  <c r="J25" i="3"/>
  <c r="K25" i="3"/>
  <c r="L25" i="3"/>
  <c r="M25" i="3"/>
  <c r="N25" i="3"/>
  <c r="E26" i="3"/>
  <c r="F26" i="3"/>
  <c r="G26" i="3"/>
  <c r="H26" i="3"/>
  <c r="I26" i="3"/>
  <c r="J26" i="3"/>
  <c r="K26" i="3"/>
  <c r="L26" i="3"/>
  <c r="M26" i="3"/>
  <c r="N26" i="3"/>
  <c r="E27" i="3"/>
  <c r="F27" i="3"/>
  <c r="G27" i="3"/>
  <c r="H27" i="3"/>
  <c r="I27" i="3"/>
  <c r="J27" i="3"/>
  <c r="K27" i="3"/>
  <c r="L27" i="3"/>
  <c r="M27" i="3"/>
  <c r="N27" i="3"/>
  <c r="E28" i="3"/>
  <c r="F28" i="3"/>
  <c r="G28" i="3"/>
  <c r="H28" i="3"/>
  <c r="I28" i="3"/>
  <c r="J28" i="3"/>
  <c r="K28" i="3"/>
  <c r="L28" i="3"/>
  <c r="M28" i="3"/>
  <c r="N28" i="3"/>
  <c r="E29" i="3"/>
  <c r="F29" i="3"/>
  <c r="G29" i="3"/>
  <c r="H29" i="3"/>
  <c r="I29" i="3"/>
  <c r="J29" i="3"/>
  <c r="K29" i="3"/>
  <c r="L29" i="3"/>
  <c r="M29" i="3"/>
  <c r="N29" i="3"/>
  <c r="E30" i="3"/>
  <c r="F30" i="3"/>
  <c r="G30" i="3"/>
  <c r="H30" i="3"/>
  <c r="I30" i="3"/>
  <c r="J30" i="3"/>
  <c r="K30" i="3"/>
  <c r="L30" i="3"/>
  <c r="M30" i="3"/>
  <c r="N30" i="3"/>
  <c r="I31" i="3"/>
  <c r="J31" i="3"/>
  <c r="K31" i="3"/>
  <c r="L31" i="3"/>
  <c r="M31" i="3"/>
  <c r="N31" i="3"/>
  <c r="E32" i="3"/>
  <c r="F32" i="3"/>
  <c r="G32" i="3"/>
  <c r="H32" i="3"/>
  <c r="I32" i="3"/>
  <c r="J32" i="3"/>
  <c r="K32" i="3"/>
  <c r="L32" i="3"/>
  <c r="M32" i="3"/>
  <c r="N32" i="3"/>
</calcChain>
</file>

<file path=xl/sharedStrings.xml><?xml version="1.0" encoding="utf-8"?>
<sst xmlns="http://schemas.openxmlformats.org/spreadsheetml/2006/main" count="360" uniqueCount="86">
  <si>
    <t>Purchases</t>
  </si>
  <si>
    <t>Counterparty</t>
  </si>
  <si>
    <t>MW</t>
  </si>
  <si>
    <t>WAMP</t>
  </si>
  <si>
    <t>Roseville</t>
  </si>
  <si>
    <t>Shasta Lake</t>
  </si>
  <si>
    <t>City of Riverside</t>
  </si>
  <si>
    <t>Redding</t>
  </si>
  <si>
    <t>Wapa Deseret</t>
  </si>
  <si>
    <t>Avista</t>
  </si>
  <si>
    <t>Riverside</t>
  </si>
  <si>
    <t>CRC</t>
  </si>
  <si>
    <t>Buyer</t>
  </si>
  <si>
    <t>Contract Price</t>
  </si>
  <si>
    <t>Prepay Price</t>
  </si>
  <si>
    <t>LLH</t>
  </si>
  <si>
    <t>Grays Harbor</t>
  </si>
  <si>
    <t>HLH</t>
  </si>
  <si>
    <t>BPA</t>
  </si>
  <si>
    <t>RTC</t>
  </si>
  <si>
    <t>NPC</t>
  </si>
  <si>
    <t>Mead 230</t>
  </si>
  <si>
    <t>SPPC</t>
  </si>
  <si>
    <t>Palo Verde</t>
  </si>
  <si>
    <t>El Paso Ele</t>
  </si>
  <si>
    <t>WALC</t>
  </si>
  <si>
    <t>Pinnacle Peak</t>
  </si>
  <si>
    <t>AEP</t>
  </si>
  <si>
    <t>PNM</t>
  </si>
  <si>
    <t>Supplier</t>
  </si>
  <si>
    <t>Weekly Prepay</t>
  </si>
  <si>
    <t>Oakland</t>
  </si>
  <si>
    <t>Weekly Receivable</t>
  </si>
  <si>
    <t>January Forecast</t>
  </si>
  <si>
    <t>February Forecast</t>
  </si>
  <si>
    <t>WK. 1
2/4-2/8</t>
  </si>
  <si>
    <t>WK. 2 
2/11-2/15</t>
  </si>
  <si>
    <t>WK. 3
2/18-2/22</t>
  </si>
  <si>
    <t>WK. 4
2/25-3/1</t>
  </si>
  <si>
    <t>Suppliers-Cash Out</t>
  </si>
  <si>
    <t>Buyers-Receivables In</t>
  </si>
  <si>
    <t>TOTAL Supplier Cash</t>
  </si>
  <si>
    <t xml:space="preserve">Total Receivables </t>
  </si>
  <si>
    <t>Power prepays paid weekly on Friday for following week starting Tuesday</t>
  </si>
  <si>
    <t>Receivables due by 20th of month following delivery</t>
  </si>
  <si>
    <t>WK. 1
1/8-1/14</t>
  </si>
  <si>
    <t>WK. 2 
1/15-1/21</t>
  </si>
  <si>
    <t>WK. 3
1/22-1/25</t>
  </si>
  <si>
    <t>WK. 4
1/29-2/3</t>
  </si>
  <si>
    <t>West Power Summary</t>
  </si>
  <si>
    <t>Positions by Counterparty</t>
  </si>
  <si>
    <t>Peak /</t>
  </si>
  <si>
    <t>Total</t>
  </si>
  <si>
    <t>Region</t>
  </si>
  <si>
    <t>Off Peak</t>
  </si>
  <si>
    <t>Sales</t>
  </si>
  <si>
    <t>Net Cash</t>
  </si>
  <si>
    <t>Master</t>
  </si>
  <si>
    <t>BUSBAR</t>
  </si>
  <si>
    <t>MC</t>
  </si>
  <si>
    <t>NP15/SP15</t>
  </si>
  <si>
    <t>DOUGLAS</t>
  </si>
  <si>
    <t>Peak</t>
  </si>
  <si>
    <t>Hanson</t>
  </si>
  <si>
    <t>NP15</t>
  </si>
  <si>
    <t>LOUISIANA PAC</t>
  </si>
  <si>
    <t>Montana</t>
  </si>
  <si>
    <t>COB N/S</t>
  </si>
  <si>
    <t>Pasadena</t>
  </si>
  <si>
    <t>SP15</t>
  </si>
  <si>
    <t>WSPP</t>
  </si>
  <si>
    <t>CHELAN</t>
  </si>
  <si>
    <t>GRAYS</t>
  </si>
  <si>
    <t>Nevada Power</t>
  </si>
  <si>
    <t>Sierra Pacific</t>
  </si>
  <si>
    <t>SPP</t>
  </si>
  <si>
    <t>Wapa Desseret</t>
  </si>
  <si>
    <t>EEI</t>
  </si>
  <si>
    <t>El Paso Electric</t>
  </si>
  <si>
    <t>HOLNAM</t>
  </si>
  <si>
    <t>INTEL</t>
  </si>
  <si>
    <t>LUZENACA</t>
  </si>
  <si>
    <t>Strategic</t>
  </si>
  <si>
    <t>Valley Electric</t>
  </si>
  <si>
    <t>No deliveries until 1/15</t>
  </si>
  <si>
    <t>Georgia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</si>
</sst>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80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43" fontId="6" fillId="0" borderId="0" xfId="1" applyFont="1"/>
    <xf numFmtId="43" fontId="6" fillId="0" borderId="0" xfId="1" applyFont="1" applyAlignment="1">
      <alignment horizontal="center"/>
    </xf>
    <xf numFmtId="43" fontId="7" fillId="0" borderId="0" xfId="1" applyFont="1" applyAlignment="1">
      <alignment horizontal="center" wrapText="1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43" fontId="6" fillId="2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43" fontId="6" fillId="0" borderId="0" xfId="1" applyFont="1" applyFill="1" applyAlignment="1">
      <alignment horizontal="center"/>
    </xf>
    <xf numFmtId="43" fontId="6" fillId="0" borderId="0" xfId="0" applyNumberFormat="1" applyFont="1" applyFill="1"/>
    <xf numFmtId="0" fontId="3" fillId="3" borderId="0" xfId="0" applyFont="1" applyFill="1" applyBorder="1"/>
    <xf numFmtId="17" fontId="2" fillId="3" borderId="1" xfId="0" applyNumberFormat="1" applyFont="1" applyFill="1" applyBorder="1" applyAlignment="1">
      <alignment horizontal="center" wrapText="1"/>
    </xf>
    <xf numFmtId="17" fontId="2" fillId="3" borderId="2" xfId="0" applyNumberFormat="1" applyFont="1" applyFill="1" applyBorder="1" applyAlignment="1">
      <alignment horizontal="center" wrapText="1"/>
    </xf>
    <xf numFmtId="17" fontId="2" fillId="3" borderId="3" xfId="0" applyNumberFormat="1" applyFont="1" applyFill="1" applyBorder="1" applyAlignment="1">
      <alignment horizontal="center" wrapText="1"/>
    </xf>
    <xf numFmtId="17" fontId="2" fillId="2" borderId="1" xfId="0" applyNumberFormat="1" applyFont="1" applyFill="1" applyBorder="1" applyAlignment="1">
      <alignment horizontal="center" wrapText="1"/>
    </xf>
    <xf numFmtId="43" fontId="3" fillId="3" borderId="0" xfId="1" applyNumberFormat="1" applyFont="1" applyFill="1" applyBorder="1"/>
    <xf numFmtId="43" fontId="3" fillId="3" borderId="4" xfId="1" applyNumberFormat="1" applyFont="1" applyFill="1" applyBorder="1"/>
    <xf numFmtId="43" fontId="3" fillId="3" borderId="0" xfId="0" applyNumberFormat="1" applyFont="1" applyFill="1" applyBorder="1"/>
    <xf numFmtId="43" fontId="3" fillId="3" borderId="4" xfId="0" applyNumberFormat="1" applyFont="1" applyFill="1" applyBorder="1"/>
    <xf numFmtId="180" fontId="3" fillId="2" borderId="0" xfId="1" applyNumberFormat="1" applyFont="1" applyFill="1" applyBorder="1"/>
    <xf numFmtId="43" fontId="3" fillId="3" borderId="5" xfId="0" applyNumberFormat="1" applyFont="1" applyFill="1" applyBorder="1"/>
    <xf numFmtId="0" fontId="0" fillId="3" borderId="0" xfId="0" applyFill="1"/>
    <xf numFmtId="16" fontId="0" fillId="3" borderId="0" xfId="0" applyNumberFormat="1" applyFill="1"/>
    <xf numFmtId="0" fontId="6" fillId="3" borderId="0" xfId="0" applyFont="1" applyFill="1"/>
    <xf numFmtId="0" fontId="7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0" fillId="3" borderId="0" xfId="0" applyFill="1" applyBorder="1"/>
    <xf numFmtId="0" fontId="2" fillId="3" borderId="4" xfId="0" applyFont="1" applyFill="1" applyBorder="1"/>
    <xf numFmtId="0" fontId="6" fillId="3" borderId="0" xfId="0" applyFont="1" applyFill="1" applyBorder="1"/>
    <xf numFmtId="0" fontId="2" fillId="3" borderId="6" xfId="0" applyFont="1" applyFill="1" applyBorder="1"/>
    <xf numFmtId="0" fontId="6" fillId="3" borderId="7" xfId="0" applyFont="1" applyFill="1" applyBorder="1"/>
    <xf numFmtId="0" fontId="0" fillId="3" borderId="7" xfId="0" applyFill="1" applyBorder="1"/>
    <xf numFmtId="43" fontId="3" fillId="3" borderId="7" xfId="0" applyNumberFormat="1" applyFont="1" applyFill="1" applyBorder="1"/>
    <xf numFmtId="43" fontId="3" fillId="3" borderId="8" xfId="0" applyNumberFormat="1" applyFont="1" applyFill="1" applyBorder="1"/>
    <xf numFmtId="0" fontId="2" fillId="3" borderId="2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43" fontId="3" fillId="3" borderId="6" xfId="0" applyNumberFormat="1" applyFont="1" applyFill="1" applyBorder="1"/>
    <xf numFmtId="43" fontId="3" fillId="2" borderId="0" xfId="0" applyNumberFormat="1" applyFont="1" applyFill="1" applyBorder="1"/>
    <xf numFmtId="43" fontId="3" fillId="2" borderId="7" xfId="0" applyNumberFormat="1" applyFont="1" applyFill="1" applyBorder="1"/>
    <xf numFmtId="17" fontId="2" fillId="2" borderId="3" xfId="0" applyNumberFormat="1" applyFont="1" applyFill="1" applyBorder="1" applyAlignment="1">
      <alignment horizontal="center" wrapText="1"/>
    </xf>
    <xf numFmtId="180" fontId="3" fillId="2" borderId="9" xfId="1" applyNumberFormat="1" applyFont="1" applyFill="1" applyBorder="1"/>
    <xf numFmtId="180" fontId="3" fillId="2" borderId="5" xfId="1" applyNumberFormat="1" applyFont="1" applyFill="1" applyBorder="1"/>
    <xf numFmtId="43" fontId="3" fillId="2" borderId="5" xfId="0" applyNumberFormat="1" applyFont="1" applyFill="1" applyBorder="1"/>
    <xf numFmtId="43" fontId="3" fillId="2" borderId="8" xfId="0" applyNumberFormat="1" applyFont="1" applyFill="1" applyBorder="1"/>
    <xf numFmtId="0" fontId="2" fillId="3" borderId="0" xfId="0" applyFont="1" applyFill="1" applyBorder="1"/>
    <xf numFmtId="43" fontId="3" fillId="3" borderId="10" xfId="1" applyNumberFormat="1" applyFont="1" applyFill="1" applyBorder="1"/>
    <xf numFmtId="43" fontId="3" fillId="3" borderId="11" xfId="1" applyNumberFormat="1" applyFont="1" applyFill="1" applyBorder="1"/>
    <xf numFmtId="43" fontId="3" fillId="3" borderId="9" xfId="1" applyNumberFormat="1" applyFont="1" applyFill="1" applyBorder="1"/>
    <xf numFmtId="0" fontId="9" fillId="0" borderId="0" xfId="0" applyFont="1"/>
    <xf numFmtId="0" fontId="5" fillId="0" borderId="0" xfId="0" applyFont="1" applyAlignment="1">
      <alignment horizontal="center"/>
    </xf>
    <xf numFmtId="14" fontId="5" fillId="4" borderId="12" xfId="0" applyNumberFormat="1" applyFont="1" applyFill="1" applyBorder="1" applyAlignment="1">
      <alignment horizontal="centerContinuous"/>
    </xf>
    <xf numFmtId="0" fontId="5" fillId="4" borderId="0" xfId="0" applyFont="1" applyFill="1" applyBorder="1" applyAlignment="1">
      <alignment horizontal="centerContinuous"/>
    </xf>
    <xf numFmtId="0" fontId="5" fillId="4" borderId="13" xfId="0" applyFont="1" applyFill="1" applyBorder="1" applyAlignment="1">
      <alignment horizontal="centerContinuous"/>
    </xf>
    <xf numFmtId="14" fontId="5" fillId="0" borderId="1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13" xfId="0" applyFont="1" applyBorder="1" applyAlignment="1">
      <alignment horizontal="centerContinuous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0" xfId="0" applyFont="1" applyFill="1"/>
    <xf numFmtId="167" fontId="1" fillId="0" borderId="12" xfId="2" applyNumberFormat="1" applyFill="1" applyBorder="1"/>
    <xf numFmtId="167" fontId="1" fillId="0" borderId="0" xfId="2" applyNumberFormat="1" applyFill="1" applyBorder="1"/>
    <xf numFmtId="167" fontId="1" fillId="0" borderId="13" xfId="2" applyNumberFormat="1" applyFill="1" applyBorder="1"/>
    <xf numFmtId="8" fontId="0" fillId="0" borderId="0" xfId="0" applyNumberFormat="1" applyFill="1"/>
    <xf numFmtId="43" fontId="0" fillId="0" borderId="0" xfId="0" applyNumberFormat="1" applyFill="1"/>
    <xf numFmtId="0" fontId="0" fillId="0" borderId="0" xfId="0" applyBorder="1"/>
    <xf numFmtId="167" fontId="1" fillId="0" borderId="0" xfId="2" applyNumberFormat="1" applyBorder="1"/>
    <xf numFmtId="167" fontId="1" fillId="0" borderId="12" xfId="2" applyNumberFormat="1" applyBorder="1"/>
    <xf numFmtId="167" fontId="1" fillId="0" borderId="13" xfId="2" applyNumberFormat="1" applyBorder="1"/>
    <xf numFmtId="0" fontId="8" fillId="3" borderId="0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tabSelected="1" zoomScale="80" workbookViewId="0">
      <selection activeCell="E5" sqref="E5"/>
    </sheetView>
  </sheetViews>
  <sheetFormatPr defaultRowHeight="13.2" x14ac:dyDescent="0.25"/>
  <cols>
    <col min="2" max="2" width="20.5546875" customWidth="1"/>
    <col min="3" max="3" width="20.6640625" customWidth="1"/>
    <col min="4" max="4" width="13.109375" bestFit="1" customWidth="1"/>
    <col min="5" max="5" width="8" customWidth="1"/>
    <col min="6" max="6" width="8.6640625" bestFit="1" customWidth="1"/>
    <col min="7" max="99" width="12.33203125" bestFit="1" customWidth="1"/>
    <col min="100" max="100" width="15" bestFit="1" customWidth="1"/>
    <col min="101" max="102" width="14" bestFit="1" customWidth="1"/>
    <col min="103" max="103" width="11.33203125" bestFit="1" customWidth="1"/>
    <col min="104" max="104" width="9.6640625" bestFit="1" customWidth="1"/>
  </cols>
  <sheetData>
    <row r="1" spans="1:104" ht="22.8" x14ac:dyDescent="0.4">
      <c r="B1" s="61" t="s">
        <v>49</v>
      </c>
      <c r="C1" s="61"/>
    </row>
    <row r="2" spans="1:104" ht="15.6" x14ac:dyDescent="0.3">
      <c r="B2" s="2" t="s">
        <v>50</v>
      </c>
      <c r="C2" s="2"/>
    </row>
    <row r="3" spans="1:104" x14ac:dyDescent="0.25">
      <c r="B3" s="3"/>
      <c r="C3" s="3"/>
    </row>
    <row r="4" spans="1:104" x14ac:dyDescent="0.25">
      <c r="B4" s="3"/>
      <c r="C4" s="3"/>
      <c r="D4" s="3"/>
      <c r="E4" s="3"/>
      <c r="F4" s="62" t="s">
        <v>51</v>
      </c>
      <c r="G4" s="63">
        <v>37257</v>
      </c>
      <c r="H4" s="64"/>
      <c r="I4" s="65"/>
      <c r="J4" s="66">
        <v>37258</v>
      </c>
      <c r="K4" s="67"/>
      <c r="L4" s="68"/>
      <c r="M4" s="66">
        <v>37259</v>
      </c>
      <c r="N4" s="67"/>
      <c r="O4" s="68"/>
      <c r="P4" s="66">
        <v>37260</v>
      </c>
      <c r="Q4" s="67"/>
      <c r="R4" s="68"/>
      <c r="S4" s="66">
        <v>37261</v>
      </c>
      <c r="T4" s="67"/>
      <c r="U4" s="68"/>
      <c r="V4" s="63">
        <v>37262</v>
      </c>
      <c r="W4" s="64"/>
      <c r="X4" s="65"/>
      <c r="Y4" s="66">
        <v>37263</v>
      </c>
      <c r="Z4" s="67"/>
      <c r="AA4" s="68"/>
      <c r="AB4" s="66">
        <v>37264</v>
      </c>
      <c r="AC4" s="67"/>
      <c r="AD4" s="68"/>
      <c r="AE4" s="66">
        <v>37265</v>
      </c>
      <c r="AF4" s="67"/>
      <c r="AG4" s="68"/>
      <c r="AH4" s="66">
        <v>37266</v>
      </c>
      <c r="AI4" s="67"/>
      <c r="AJ4" s="68"/>
      <c r="AK4" s="66">
        <v>37267</v>
      </c>
      <c r="AL4" s="67"/>
      <c r="AM4" s="68"/>
      <c r="AN4" s="66">
        <v>37268</v>
      </c>
      <c r="AO4" s="67"/>
      <c r="AP4" s="68"/>
      <c r="AQ4" s="63">
        <v>37269</v>
      </c>
      <c r="AR4" s="64"/>
      <c r="AS4" s="65"/>
      <c r="AT4" s="66">
        <v>37270</v>
      </c>
      <c r="AU4" s="67"/>
      <c r="AV4" s="68"/>
      <c r="AW4" s="66">
        <v>37271</v>
      </c>
      <c r="AX4" s="67"/>
      <c r="AY4" s="68"/>
      <c r="AZ4" s="66">
        <v>37272</v>
      </c>
      <c r="BA4" s="67"/>
      <c r="BB4" s="68"/>
      <c r="BC4" s="66">
        <v>37273</v>
      </c>
      <c r="BD4" s="67"/>
      <c r="BE4" s="68"/>
      <c r="BF4" s="66">
        <v>37274</v>
      </c>
      <c r="BG4" s="67"/>
      <c r="BH4" s="68"/>
      <c r="BI4" s="66">
        <v>37275</v>
      </c>
      <c r="BJ4" s="67"/>
      <c r="BK4" s="68"/>
      <c r="BL4" s="63">
        <v>37276</v>
      </c>
      <c r="BM4" s="64"/>
      <c r="BN4" s="65"/>
      <c r="BO4" s="66">
        <v>37277</v>
      </c>
      <c r="BP4" s="67"/>
      <c r="BQ4" s="68"/>
      <c r="BR4" s="66">
        <v>37278</v>
      </c>
      <c r="BS4" s="67"/>
      <c r="BT4" s="68"/>
      <c r="BU4" s="66">
        <v>37279</v>
      </c>
      <c r="BV4" s="67"/>
      <c r="BW4" s="68"/>
      <c r="BX4" s="66">
        <v>37280</v>
      </c>
      <c r="BY4" s="67"/>
      <c r="BZ4" s="68"/>
      <c r="CA4" s="66">
        <v>37281</v>
      </c>
      <c r="CB4" s="67"/>
      <c r="CC4" s="68"/>
      <c r="CD4" s="66">
        <v>37282</v>
      </c>
      <c r="CE4" s="67"/>
      <c r="CF4" s="68"/>
      <c r="CG4" s="63">
        <v>37283</v>
      </c>
      <c r="CH4" s="64"/>
      <c r="CI4" s="65"/>
      <c r="CJ4" s="66">
        <v>37284</v>
      </c>
      <c r="CK4" s="67"/>
      <c r="CL4" s="68"/>
      <c r="CM4" s="66">
        <v>37285</v>
      </c>
      <c r="CN4" s="67"/>
      <c r="CO4" s="68"/>
      <c r="CP4" s="66">
        <v>37286</v>
      </c>
      <c r="CQ4" s="67"/>
      <c r="CR4" s="68"/>
      <c r="CS4" s="66">
        <v>37287</v>
      </c>
      <c r="CT4" s="67"/>
      <c r="CU4" s="68"/>
      <c r="CV4" s="66" t="s">
        <v>52</v>
      </c>
      <c r="CW4" s="67"/>
      <c r="CX4" s="68"/>
    </row>
    <row r="5" spans="1:104" x14ac:dyDescent="0.25">
      <c r="B5" s="62" t="s">
        <v>1</v>
      </c>
      <c r="C5" s="62"/>
      <c r="D5" s="62" t="s">
        <v>53</v>
      </c>
      <c r="E5" s="62"/>
      <c r="F5" s="62" t="s">
        <v>54</v>
      </c>
      <c r="G5" s="69" t="s">
        <v>55</v>
      </c>
      <c r="H5" s="70" t="s">
        <v>0</v>
      </c>
      <c r="I5" s="71" t="s">
        <v>56</v>
      </c>
      <c r="J5" s="69" t="s">
        <v>55</v>
      </c>
      <c r="K5" s="70" t="s">
        <v>0</v>
      </c>
      <c r="L5" s="71" t="s">
        <v>56</v>
      </c>
      <c r="M5" s="69" t="s">
        <v>55</v>
      </c>
      <c r="N5" s="70" t="s">
        <v>0</v>
      </c>
      <c r="O5" s="71" t="s">
        <v>56</v>
      </c>
      <c r="P5" s="69" t="s">
        <v>55</v>
      </c>
      <c r="Q5" s="70" t="s">
        <v>0</v>
      </c>
      <c r="R5" s="71" t="s">
        <v>56</v>
      </c>
      <c r="S5" s="69" t="s">
        <v>55</v>
      </c>
      <c r="T5" s="70" t="s">
        <v>0</v>
      </c>
      <c r="U5" s="71" t="s">
        <v>56</v>
      </c>
      <c r="V5" s="69" t="s">
        <v>55</v>
      </c>
      <c r="W5" s="70" t="s">
        <v>0</v>
      </c>
      <c r="X5" s="71" t="s">
        <v>56</v>
      </c>
      <c r="Y5" s="69" t="s">
        <v>55</v>
      </c>
      <c r="Z5" s="70" t="s">
        <v>0</v>
      </c>
      <c r="AA5" s="71" t="s">
        <v>56</v>
      </c>
      <c r="AB5" s="69" t="s">
        <v>55</v>
      </c>
      <c r="AC5" s="70" t="s">
        <v>0</v>
      </c>
      <c r="AD5" s="71" t="s">
        <v>56</v>
      </c>
      <c r="AE5" s="69" t="s">
        <v>55</v>
      </c>
      <c r="AF5" s="70" t="s">
        <v>0</v>
      </c>
      <c r="AG5" s="71" t="s">
        <v>56</v>
      </c>
      <c r="AH5" s="69" t="s">
        <v>55</v>
      </c>
      <c r="AI5" s="70" t="s">
        <v>0</v>
      </c>
      <c r="AJ5" s="71" t="s">
        <v>56</v>
      </c>
      <c r="AK5" s="69" t="s">
        <v>55</v>
      </c>
      <c r="AL5" s="70" t="s">
        <v>0</v>
      </c>
      <c r="AM5" s="71" t="s">
        <v>56</v>
      </c>
      <c r="AN5" s="69" t="s">
        <v>55</v>
      </c>
      <c r="AO5" s="70" t="s">
        <v>0</v>
      </c>
      <c r="AP5" s="71" t="s">
        <v>56</v>
      </c>
      <c r="AQ5" s="69" t="s">
        <v>55</v>
      </c>
      <c r="AR5" s="70" t="s">
        <v>0</v>
      </c>
      <c r="AS5" s="71" t="s">
        <v>56</v>
      </c>
      <c r="AT5" s="69" t="s">
        <v>55</v>
      </c>
      <c r="AU5" s="70" t="s">
        <v>0</v>
      </c>
      <c r="AV5" s="71" t="s">
        <v>56</v>
      </c>
      <c r="AW5" s="69" t="s">
        <v>55</v>
      </c>
      <c r="AX5" s="70" t="s">
        <v>0</v>
      </c>
      <c r="AY5" s="71" t="s">
        <v>56</v>
      </c>
      <c r="AZ5" s="69" t="s">
        <v>55</v>
      </c>
      <c r="BA5" s="70" t="s">
        <v>0</v>
      </c>
      <c r="BB5" s="71" t="s">
        <v>56</v>
      </c>
      <c r="BC5" s="69" t="s">
        <v>55</v>
      </c>
      <c r="BD5" s="70" t="s">
        <v>0</v>
      </c>
      <c r="BE5" s="71" t="s">
        <v>56</v>
      </c>
      <c r="BF5" s="69" t="s">
        <v>55</v>
      </c>
      <c r="BG5" s="70" t="s">
        <v>0</v>
      </c>
      <c r="BH5" s="71" t="s">
        <v>56</v>
      </c>
      <c r="BI5" s="69" t="s">
        <v>55</v>
      </c>
      <c r="BJ5" s="70" t="s">
        <v>0</v>
      </c>
      <c r="BK5" s="71" t="s">
        <v>56</v>
      </c>
      <c r="BL5" s="69" t="s">
        <v>55</v>
      </c>
      <c r="BM5" s="70" t="s">
        <v>0</v>
      </c>
      <c r="BN5" s="71" t="s">
        <v>56</v>
      </c>
      <c r="BO5" s="69" t="s">
        <v>55</v>
      </c>
      <c r="BP5" s="70" t="s">
        <v>0</v>
      </c>
      <c r="BQ5" s="71" t="s">
        <v>56</v>
      </c>
      <c r="BR5" s="69" t="s">
        <v>55</v>
      </c>
      <c r="BS5" s="70" t="s">
        <v>0</v>
      </c>
      <c r="BT5" s="71" t="s">
        <v>56</v>
      </c>
      <c r="BU5" s="69" t="s">
        <v>55</v>
      </c>
      <c r="BV5" s="70" t="s">
        <v>0</v>
      </c>
      <c r="BW5" s="71" t="s">
        <v>56</v>
      </c>
      <c r="BX5" s="69" t="s">
        <v>55</v>
      </c>
      <c r="BY5" s="70" t="s">
        <v>0</v>
      </c>
      <c r="BZ5" s="71" t="s">
        <v>56</v>
      </c>
      <c r="CA5" s="69" t="s">
        <v>55</v>
      </c>
      <c r="CB5" s="70" t="s">
        <v>0</v>
      </c>
      <c r="CC5" s="71" t="s">
        <v>56</v>
      </c>
      <c r="CD5" s="69" t="s">
        <v>55</v>
      </c>
      <c r="CE5" s="70" t="s">
        <v>0</v>
      </c>
      <c r="CF5" s="71" t="s">
        <v>56</v>
      </c>
      <c r="CG5" s="69" t="s">
        <v>55</v>
      </c>
      <c r="CH5" s="70" t="s">
        <v>0</v>
      </c>
      <c r="CI5" s="71" t="s">
        <v>56</v>
      </c>
      <c r="CJ5" s="69" t="s">
        <v>55</v>
      </c>
      <c r="CK5" s="70" t="s">
        <v>0</v>
      </c>
      <c r="CL5" s="71" t="s">
        <v>56</v>
      </c>
      <c r="CM5" s="69" t="s">
        <v>55</v>
      </c>
      <c r="CN5" s="70" t="s">
        <v>0</v>
      </c>
      <c r="CO5" s="71" t="s">
        <v>56</v>
      </c>
      <c r="CP5" s="69" t="s">
        <v>55</v>
      </c>
      <c r="CQ5" s="70" t="s">
        <v>0</v>
      </c>
      <c r="CR5" s="71" t="s">
        <v>56</v>
      </c>
      <c r="CS5" s="69" t="s">
        <v>55</v>
      </c>
      <c r="CT5" s="70" t="s">
        <v>0</v>
      </c>
      <c r="CU5" s="71" t="s">
        <v>56</v>
      </c>
      <c r="CV5" s="69" t="s">
        <v>55</v>
      </c>
      <c r="CW5" s="70" t="s">
        <v>0</v>
      </c>
      <c r="CX5" s="71" t="s">
        <v>56</v>
      </c>
    </row>
    <row r="6" spans="1:104" s="1" customFormat="1" x14ac:dyDescent="0.25">
      <c r="A6" s="1" t="s">
        <v>57</v>
      </c>
      <c r="B6" s="72" t="s">
        <v>18</v>
      </c>
      <c r="C6" s="72"/>
      <c r="D6" s="1" t="s">
        <v>58</v>
      </c>
      <c r="F6" s="1" t="s">
        <v>19</v>
      </c>
      <c r="G6" s="73">
        <v>36900</v>
      </c>
      <c r="H6" s="74">
        <v>30000</v>
      </c>
      <c r="I6" s="75">
        <v>6900</v>
      </c>
      <c r="J6" s="73">
        <v>36900</v>
      </c>
      <c r="K6" s="74">
        <v>30000</v>
      </c>
      <c r="L6" s="75">
        <v>6900</v>
      </c>
      <c r="M6" s="73">
        <v>36900</v>
      </c>
      <c r="N6" s="74">
        <v>30000</v>
      </c>
      <c r="O6" s="75">
        <v>6900</v>
      </c>
      <c r="P6" s="73">
        <v>36900</v>
      </c>
      <c r="Q6" s="74">
        <v>30000</v>
      </c>
      <c r="R6" s="75">
        <v>6900</v>
      </c>
      <c r="S6" s="73">
        <v>36900</v>
      </c>
      <c r="T6" s="74">
        <v>30000</v>
      </c>
      <c r="U6" s="75">
        <v>6900</v>
      </c>
      <c r="V6" s="73">
        <v>36900</v>
      </c>
      <c r="W6" s="74">
        <v>30000</v>
      </c>
      <c r="X6" s="75">
        <v>6900</v>
      </c>
      <c r="Y6" s="73">
        <v>36900</v>
      </c>
      <c r="Z6" s="74">
        <v>30000</v>
      </c>
      <c r="AA6" s="75">
        <v>6900</v>
      </c>
      <c r="AB6" s="73">
        <v>36900</v>
      </c>
      <c r="AC6" s="74">
        <v>30000</v>
      </c>
      <c r="AD6" s="75">
        <v>6900</v>
      </c>
      <c r="AE6" s="73">
        <v>36900</v>
      </c>
      <c r="AF6" s="74">
        <v>30000</v>
      </c>
      <c r="AG6" s="75">
        <v>6900</v>
      </c>
      <c r="AH6" s="73">
        <v>36900</v>
      </c>
      <c r="AI6" s="74">
        <v>30000</v>
      </c>
      <c r="AJ6" s="75">
        <v>6900</v>
      </c>
      <c r="AK6" s="73">
        <v>36900</v>
      </c>
      <c r="AL6" s="74">
        <v>30000</v>
      </c>
      <c r="AM6" s="75">
        <v>6900</v>
      </c>
      <c r="AN6" s="73">
        <v>36900</v>
      </c>
      <c r="AO6" s="74">
        <v>30000</v>
      </c>
      <c r="AP6" s="75">
        <v>6900</v>
      </c>
      <c r="AQ6" s="73">
        <v>36900</v>
      </c>
      <c r="AR6" s="74">
        <v>30000</v>
      </c>
      <c r="AS6" s="75">
        <v>6900</v>
      </c>
      <c r="AT6" s="73">
        <v>36900</v>
      </c>
      <c r="AU6" s="74">
        <v>30000</v>
      </c>
      <c r="AV6" s="75">
        <v>6900</v>
      </c>
      <c r="AW6" s="73">
        <v>36900</v>
      </c>
      <c r="AX6" s="74">
        <v>30000</v>
      </c>
      <c r="AY6" s="75">
        <v>6900</v>
      </c>
      <c r="AZ6" s="73">
        <v>36900</v>
      </c>
      <c r="BA6" s="74">
        <v>30000</v>
      </c>
      <c r="BB6" s="75">
        <v>6900</v>
      </c>
      <c r="BC6" s="73">
        <v>36900</v>
      </c>
      <c r="BD6" s="74">
        <v>30000</v>
      </c>
      <c r="BE6" s="75">
        <v>6900</v>
      </c>
      <c r="BF6" s="73">
        <v>36900</v>
      </c>
      <c r="BG6" s="74">
        <v>30000</v>
      </c>
      <c r="BH6" s="75">
        <v>6900</v>
      </c>
      <c r="BI6" s="73">
        <v>36900</v>
      </c>
      <c r="BJ6" s="74">
        <v>30000</v>
      </c>
      <c r="BK6" s="75">
        <v>6900</v>
      </c>
      <c r="BL6" s="73">
        <v>36900</v>
      </c>
      <c r="BM6" s="74">
        <v>30000</v>
      </c>
      <c r="BN6" s="75">
        <v>6900</v>
      </c>
      <c r="BO6" s="73">
        <v>36900</v>
      </c>
      <c r="BP6" s="74">
        <v>30000</v>
      </c>
      <c r="BQ6" s="75">
        <v>6900</v>
      </c>
      <c r="BR6" s="73">
        <v>36900</v>
      </c>
      <c r="BS6" s="74">
        <v>30000</v>
      </c>
      <c r="BT6" s="75">
        <v>6900</v>
      </c>
      <c r="BU6" s="73">
        <v>36900</v>
      </c>
      <c r="BV6" s="74">
        <v>30000</v>
      </c>
      <c r="BW6" s="75">
        <v>6900</v>
      </c>
      <c r="BX6" s="73">
        <v>36900</v>
      </c>
      <c r="BY6" s="74">
        <v>30000</v>
      </c>
      <c r="BZ6" s="75">
        <v>6900</v>
      </c>
      <c r="CA6" s="73">
        <v>36900</v>
      </c>
      <c r="CB6" s="74">
        <v>30000</v>
      </c>
      <c r="CC6" s="75">
        <v>6900</v>
      </c>
      <c r="CD6" s="73">
        <v>36900</v>
      </c>
      <c r="CE6" s="74">
        <v>30000</v>
      </c>
      <c r="CF6" s="75">
        <v>6900</v>
      </c>
      <c r="CG6" s="73">
        <v>36900</v>
      </c>
      <c r="CH6" s="74">
        <v>30000</v>
      </c>
      <c r="CI6" s="75">
        <v>6900</v>
      </c>
      <c r="CJ6" s="73">
        <v>36900</v>
      </c>
      <c r="CK6" s="74">
        <v>30000</v>
      </c>
      <c r="CL6" s="75">
        <v>6900</v>
      </c>
      <c r="CM6" s="73">
        <v>36900</v>
      </c>
      <c r="CN6" s="74">
        <v>30000</v>
      </c>
      <c r="CO6" s="75">
        <v>6900</v>
      </c>
      <c r="CP6" s="73">
        <v>36900</v>
      </c>
      <c r="CQ6" s="74">
        <v>30000</v>
      </c>
      <c r="CR6" s="75">
        <v>6900</v>
      </c>
      <c r="CS6" s="73">
        <v>36900</v>
      </c>
      <c r="CT6" s="74">
        <v>30000</v>
      </c>
      <c r="CU6" s="75">
        <v>6900</v>
      </c>
      <c r="CV6" s="73">
        <f>G6+J6+M6+P6+S6+V6+Y6+AB6+AE6+AH6+AK6+AN6+AQ6+AT6+AW6+AZ6+BC6+BF6+BI6+BL6+BO6+BR6+BU6+BX6+CA6+CD6+CG6+CJ6+CM6+CP6+CS6</f>
        <v>1143900</v>
      </c>
      <c r="CW6" s="74">
        <f>H6+K6+N6+Q6+T6+W6+Z6+AC6+AF6+AI6+AL6+AO6+AR6+AU6+AX6+BA6+BD6+BG6+BJ6+BM6+BP6+BS6+BV6+BY6+CB6+CE6+CH6+CK6+CN6+CQ6+CT6</f>
        <v>930000</v>
      </c>
      <c r="CX6" s="75">
        <f>I6+L6+O6+R6+U6+X6+AA6+AD6+AG6+AJ6+AM6+AP6+AS6+AV6+AY6+BB6+BE6+BH6+BK6+BN6+BQ6+BT6+BW6+BZ6+CC6+CF6+CI6+CL6+CO6+CR6+CU6</f>
        <v>213900</v>
      </c>
      <c r="CY6" s="76"/>
      <c r="CZ6" s="76"/>
    </row>
    <row r="7" spans="1:104" s="1" customFormat="1" x14ac:dyDescent="0.25">
      <c r="A7" s="1" t="s">
        <v>57</v>
      </c>
      <c r="B7" s="72" t="s">
        <v>18</v>
      </c>
      <c r="C7" s="72"/>
      <c r="D7" s="1" t="s">
        <v>59</v>
      </c>
      <c r="F7" s="1" t="s">
        <v>19</v>
      </c>
      <c r="G7" s="73">
        <v>328380</v>
      </c>
      <c r="H7" s="74">
        <v>157800</v>
      </c>
      <c r="I7" s="75">
        <v>170580</v>
      </c>
      <c r="J7" s="73">
        <v>371880</v>
      </c>
      <c r="K7" s="74">
        <v>178200</v>
      </c>
      <c r="L7" s="75">
        <v>193680</v>
      </c>
      <c r="M7" s="73">
        <v>371880</v>
      </c>
      <c r="N7" s="74">
        <v>178200</v>
      </c>
      <c r="O7" s="75">
        <v>193680</v>
      </c>
      <c r="P7" s="73">
        <v>371880</v>
      </c>
      <c r="Q7" s="74">
        <v>178200</v>
      </c>
      <c r="R7" s="75">
        <v>193680</v>
      </c>
      <c r="S7" s="73">
        <v>371880</v>
      </c>
      <c r="T7" s="74">
        <v>178200</v>
      </c>
      <c r="U7" s="75">
        <v>193680</v>
      </c>
      <c r="V7" s="73">
        <v>328380</v>
      </c>
      <c r="W7" s="74">
        <v>157800</v>
      </c>
      <c r="X7" s="75">
        <v>170580</v>
      </c>
      <c r="Y7" s="73">
        <v>371880</v>
      </c>
      <c r="Z7" s="74">
        <v>178200</v>
      </c>
      <c r="AA7" s="75">
        <v>193680</v>
      </c>
      <c r="AB7" s="73">
        <v>371880</v>
      </c>
      <c r="AC7" s="74">
        <v>178200</v>
      </c>
      <c r="AD7" s="75">
        <v>193680</v>
      </c>
      <c r="AE7" s="73">
        <v>371880</v>
      </c>
      <c r="AF7" s="74">
        <v>178200</v>
      </c>
      <c r="AG7" s="75">
        <v>193680</v>
      </c>
      <c r="AH7" s="73">
        <v>371880</v>
      </c>
      <c r="AI7" s="74">
        <v>178200</v>
      </c>
      <c r="AJ7" s="75">
        <v>193680</v>
      </c>
      <c r="AK7" s="73">
        <v>371880</v>
      </c>
      <c r="AL7" s="74">
        <v>178200</v>
      </c>
      <c r="AM7" s="75">
        <v>193680</v>
      </c>
      <c r="AN7" s="73">
        <v>371880</v>
      </c>
      <c r="AO7" s="74">
        <v>178200</v>
      </c>
      <c r="AP7" s="75">
        <v>193680</v>
      </c>
      <c r="AQ7" s="73">
        <v>328380</v>
      </c>
      <c r="AR7" s="74">
        <v>157800</v>
      </c>
      <c r="AS7" s="75">
        <v>170580</v>
      </c>
      <c r="AT7" s="73">
        <v>371880</v>
      </c>
      <c r="AU7" s="74">
        <v>178200</v>
      </c>
      <c r="AV7" s="75">
        <v>193680</v>
      </c>
      <c r="AW7" s="73">
        <v>371880</v>
      </c>
      <c r="AX7" s="74">
        <v>178200</v>
      </c>
      <c r="AY7" s="75">
        <v>193680</v>
      </c>
      <c r="AZ7" s="73">
        <v>371880</v>
      </c>
      <c r="BA7" s="74">
        <v>178200</v>
      </c>
      <c r="BB7" s="75">
        <v>193680</v>
      </c>
      <c r="BC7" s="73">
        <v>371880</v>
      </c>
      <c r="BD7" s="74">
        <v>178200</v>
      </c>
      <c r="BE7" s="75">
        <v>193680</v>
      </c>
      <c r="BF7" s="73">
        <v>371880</v>
      </c>
      <c r="BG7" s="74">
        <v>178200</v>
      </c>
      <c r="BH7" s="75">
        <v>193680</v>
      </c>
      <c r="BI7" s="73">
        <v>371880</v>
      </c>
      <c r="BJ7" s="74">
        <v>178200</v>
      </c>
      <c r="BK7" s="75">
        <v>193680</v>
      </c>
      <c r="BL7" s="73">
        <v>328380</v>
      </c>
      <c r="BM7" s="74">
        <v>157800</v>
      </c>
      <c r="BN7" s="75">
        <v>170580</v>
      </c>
      <c r="BO7" s="73">
        <v>371880</v>
      </c>
      <c r="BP7" s="74">
        <v>178200</v>
      </c>
      <c r="BQ7" s="75">
        <v>193680</v>
      </c>
      <c r="BR7" s="73">
        <v>371880</v>
      </c>
      <c r="BS7" s="74">
        <v>178200</v>
      </c>
      <c r="BT7" s="75">
        <v>193680</v>
      </c>
      <c r="BU7" s="73">
        <v>371880</v>
      </c>
      <c r="BV7" s="74">
        <v>178200</v>
      </c>
      <c r="BW7" s="75">
        <v>193680</v>
      </c>
      <c r="BX7" s="73">
        <v>371880</v>
      </c>
      <c r="BY7" s="74">
        <v>178200</v>
      </c>
      <c r="BZ7" s="75">
        <v>193680</v>
      </c>
      <c r="CA7" s="73">
        <v>371880</v>
      </c>
      <c r="CB7" s="74">
        <v>178200</v>
      </c>
      <c r="CC7" s="75">
        <v>193680</v>
      </c>
      <c r="CD7" s="73">
        <v>371880</v>
      </c>
      <c r="CE7" s="74">
        <v>178200</v>
      </c>
      <c r="CF7" s="75">
        <v>193680</v>
      </c>
      <c r="CG7" s="73">
        <v>328380</v>
      </c>
      <c r="CH7" s="74">
        <v>157800</v>
      </c>
      <c r="CI7" s="75">
        <v>170580</v>
      </c>
      <c r="CJ7" s="73">
        <v>371880</v>
      </c>
      <c r="CK7" s="74">
        <v>178200</v>
      </c>
      <c r="CL7" s="75">
        <v>193680</v>
      </c>
      <c r="CM7" s="73">
        <v>371880</v>
      </c>
      <c r="CN7" s="74">
        <v>178200</v>
      </c>
      <c r="CO7" s="75">
        <v>193680</v>
      </c>
      <c r="CP7" s="73">
        <v>371880</v>
      </c>
      <c r="CQ7" s="74">
        <v>178200</v>
      </c>
      <c r="CR7" s="75">
        <v>193680</v>
      </c>
      <c r="CS7" s="73">
        <v>371880</v>
      </c>
      <c r="CT7" s="74">
        <v>178200</v>
      </c>
      <c r="CU7" s="75">
        <v>193680</v>
      </c>
      <c r="CV7" s="73">
        <f t="shared" ref="CV7:CV18" si="0">G7+J7+M7+P7+S7+V7+Y7+AB7+AE7+AH7+AK7+AN7+AQ7+AT7+AW7+AZ7+BC7+BF7+BI7+BL7+BO7+BR7+BU7+BX7+CA7+CD7+CG7+CJ7+CM7+CP7+CS7</f>
        <v>11310780</v>
      </c>
      <c r="CW7" s="74">
        <f t="shared" ref="CW7:CW18" si="1">H7+K7+N7+Q7+T7+W7+Z7+AC7+AF7+AI7+AL7+AO7+AR7+AU7+AX7+BA7+BD7+BG7+BJ7+BM7+BP7+BS7+BV7+BY7+CB7+CE7+CH7+CK7+CN7+CQ7+CT7</f>
        <v>5422200</v>
      </c>
      <c r="CX7" s="75">
        <f t="shared" ref="CX7:CX18" si="2">I7+L7+O7+R7+U7+X7+AA7+AD7+AG7+AJ7+AM7+AP7+AS7+AV7+AY7+BB7+BE7+BH7+BK7+BN7+BQ7+BT7+BW7+BZ7+CC7+CF7+CI7+CL7+CO7+CR7+CU7</f>
        <v>5888580</v>
      </c>
    </row>
    <row r="8" spans="1:104" s="1" customFormat="1" x14ac:dyDescent="0.25">
      <c r="A8" s="1" t="s">
        <v>57</v>
      </c>
      <c r="B8" s="72" t="s">
        <v>11</v>
      </c>
      <c r="C8" s="72"/>
      <c r="D8" s="1" t="s">
        <v>60</v>
      </c>
      <c r="F8" s="1" t="s">
        <v>19</v>
      </c>
      <c r="G8" s="73">
        <v>90000</v>
      </c>
      <c r="H8" s="74">
        <v>35700</v>
      </c>
      <c r="I8" s="75">
        <f>G8-H8</f>
        <v>54300</v>
      </c>
      <c r="J8" s="73">
        <v>38480</v>
      </c>
      <c r="K8" s="74">
        <v>16660</v>
      </c>
      <c r="L8" s="75">
        <f>J8-K8</f>
        <v>21820</v>
      </c>
      <c r="M8" s="73">
        <v>38480</v>
      </c>
      <c r="N8" s="74">
        <v>16660</v>
      </c>
      <c r="O8" s="75">
        <f>M8-N8</f>
        <v>21820</v>
      </c>
      <c r="P8" s="73">
        <v>38480</v>
      </c>
      <c r="Q8" s="74">
        <v>16660</v>
      </c>
      <c r="R8" s="75">
        <f>P8-Q8</f>
        <v>21820</v>
      </c>
      <c r="S8" s="73">
        <v>38480</v>
      </c>
      <c r="T8" s="74">
        <v>16660</v>
      </c>
      <c r="U8" s="75">
        <f>S8-T8</f>
        <v>21820</v>
      </c>
      <c r="V8" s="73">
        <v>90000</v>
      </c>
      <c r="W8" s="74">
        <v>35700</v>
      </c>
      <c r="X8" s="75">
        <f>V8-W8</f>
        <v>54300</v>
      </c>
      <c r="Y8" s="73">
        <v>38480</v>
      </c>
      <c r="Z8" s="74">
        <v>16660</v>
      </c>
      <c r="AA8" s="75">
        <f>Y8-Z8</f>
        <v>21820</v>
      </c>
      <c r="AB8" s="73">
        <v>38480</v>
      </c>
      <c r="AC8" s="74">
        <v>16660</v>
      </c>
      <c r="AD8" s="75">
        <f>AB8-AC8</f>
        <v>21820</v>
      </c>
      <c r="AE8" s="73">
        <v>38480</v>
      </c>
      <c r="AF8" s="74">
        <v>16660</v>
      </c>
      <c r="AG8" s="75">
        <f>AE8-AF8</f>
        <v>21820</v>
      </c>
      <c r="AH8" s="73">
        <v>38480</v>
      </c>
      <c r="AI8" s="74">
        <v>16660</v>
      </c>
      <c r="AJ8" s="75">
        <f>AH8-AI8</f>
        <v>21820</v>
      </c>
      <c r="AK8" s="73">
        <v>38480</v>
      </c>
      <c r="AL8" s="74">
        <v>16660</v>
      </c>
      <c r="AM8" s="75">
        <f>AK8-AL8</f>
        <v>21820</v>
      </c>
      <c r="AN8" s="73">
        <v>38480</v>
      </c>
      <c r="AO8" s="74">
        <v>16660</v>
      </c>
      <c r="AP8" s="75">
        <f>AN8-AO8</f>
        <v>21820</v>
      </c>
      <c r="AQ8" s="73">
        <v>90000</v>
      </c>
      <c r="AR8" s="74">
        <v>35700</v>
      </c>
      <c r="AS8" s="75">
        <f>AQ8-AR8</f>
        <v>54300</v>
      </c>
      <c r="AT8" s="73">
        <v>38480</v>
      </c>
      <c r="AU8" s="74">
        <v>16660</v>
      </c>
      <c r="AV8" s="75">
        <f>AT8-AU8</f>
        <v>21820</v>
      </c>
      <c r="AW8" s="73">
        <v>38480</v>
      </c>
      <c r="AX8" s="74">
        <v>16660</v>
      </c>
      <c r="AY8" s="75">
        <f>AW8-AX8</f>
        <v>21820</v>
      </c>
      <c r="AZ8" s="73">
        <v>38480</v>
      </c>
      <c r="BA8" s="74">
        <v>16660</v>
      </c>
      <c r="BB8" s="75">
        <f>AZ8-BA8</f>
        <v>21820</v>
      </c>
      <c r="BC8" s="73">
        <v>38480</v>
      </c>
      <c r="BD8" s="74">
        <v>16660</v>
      </c>
      <c r="BE8" s="75">
        <f>BC8-BD8</f>
        <v>21820</v>
      </c>
      <c r="BF8" s="73">
        <v>38480</v>
      </c>
      <c r="BG8" s="74">
        <v>16660</v>
      </c>
      <c r="BH8" s="75">
        <f>BF8-BG8</f>
        <v>21820</v>
      </c>
      <c r="BI8" s="73">
        <v>38480</v>
      </c>
      <c r="BJ8" s="74">
        <v>16660</v>
      </c>
      <c r="BK8" s="75">
        <f>BI8-BJ8</f>
        <v>21820</v>
      </c>
      <c r="BL8" s="73">
        <v>90000</v>
      </c>
      <c r="BM8" s="74">
        <v>35700</v>
      </c>
      <c r="BN8" s="75">
        <f>BL8-BM8</f>
        <v>54300</v>
      </c>
      <c r="BO8" s="73">
        <v>38480</v>
      </c>
      <c r="BP8" s="74">
        <v>16660</v>
      </c>
      <c r="BQ8" s="75">
        <f>BO8-BP8</f>
        <v>21820</v>
      </c>
      <c r="BR8" s="73">
        <v>38480</v>
      </c>
      <c r="BS8" s="74">
        <v>16660</v>
      </c>
      <c r="BT8" s="75">
        <f>BR8-BS8</f>
        <v>21820</v>
      </c>
      <c r="BU8" s="73">
        <v>38480</v>
      </c>
      <c r="BV8" s="74">
        <v>16660</v>
      </c>
      <c r="BW8" s="75">
        <f>BU8-BV8</f>
        <v>21820</v>
      </c>
      <c r="BX8" s="73">
        <v>38480</v>
      </c>
      <c r="BY8" s="74">
        <v>16660</v>
      </c>
      <c r="BZ8" s="75">
        <f>BX8-BY8</f>
        <v>21820</v>
      </c>
      <c r="CA8" s="73">
        <v>38480</v>
      </c>
      <c r="CB8" s="74">
        <v>16660</v>
      </c>
      <c r="CC8" s="75">
        <f>CA8-CB8</f>
        <v>21820</v>
      </c>
      <c r="CD8" s="73">
        <v>38480</v>
      </c>
      <c r="CE8" s="74">
        <v>16660</v>
      </c>
      <c r="CF8" s="75">
        <f>CD8-CE8</f>
        <v>21820</v>
      </c>
      <c r="CG8" s="73">
        <v>90000</v>
      </c>
      <c r="CH8" s="74">
        <v>35700</v>
      </c>
      <c r="CI8" s="75">
        <f>CG8-CH8</f>
        <v>54300</v>
      </c>
      <c r="CJ8" s="73">
        <v>38480</v>
      </c>
      <c r="CK8" s="74">
        <v>16660</v>
      </c>
      <c r="CL8" s="75">
        <f>CJ8-CK8</f>
        <v>21820</v>
      </c>
      <c r="CM8" s="73">
        <v>38480</v>
      </c>
      <c r="CN8" s="74">
        <v>16660</v>
      </c>
      <c r="CO8" s="75">
        <f>CM8-CN8</f>
        <v>21820</v>
      </c>
      <c r="CP8" s="73">
        <v>38480</v>
      </c>
      <c r="CQ8" s="74">
        <v>16660</v>
      </c>
      <c r="CR8" s="75">
        <f>CP8-CQ8</f>
        <v>21820</v>
      </c>
      <c r="CS8" s="73">
        <v>38480</v>
      </c>
      <c r="CT8" s="74">
        <v>16660</v>
      </c>
      <c r="CU8" s="75">
        <f>CS8-CT8</f>
        <v>21820</v>
      </c>
      <c r="CV8" s="73">
        <f t="shared" si="0"/>
        <v>1450480</v>
      </c>
      <c r="CW8" s="74">
        <f t="shared" si="1"/>
        <v>611660</v>
      </c>
      <c r="CX8" s="75">
        <f t="shared" si="2"/>
        <v>838820</v>
      </c>
    </row>
    <row r="9" spans="1:104" s="1" customFormat="1" x14ac:dyDescent="0.25">
      <c r="A9" s="1" t="s">
        <v>57</v>
      </c>
      <c r="B9" s="72" t="s">
        <v>61</v>
      </c>
      <c r="C9" s="72"/>
      <c r="D9" s="1" t="s">
        <v>59</v>
      </c>
      <c r="F9" s="1" t="s">
        <v>62</v>
      </c>
      <c r="G9" s="73">
        <v>0</v>
      </c>
      <c r="H9" s="74">
        <v>0</v>
      </c>
      <c r="I9" s="75">
        <v>0</v>
      </c>
      <c r="J9" s="73">
        <v>14860</v>
      </c>
      <c r="K9" s="74">
        <v>10000</v>
      </c>
      <c r="L9" s="75">
        <v>4860</v>
      </c>
      <c r="M9" s="73">
        <v>14860</v>
      </c>
      <c r="N9" s="74">
        <v>10000</v>
      </c>
      <c r="O9" s="75">
        <v>4860</v>
      </c>
      <c r="P9" s="73">
        <v>14860</v>
      </c>
      <c r="Q9" s="74">
        <v>10000</v>
      </c>
      <c r="R9" s="75">
        <v>4860</v>
      </c>
      <c r="S9" s="73">
        <v>14860</v>
      </c>
      <c r="T9" s="74">
        <v>10000</v>
      </c>
      <c r="U9" s="75">
        <v>4860</v>
      </c>
      <c r="V9" s="73">
        <v>0</v>
      </c>
      <c r="W9" s="74">
        <v>0</v>
      </c>
      <c r="X9" s="75">
        <v>0</v>
      </c>
      <c r="Y9" s="73">
        <v>14860</v>
      </c>
      <c r="Z9" s="74">
        <v>10000</v>
      </c>
      <c r="AA9" s="75">
        <v>4860</v>
      </c>
      <c r="AB9" s="73">
        <v>14860</v>
      </c>
      <c r="AC9" s="74">
        <v>10000</v>
      </c>
      <c r="AD9" s="75">
        <v>4860</v>
      </c>
      <c r="AE9" s="73">
        <v>14860</v>
      </c>
      <c r="AF9" s="74">
        <v>10000</v>
      </c>
      <c r="AG9" s="75">
        <v>4860</v>
      </c>
      <c r="AH9" s="73">
        <v>14860</v>
      </c>
      <c r="AI9" s="74">
        <v>10000</v>
      </c>
      <c r="AJ9" s="75">
        <v>4860</v>
      </c>
      <c r="AK9" s="73">
        <v>14860</v>
      </c>
      <c r="AL9" s="74">
        <v>10000</v>
      </c>
      <c r="AM9" s="75">
        <v>4860</v>
      </c>
      <c r="AN9" s="73">
        <v>14860</v>
      </c>
      <c r="AO9" s="74">
        <v>10000</v>
      </c>
      <c r="AP9" s="75">
        <v>4860</v>
      </c>
      <c r="AQ9" s="73">
        <v>0</v>
      </c>
      <c r="AR9" s="74">
        <v>0</v>
      </c>
      <c r="AS9" s="75">
        <v>0</v>
      </c>
      <c r="AT9" s="73">
        <v>14860</v>
      </c>
      <c r="AU9" s="74">
        <v>10000</v>
      </c>
      <c r="AV9" s="75">
        <v>4860</v>
      </c>
      <c r="AW9" s="73">
        <v>14860</v>
      </c>
      <c r="AX9" s="74">
        <v>10000</v>
      </c>
      <c r="AY9" s="75">
        <v>4860</v>
      </c>
      <c r="AZ9" s="73">
        <v>14860</v>
      </c>
      <c r="BA9" s="74">
        <v>10000</v>
      </c>
      <c r="BB9" s="75">
        <v>4860</v>
      </c>
      <c r="BC9" s="73">
        <v>14860</v>
      </c>
      <c r="BD9" s="74">
        <v>10000</v>
      </c>
      <c r="BE9" s="75">
        <v>4860</v>
      </c>
      <c r="BF9" s="73">
        <v>14860</v>
      </c>
      <c r="BG9" s="74">
        <v>10000</v>
      </c>
      <c r="BH9" s="75">
        <v>4860</v>
      </c>
      <c r="BI9" s="73">
        <v>14860</v>
      </c>
      <c r="BJ9" s="74">
        <v>10000</v>
      </c>
      <c r="BK9" s="75">
        <v>4860</v>
      </c>
      <c r="BL9" s="73">
        <v>0</v>
      </c>
      <c r="BM9" s="74">
        <v>0</v>
      </c>
      <c r="BN9" s="75">
        <v>0</v>
      </c>
      <c r="BO9" s="73">
        <v>14860</v>
      </c>
      <c r="BP9" s="74">
        <v>10000</v>
      </c>
      <c r="BQ9" s="75">
        <v>4860</v>
      </c>
      <c r="BR9" s="73">
        <v>14860</v>
      </c>
      <c r="BS9" s="74">
        <v>10000</v>
      </c>
      <c r="BT9" s="75">
        <v>4860</v>
      </c>
      <c r="BU9" s="73">
        <v>14860</v>
      </c>
      <c r="BV9" s="74">
        <v>10000</v>
      </c>
      <c r="BW9" s="75">
        <v>4860</v>
      </c>
      <c r="BX9" s="73">
        <v>14860</v>
      </c>
      <c r="BY9" s="74">
        <v>10000</v>
      </c>
      <c r="BZ9" s="75">
        <v>4860</v>
      </c>
      <c r="CA9" s="73">
        <v>14860</v>
      </c>
      <c r="CB9" s="74">
        <v>10000</v>
      </c>
      <c r="CC9" s="75">
        <v>4860</v>
      </c>
      <c r="CD9" s="73">
        <v>14860</v>
      </c>
      <c r="CE9" s="74">
        <v>10000</v>
      </c>
      <c r="CF9" s="75">
        <v>4860</v>
      </c>
      <c r="CG9" s="73">
        <v>0</v>
      </c>
      <c r="CH9" s="74">
        <v>0</v>
      </c>
      <c r="CI9" s="75">
        <v>0</v>
      </c>
      <c r="CJ9" s="73">
        <v>14860</v>
      </c>
      <c r="CK9" s="74">
        <v>10000</v>
      </c>
      <c r="CL9" s="75">
        <v>4860</v>
      </c>
      <c r="CM9" s="73">
        <v>14860</v>
      </c>
      <c r="CN9" s="74">
        <v>10000</v>
      </c>
      <c r="CO9" s="75">
        <v>4860</v>
      </c>
      <c r="CP9" s="73">
        <v>14860</v>
      </c>
      <c r="CQ9" s="74">
        <v>10000</v>
      </c>
      <c r="CR9" s="75">
        <v>4860</v>
      </c>
      <c r="CS9" s="73">
        <v>14860</v>
      </c>
      <c r="CT9" s="74">
        <v>10000</v>
      </c>
      <c r="CU9" s="75">
        <v>4860</v>
      </c>
      <c r="CV9" s="73">
        <f t="shared" si="0"/>
        <v>386360</v>
      </c>
      <c r="CW9" s="74">
        <f t="shared" si="1"/>
        <v>260000</v>
      </c>
      <c r="CX9" s="75">
        <f t="shared" si="2"/>
        <v>126360</v>
      </c>
    </row>
    <row r="10" spans="1:104" s="1" customFormat="1" x14ac:dyDescent="0.25">
      <c r="A10" s="1" t="s">
        <v>57</v>
      </c>
      <c r="B10" s="72" t="s">
        <v>63</v>
      </c>
      <c r="C10" s="72"/>
      <c r="D10" s="1" t="s">
        <v>64</v>
      </c>
      <c r="F10" s="1" t="s">
        <v>19</v>
      </c>
      <c r="G10" s="73">
        <v>23868.48</v>
      </c>
      <c r="H10" s="74">
        <v>16422</v>
      </c>
      <c r="I10" s="75">
        <f>G10-H10</f>
        <v>7446.48</v>
      </c>
      <c r="J10" s="73">
        <v>23868.48</v>
      </c>
      <c r="K10" s="74">
        <v>16422</v>
      </c>
      <c r="L10" s="75">
        <f>J10-K10</f>
        <v>7446.48</v>
      </c>
      <c r="M10" s="73">
        <v>23868.48</v>
      </c>
      <c r="N10" s="74">
        <v>16422</v>
      </c>
      <c r="O10" s="75">
        <f>M10-N10</f>
        <v>7446.48</v>
      </c>
      <c r="P10" s="73">
        <v>23868.48</v>
      </c>
      <c r="Q10" s="74">
        <v>16422</v>
      </c>
      <c r="R10" s="75">
        <f>P10-Q10</f>
        <v>7446.48</v>
      </c>
      <c r="S10" s="73">
        <v>23868.48</v>
      </c>
      <c r="T10" s="74">
        <v>16422</v>
      </c>
      <c r="U10" s="75">
        <f>S10-T10</f>
        <v>7446.48</v>
      </c>
      <c r="V10" s="73">
        <v>23868.48</v>
      </c>
      <c r="W10" s="74">
        <v>16422</v>
      </c>
      <c r="X10" s="75">
        <f>V10-W10</f>
        <v>7446.48</v>
      </c>
      <c r="Y10" s="73">
        <v>23868.48</v>
      </c>
      <c r="Z10" s="74">
        <v>16422</v>
      </c>
      <c r="AA10" s="75">
        <f>Y10-Z10</f>
        <v>7446.48</v>
      </c>
      <c r="AB10" s="73">
        <v>23868.48</v>
      </c>
      <c r="AC10" s="74">
        <v>16422</v>
      </c>
      <c r="AD10" s="75">
        <f>AB10-AC10</f>
        <v>7446.48</v>
      </c>
      <c r="AE10" s="73">
        <v>23868.48</v>
      </c>
      <c r="AF10" s="74">
        <v>16422</v>
      </c>
      <c r="AG10" s="75">
        <f>AE10-AF10</f>
        <v>7446.48</v>
      </c>
      <c r="AH10" s="73">
        <v>23868.48</v>
      </c>
      <c r="AI10" s="74">
        <v>16422</v>
      </c>
      <c r="AJ10" s="75">
        <f>AH10-AI10</f>
        <v>7446.48</v>
      </c>
      <c r="AK10" s="73">
        <v>23868.48</v>
      </c>
      <c r="AL10" s="74">
        <v>16422</v>
      </c>
      <c r="AM10" s="75">
        <f>AK10-AL10</f>
        <v>7446.48</v>
      </c>
      <c r="AN10" s="73">
        <v>23868.48</v>
      </c>
      <c r="AO10" s="74">
        <v>16422</v>
      </c>
      <c r="AP10" s="75">
        <f>AN10-AO10</f>
        <v>7446.48</v>
      </c>
      <c r="AQ10" s="73">
        <v>23868.48</v>
      </c>
      <c r="AR10" s="74">
        <v>16422</v>
      </c>
      <c r="AS10" s="75">
        <f>AQ10-AR10</f>
        <v>7446.48</v>
      </c>
      <c r="AT10" s="73">
        <v>23868.48</v>
      </c>
      <c r="AU10" s="74">
        <v>16422</v>
      </c>
      <c r="AV10" s="75">
        <f>AT10-AU10</f>
        <v>7446.48</v>
      </c>
      <c r="AW10" s="73">
        <v>23868.48</v>
      </c>
      <c r="AX10" s="74">
        <v>16422</v>
      </c>
      <c r="AY10" s="75">
        <f>AW10-AX10</f>
        <v>7446.48</v>
      </c>
      <c r="AZ10" s="73">
        <v>23868.48</v>
      </c>
      <c r="BA10" s="74">
        <v>16422</v>
      </c>
      <c r="BB10" s="75">
        <f>AZ10-BA10</f>
        <v>7446.48</v>
      </c>
      <c r="BC10" s="73">
        <v>23868.48</v>
      </c>
      <c r="BD10" s="74">
        <v>16422</v>
      </c>
      <c r="BE10" s="75">
        <f>BC10-BD10</f>
        <v>7446.48</v>
      </c>
      <c r="BF10" s="73">
        <v>23868.48</v>
      </c>
      <c r="BG10" s="74">
        <v>16422</v>
      </c>
      <c r="BH10" s="75">
        <f>BF10-BG10</f>
        <v>7446.48</v>
      </c>
      <c r="BI10" s="73">
        <v>23868.48</v>
      </c>
      <c r="BJ10" s="74">
        <v>16422</v>
      </c>
      <c r="BK10" s="75">
        <f>BI10-BJ10</f>
        <v>7446.48</v>
      </c>
      <c r="BL10" s="73">
        <v>23868.48</v>
      </c>
      <c r="BM10" s="74">
        <v>16422</v>
      </c>
      <c r="BN10" s="75">
        <f>BL10-BM10</f>
        <v>7446.48</v>
      </c>
      <c r="BO10" s="73">
        <v>23868.48</v>
      </c>
      <c r="BP10" s="74">
        <v>16422</v>
      </c>
      <c r="BQ10" s="75">
        <f>BO10-BP10</f>
        <v>7446.48</v>
      </c>
      <c r="BR10" s="73">
        <v>23868.48</v>
      </c>
      <c r="BS10" s="74">
        <v>16422</v>
      </c>
      <c r="BT10" s="75">
        <f>BR10-BS10</f>
        <v>7446.48</v>
      </c>
      <c r="BU10" s="73">
        <v>23868.48</v>
      </c>
      <c r="BV10" s="74">
        <v>16422</v>
      </c>
      <c r="BW10" s="75">
        <f>BU10-BV10</f>
        <v>7446.48</v>
      </c>
      <c r="BX10" s="73">
        <v>23868.48</v>
      </c>
      <c r="BY10" s="74">
        <v>16422</v>
      </c>
      <c r="BZ10" s="75">
        <f>BX10-BY10</f>
        <v>7446.48</v>
      </c>
      <c r="CA10" s="73">
        <v>23868.48</v>
      </c>
      <c r="CB10" s="74">
        <v>16422</v>
      </c>
      <c r="CC10" s="75">
        <f>CA10-CB10</f>
        <v>7446.48</v>
      </c>
      <c r="CD10" s="73">
        <v>23868.48</v>
      </c>
      <c r="CE10" s="74">
        <v>16422</v>
      </c>
      <c r="CF10" s="75">
        <f>CD10-CE10</f>
        <v>7446.48</v>
      </c>
      <c r="CG10" s="73">
        <v>23868.48</v>
      </c>
      <c r="CH10" s="74">
        <v>16422</v>
      </c>
      <c r="CI10" s="75">
        <f>CG10-CH10</f>
        <v>7446.48</v>
      </c>
      <c r="CJ10" s="73">
        <v>23868.48</v>
      </c>
      <c r="CK10" s="74">
        <v>16422</v>
      </c>
      <c r="CL10" s="75">
        <f>CJ10-CK10</f>
        <v>7446.48</v>
      </c>
      <c r="CM10" s="73">
        <v>23868.48</v>
      </c>
      <c r="CN10" s="74">
        <v>16422</v>
      </c>
      <c r="CO10" s="75">
        <f>CM10-CN10</f>
        <v>7446.48</v>
      </c>
      <c r="CP10" s="73">
        <v>23868.48</v>
      </c>
      <c r="CQ10" s="74">
        <v>16422</v>
      </c>
      <c r="CR10" s="75">
        <f>CP10-CQ10</f>
        <v>7446.48</v>
      </c>
      <c r="CS10" s="73">
        <v>23868.48</v>
      </c>
      <c r="CT10" s="74">
        <v>16422</v>
      </c>
      <c r="CU10" s="75">
        <f>CS10-CT10</f>
        <v>7446.48</v>
      </c>
      <c r="CV10" s="73">
        <f>G10+J10+M10+P10+S10+V10+Y10+AB10+AE10+AH10+AK10+AN10+AQ10+AT10+AW10+AZ10+BC10+BF10+BI10+BL10+BO10+BR10+BU10+BX10+CA10+CD10+CG10+CJ10+CM10+CP10+CS10</f>
        <v>739922.87999999966</v>
      </c>
      <c r="CW10" s="74">
        <f>H10+K10+N10+Q10+T10+W10+Z10+AC10+AF10+AI10+AL10+AO10+AR10+AU10+AX10+BA10+BD10+BG10+BJ10+BM10+BP10+BS10+BV10+BY10+CB10+CE10+CH10+CK10+CN10+CQ10+CT10</f>
        <v>509082</v>
      </c>
      <c r="CX10" s="75">
        <f>I10+L10+O10+R10+U10+X10+AA10+AD10+AG10+AJ10+AM10+AP10+AS10+AV10+AY10+BB10+BE10+BH10+BK10+BN10+BQ10+BT10+BW10+BZ10+CC10+CF10+CI10+CL10+CO10+CR10+CU10</f>
        <v>230840.88000000009</v>
      </c>
    </row>
    <row r="11" spans="1:104" s="1" customFormat="1" x14ac:dyDescent="0.25">
      <c r="A11" s="1" t="s">
        <v>57</v>
      </c>
      <c r="B11" s="72" t="s">
        <v>65</v>
      </c>
      <c r="C11" s="72" t="s">
        <v>84</v>
      </c>
      <c r="D11" s="1" t="s">
        <v>66</v>
      </c>
      <c r="F11" s="1" t="s">
        <v>19</v>
      </c>
      <c r="G11" s="73">
        <v>8898</v>
      </c>
      <c r="H11" s="74">
        <v>4800</v>
      </c>
      <c r="I11" s="75">
        <v>4098</v>
      </c>
      <c r="J11" s="73">
        <v>8898</v>
      </c>
      <c r="K11" s="74">
        <v>4800</v>
      </c>
      <c r="L11" s="75">
        <v>4098</v>
      </c>
      <c r="M11" s="73">
        <v>8898</v>
      </c>
      <c r="N11" s="74">
        <v>4800</v>
      </c>
      <c r="O11" s="75">
        <v>4098</v>
      </c>
      <c r="P11" s="73">
        <v>8898</v>
      </c>
      <c r="Q11" s="74">
        <v>4800</v>
      </c>
      <c r="R11" s="75">
        <v>4098</v>
      </c>
      <c r="S11" s="73">
        <v>8898</v>
      </c>
      <c r="T11" s="74">
        <v>4800</v>
      </c>
      <c r="U11" s="75">
        <v>4098</v>
      </c>
      <c r="V11" s="73">
        <v>8898</v>
      </c>
      <c r="W11" s="74">
        <v>4800</v>
      </c>
      <c r="X11" s="75">
        <v>4098</v>
      </c>
      <c r="Y11" s="73">
        <v>8898</v>
      </c>
      <c r="Z11" s="74">
        <v>4800</v>
      </c>
      <c r="AA11" s="75">
        <v>4098</v>
      </c>
      <c r="AB11" s="73">
        <v>8898</v>
      </c>
      <c r="AC11" s="74">
        <v>4800</v>
      </c>
      <c r="AD11" s="75">
        <v>4098</v>
      </c>
      <c r="AE11" s="73">
        <v>8898</v>
      </c>
      <c r="AF11" s="74">
        <v>4800</v>
      </c>
      <c r="AG11" s="75">
        <v>4098</v>
      </c>
      <c r="AH11" s="73">
        <v>8898</v>
      </c>
      <c r="AI11" s="74">
        <v>4800</v>
      </c>
      <c r="AJ11" s="75">
        <v>4098</v>
      </c>
      <c r="AK11" s="73">
        <v>8898</v>
      </c>
      <c r="AL11" s="74">
        <v>4800</v>
      </c>
      <c r="AM11" s="75">
        <v>4098</v>
      </c>
      <c r="AN11" s="73">
        <v>8898</v>
      </c>
      <c r="AO11" s="74">
        <v>4800</v>
      </c>
      <c r="AP11" s="75">
        <v>4098</v>
      </c>
      <c r="AQ11" s="73">
        <v>8898</v>
      </c>
      <c r="AR11" s="74">
        <v>4800</v>
      </c>
      <c r="AS11" s="75">
        <v>4098</v>
      </c>
      <c r="AT11" s="73">
        <v>8898</v>
      </c>
      <c r="AU11" s="74">
        <v>4800</v>
      </c>
      <c r="AV11" s="75">
        <v>4098</v>
      </c>
      <c r="AW11" s="73">
        <v>8898</v>
      </c>
      <c r="AX11" s="74">
        <v>4800</v>
      </c>
      <c r="AY11" s="75">
        <v>4098</v>
      </c>
      <c r="AZ11" s="73">
        <v>8898</v>
      </c>
      <c r="BA11" s="74">
        <v>4800</v>
      </c>
      <c r="BB11" s="75">
        <v>4098</v>
      </c>
      <c r="BC11" s="73">
        <v>8898</v>
      </c>
      <c r="BD11" s="74">
        <v>4800</v>
      </c>
      <c r="BE11" s="75">
        <v>4098</v>
      </c>
      <c r="BF11" s="73">
        <v>8898</v>
      </c>
      <c r="BG11" s="74">
        <v>4800</v>
      </c>
      <c r="BH11" s="75">
        <v>4098</v>
      </c>
      <c r="BI11" s="73">
        <v>8898</v>
      </c>
      <c r="BJ11" s="74">
        <v>4800</v>
      </c>
      <c r="BK11" s="75">
        <v>4098</v>
      </c>
      <c r="BL11" s="73">
        <v>8898</v>
      </c>
      <c r="BM11" s="74">
        <v>4800</v>
      </c>
      <c r="BN11" s="75">
        <v>4098</v>
      </c>
      <c r="BO11" s="73">
        <v>8898</v>
      </c>
      <c r="BP11" s="74">
        <v>4800</v>
      </c>
      <c r="BQ11" s="75">
        <v>4098</v>
      </c>
      <c r="BR11" s="73">
        <v>8898</v>
      </c>
      <c r="BS11" s="74">
        <v>4800</v>
      </c>
      <c r="BT11" s="75">
        <v>4098</v>
      </c>
      <c r="BU11" s="73">
        <v>8898</v>
      </c>
      <c r="BV11" s="74">
        <v>4800</v>
      </c>
      <c r="BW11" s="75">
        <v>4098</v>
      </c>
      <c r="BX11" s="73">
        <v>8898</v>
      </c>
      <c r="BY11" s="74">
        <v>4800</v>
      </c>
      <c r="BZ11" s="75">
        <v>4098</v>
      </c>
      <c r="CA11" s="73">
        <v>8898</v>
      </c>
      <c r="CB11" s="74">
        <v>4800</v>
      </c>
      <c r="CC11" s="75">
        <v>4098</v>
      </c>
      <c r="CD11" s="73">
        <v>8898</v>
      </c>
      <c r="CE11" s="74">
        <v>4800</v>
      </c>
      <c r="CF11" s="75">
        <v>4098</v>
      </c>
      <c r="CG11" s="73">
        <v>8898</v>
      </c>
      <c r="CH11" s="74">
        <v>4800</v>
      </c>
      <c r="CI11" s="75">
        <v>4098</v>
      </c>
      <c r="CJ11" s="73">
        <v>8898</v>
      </c>
      <c r="CK11" s="74">
        <v>4800</v>
      </c>
      <c r="CL11" s="75">
        <v>4098</v>
      </c>
      <c r="CM11" s="73">
        <v>8898</v>
      </c>
      <c r="CN11" s="74">
        <v>4800</v>
      </c>
      <c r="CO11" s="75">
        <v>4098</v>
      </c>
      <c r="CP11" s="73">
        <v>8898</v>
      </c>
      <c r="CQ11" s="74">
        <v>4800</v>
      </c>
      <c r="CR11" s="75">
        <v>4098</v>
      </c>
      <c r="CS11" s="73">
        <v>8898</v>
      </c>
      <c r="CT11" s="74">
        <v>4800</v>
      </c>
      <c r="CU11" s="75">
        <v>4098</v>
      </c>
      <c r="CV11" s="73">
        <f t="shared" si="0"/>
        <v>275838</v>
      </c>
      <c r="CW11" s="74">
        <f t="shared" si="1"/>
        <v>148800</v>
      </c>
      <c r="CX11" s="75">
        <f t="shared" si="2"/>
        <v>127038</v>
      </c>
    </row>
    <row r="12" spans="1:104" s="1" customFormat="1" x14ac:dyDescent="0.25">
      <c r="A12" s="1" t="s">
        <v>57</v>
      </c>
      <c r="B12" s="72" t="s">
        <v>68</v>
      </c>
      <c r="C12" s="72"/>
      <c r="D12" s="1" t="s">
        <v>69</v>
      </c>
      <c r="F12" s="1" t="s">
        <v>54</v>
      </c>
      <c r="G12" s="73">
        <v>9300</v>
      </c>
      <c r="H12" s="74">
        <v>7140</v>
      </c>
      <c r="I12" s="75">
        <f>G12-H12</f>
        <v>2160</v>
      </c>
      <c r="J12" s="73">
        <v>3100</v>
      </c>
      <c r="K12" s="74">
        <v>2380</v>
      </c>
      <c r="L12" s="75">
        <f>J12-K12</f>
        <v>720</v>
      </c>
      <c r="M12" s="73">
        <v>3100</v>
      </c>
      <c r="N12" s="74">
        <v>2380</v>
      </c>
      <c r="O12" s="75">
        <f>M12-N12</f>
        <v>720</v>
      </c>
      <c r="P12" s="73">
        <v>3100</v>
      </c>
      <c r="Q12" s="74">
        <v>2380</v>
      </c>
      <c r="R12" s="75">
        <f>P12-Q12</f>
        <v>720</v>
      </c>
      <c r="S12" s="73">
        <v>3100</v>
      </c>
      <c r="T12" s="74">
        <v>2380</v>
      </c>
      <c r="U12" s="75">
        <f>S12-T12</f>
        <v>720</v>
      </c>
      <c r="V12" s="73">
        <v>9300</v>
      </c>
      <c r="W12" s="74">
        <v>7140</v>
      </c>
      <c r="X12" s="75">
        <f>V12-W12</f>
        <v>2160</v>
      </c>
      <c r="Y12" s="73">
        <v>3100</v>
      </c>
      <c r="Z12" s="74">
        <v>2380</v>
      </c>
      <c r="AA12" s="75">
        <f>Y12-Z12</f>
        <v>720</v>
      </c>
      <c r="AB12" s="73">
        <v>3100</v>
      </c>
      <c r="AC12" s="74">
        <v>2380</v>
      </c>
      <c r="AD12" s="75">
        <f>AB12-AC12</f>
        <v>720</v>
      </c>
      <c r="AE12" s="73">
        <v>3100</v>
      </c>
      <c r="AF12" s="74">
        <v>2380</v>
      </c>
      <c r="AG12" s="75">
        <f>AE12-AF12</f>
        <v>720</v>
      </c>
      <c r="AH12" s="73">
        <v>3100</v>
      </c>
      <c r="AI12" s="74">
        <v>2380</v>
      </c>
      <c r="AJ12" s="75">
        <f>AH12-AI12</f>
        <v>720</v>
      </c>
      <c r="AK12" s="73">
        <v>3100</v>
      </c>
      <c r="AL12" s="74">
        <v>2380</v>
      </c>
      <c r="AM12" s="75">
        <f>AK12-AL12</f>
        <v>720</v>
      </c>
      <c r="AN12" s="73">
        <v>3100</v>
      </c>
      <c r="AO12" s="74">
        <v>2380</v>
      </c>
      <c r="AP12" s="75">
        <f>AN12-AO12</f>
        <v>720</v>
      </c>
      <c r="AQ12" s="73">
        <v>9300</v>
      </c>
      <c r="AR12" s="74">
        <v>7140</v>
      </c>
      <c r="AS12" s="75">
        <f>AQ12-AR12</f>
        <v>2160</v>
      </c>
      <c r="AT12" s="73">
        <v>3100</v>
      </c>
      <c r="AU12" s="74">
        <v>2380</v>
      </c>
      <c r="AV12" s="75">
        <f>AT12-AU12</f>
        <v>720</v>
      </c>
      <c r="AW12" s="73">
        <v>3100</v>
      </c>
      <c r="AX12" s="74">
        <v>2380</v>
      </c>
      <c r="AY12" s="75">
        <f>AW12-AX12</f>
        <v>720</v>
      </c>
      <c r="AZ12" s="73">
        <v>3100</v>
      </c>
      <c r="BA12" s="74">
        <v>2380</v>
      </c>
      <c r="BB12" s="75">
        <f>AZ12-BA12</f>
        <v>720</v>
      </c>
      <c r="BC12" s="73">
        <v>3100</v>
      </c>
      <c r="BD12" s="74">
        <v>2380</v>
      </c>
      <c r="BE12" s="75">
        <f>BC12-BD12</f>
        <v>720</v>
      </c>
      <c r="BF12" s="73">
        <v>3100</v>
      </c>
      <c r="BG12" s="74">
        <v>2380</v>
      </c>
      <c r="BH12" s="75">
        <f>BF12-BG12</f>
        <v>720</v>
      </c>
      <c r="BI12" s="73">
        <v>3100</v>
      </c>
      <c r="BJ12" s="74">
        <v>2380</v>
      </c>
      <c r="BK12" s="75">
        <f>BI12-BJ12</f>
        <v>720</v>
      </c>
      <c r="BL12" s="73">
        <v>9300</v>
      </c>
      <c r="BM12" s="74">
        <v>7140</v>
      </c>
      <c r="BN12" s="75">
        <f>BL12-BM12</f>
        <v>2160</v>
      </c>
      <c r="BO12" s="73">
        <v>3100</v>
      </c>
      <c r="BP12" s="74">
        <v>2380</v>
      </c>
      <c r="BQ12" s="75">
        <f>BO12-BP12</f>
        <v>720</v>
      </c>
      <c r="BR12" s="73">
        <v>3100</v>
      </c>
      <c r="BS12" s="74">
        <v>2380</v>
      </c>
      <c r="BT12" s="75">
        <f>BR12-BS12</f>
        <v>720</v>
      </c>
      <c r="BU12" s="73">
        <v>3100</v>
      </c>
      <c r="BV12" s="74">
        <v>2380</v>
      </c>
      <c r="BW12" s="75">
        <f>BU12-BV12</f>
        <v>720</v>
      </c>
      <c r="BX12" s="73">
        <v>3100</v>
      </c>
      <c r="BY12" s="74">
        <v>2380</v>
      </c>
      <c r="BZ12" s="75">
        <f>BX12-BY12</f>
        <v>720</v>
      </c>
      <c r="CA12" s="73">
        <v>3100</v>
      </c>
      <c r="CB12" s="74">
        <v>2380</v>
      </c>
      <c r="CC12" s="75">
        <f>CA12-CB12</f>
        <v>720</v>
      </c>
      <c r="CD12" s="73">
        <v>3100</v>
      </c>
      <c r="CE12" s="74">
        <v>2380</v>
      </c>
      <c r="CF12" s="75">
        <f>CD12-CE12</f>
        <v>720</v>
      </c>
      <c r="CG12" s="73">
        <v>9300</v>
      </c>
      <c r="CH12" s="74">
        <v>7140</v>
      </c>
      <c r="CI12" s="75">
        <f>CG12-CH12</f>
        <v>2160</v>
      </c>
      <c r="CJ12" s="73">
        <v>3100</v>
      </c>
      <c r="CK12" s="74">
        <v>2380</v>
      </c>
      <c r="CL12" s="75">
        <f>CJ12-CK12</f>
        <v>720</v>
      </c>
      <c r="CM12" s="73">
        <v>3100</v>
      </c>
      <c r="CN12" s="74">
        <v>2380</v>
      </c>
      <c r="CO12" s="75">
        <f>CM12-CN12</f>
        <v>720</v>
      </c>
      <c r="CP12" s="73">
        <v>3100</v>
      </c>
      <c r="CQ12" s="74">
        <v>2380</v>
      </c>
      <c r="CR12" s="75">
        <f>CP12-CQ12</f>
        <v>720</v>
      </c>
      <c r="CS12" s="73">
        <v>3100</v>
      </c>
      <c r="CT12" s="74">
        <v>2380</v>
      </c>
      <c r="CU12" s="75">
        <f>CS12-CT12</f>
        <v>720</v>
      </c>
      <c r="CV12" s="73">
        <f t="shared" si="0"/>
        <v>127100</v>
      </c>
      <c r="CW12" s="74">
        <f t="shared" si="1"/>
        <v>97580</v>
      </c>
      <c r="CX12" s="75">
        <f t="shared" si="2"/>
        <v>29520</v>
      </c>
    </row>
    <row r="13" spans="1:104" s="1" customFormat="1" x14ac:dyDescent="0.25">
      <c r="A13" s="1" t="s">
        <v>70</v>
      </c>
      <c r="B13" s="72" t="s">
        <v>71</v>
      </c>
      <c r="C13" s="72"/>
      <c r="D13" s="1" t="s">
        <v>59</v>
      </c>
      <c r="F13" s="1" t="s">
        <v>19</v>
      </c>
      <c r="G13" s="73">
        <v>5712</v>
      </c>
      <c r="H13" s="74">
        <v>4200</v>
      </c>
      <c r="I13" s="75">
        <v>1512</v>
      </c>
      <c r="J13" s="73">
        <v>5712</v>
      </c>
      <c r="K13" s="74">
        <v>4200</v>
      </c>
      <c r="L13" s="75">
        <v>1512</v>
      </c>
      <c r="M13" s="73">
        <v>5712</v>
      </c>
      <c r="N13" s="74">
        <v>4200</v>
      </c>
      <c r="O13" s="75">
        <v>1512</v>
      </c>
      <c r="P13" s="73">
        <v>5712</v>
      </c>
      <c r="Q13" s="74">
        <v>4200</v>
      </c>
      <c r="R13" s="75">
        <v>1512</v>
      </c>
      <c r="S13" s="73">
        <v>5712</v>
      </c>
      <c r="T13" s="74">
        <v>4200</v>
      </c>
      <c r="U13" s="75">
        <v>1512</v>
      </c>
      <c r="V13" s="73">
        <v>5712</v>
      </c>
      <c r="W13" s="74">
        <v>4200</v>
      </c>
      <c r="X13" s="75">
        <v>1512</v>
      </c>
      <c r="Y13" s="73">
        <v>5712</v>
      </c>
      <c r="Z13" s="74">
        <v>4200</v>
      </c>
      <c r="AA13" s="75">
        <v>1512</v>
      </c>
      <c r="AB13" s="73">
        <v>5712</v>
      </c>
      <c r="AC13" s="74">
        <v>4200</v>
      </c>
      <c r="AD13" s="75">
        <v>1512</v>
      </c>
      <c r="AE13" s="73">
        <v>5712</v>
      </c>
      <c r="AF13" s="74">
        <v>4200</v>
      </c>
      <c r="AG13" s="75">
        <v>1512</v>
      </c>
      <c r="AH13" s="73">
        <v>5712</v>
      </c>
      <c r="AI13" s="74">
        <v>4200</v>
      </c>
      <c r="AJ13" s="75">
        <v>1512</v>
      </c>
      <c r="AK13" s="73">
        <v>5712</v>
      </c>
      <c r="AL13" s="74">
        <v>4200</v>
      </c>
      <c r="AM13" s="75">
        <v>1512</v>
      </c>
      <c r="AN13" s="73">
        <v>5712</v>
      </c>
      <c r="AO13" s="74">
        <v>4200</v>
      </c>
      <c r="AP13" s="75">
        <v>1512</v>
      </c>
      <c r="AQ13" s="73">
        <v>5712</v>
      </c>
      <c r="AR13" s="74">
        <v>4200</v>
      </c>
      <c r="AS13" s="75">
        <v>1512</v>
      </c>
      <c r="AT13" s="73">
        <v>5712</v>
      </c>
      <c r="AU13" s="74">
        <v>4200</v>
      </c>
      <c r="AV13" s="75">
        <v>1512</v>
      </c>
      <c r="AW13" s="73">
        <v>5712</v>
      </c>
      <c r="AX13" s="74">
        <v>4200</v>
      </c>
      <c r="AY13" s="75">
        <v>1512</v>
      </c>
      <c r="AZ13" s="73">
        <v>5712</v>
      </c>
      <c r="BA13" s="74">
        <v>4200</v>
      </c>
      <c r="BB13" s="75">
        <v>1512</v>
      </c>
      <c r="BC13" s="73">
        <v>5712</v>
      </c>
      <c r="BD13" s="74">
        <v>4200</v>
      </c>
      <c r="BE13" s="75">
        <v>1512</v>
      </c>
      <c r="BF13" s="73">
        <v>5712</v>
      </c>
      <c r="BG13" s="74">
        <v>4200</v>
      </c>
      <c r="BH13" s="75">
        <v>1512</v>
      </c>
      <c r="BI13" s="73">
        <v>5712</v>
      </c>
      <c r="BJ13" s="74">
        <v>4200</v>
      </c>
      <c r="BK13" s="75">
        <v>1512</v>
      </c>
      <c r="BL13" s="73">
        <v>5712</v>
      </c>
      <c r="BM13" s="74">
        <v>4200</v>
      </c>
      <c r="BN13" s="75">
        <v>1512</v>
      </c>
      <c r="BO13" s="73">
        <v>5712</v>
      </c>
      <c r="BP13" s="74">
        <v>4200</v>
      </c>
      <c r="BQ13" s="75">
        <v>1512</v>
      </c>
      <c r="BR13" s="73">
        <v>5712</v>
      </c>
      <c r="BS13" s="74">
        <v>4200</v>
      </c>
      <c r="BT13" s="75">
        <v>1512</v>
      </c>
      <c r="BU13" s="73">
        <v>5712</v>
      </c>
      <c r="BV13" s="74">
        <v>4200</v>
      </c>
      <c r="BW13" s="75">
        <v>1512</v>
      </c>
      <c r="BX13" s="73">
        <v>5712</v>
      </c>
      <c r="BY13" s="74">
        <v>4200</v>
      </c>
      <c r="BZ13" s="75">
        <v>1512</v>
      </c>
      <c r="CA13" s="73">
        <v>5712</v>
      </c>
      <c r="CB13" s="74">
        <v>4200</v>
      </c>
      <c r="CC13" s="75">
        <v>1512</v>
      </c>
      <c r="CD13" s="73">
        <v>5712</v>
      </c>
      <c r="CE13" s="74">
        <v>4200</v>
      </c>
      <c r="CF13" s="75">
        <v>1512</v>
      </c>
      <c r="CG13" s="73">
        <v>5712</v>
      </c>
      <c r="CH13" s="74">
        <v>4200</v>
      </c>
      <c r="CI13" s="75">
        <v>1512</v>
      </c>
      <c r="CJ13" s="73">
        <v>5712</v>
      </c>
      <c r="CK13" s="74">
        <v>4200</v>
      </c>
      <c r="CL13" s="75">
        <v>1512</v>
      </c>
      <c r="CM13" s="73">
        <v>5712</v>
      </c>
      <c r="CN13" s="74">
        <v>4200</v>
      </c>
      <c r="CO13" s="75">
        <v>1512</v>
      </c>
      <c r="CP13" s="73">
        <v>5712</v>
      </c>
      <c r="CQ13" s="74">
        <v>4200</v>
      </c>
      <c r="CR13" s="75">
        <v>1512</v>
      </c>
      <c r="CS13" s="73">
        <v>5712</v>
      </c>
      <c r="CT13" s="74">
        <v>4200</v>
      </c>
      <c r="CU13" s="75">
        <v>1512</v>
      </c>
      <c r="CV13" s="73">
        <f t="shared" si="0"/>
        <v>177072</v>
      </c>
      <c r="CW13" s="74">
        <f t="shared" si="1"/>
        <v>130200</v>
      </c>
      <c r="CX13" s="75">
        <f t="shared" si="2"/>
        <v>46872</v>
      </c>
    </row>
    <row r="14" spans="1:104" s="1" customFormat="1" x14ac:dyDescent="0.25">
      <c r="A14" s="1" t="s">
        <v>70</v>
      </c>
      <c r="B14" s="72" t="s">
        <v>6</v>
      </c>
      <c r="C14" s="72"/>
      <c r="D14" s="1" t="s">
        <v>69</v>
      </c>
      <c r="F14" s="1" t="s">
        <v>19</v>
      </c>
      <c r="G14" s="73">
        <v>52800</v>
      </c>
      <c r="H14" s="74">
        <v>17850</v>
      </c>
      <c r="I14" s="75">
        <v>34950</v>
      </c>
      <c r="J14" s="73">
        <v>74800</v>
      </c>
      <c r="K14" s="74">
        <v>17850</v>
      </c>
      <c r="L14" s="75">
        <v>56950</v>
      </c>
      <c r="M14" s="73">
        <v>74800</v>
      </c>
      <c r="N14" s="74">
        <v>17850</v>
      </c>
      <c r="O14" s="75">
        <v>56950</v>
      </c>
      <c r="P14" s="73">
        <v>74800</v>
      </c>
      <c r="Q14" s="74">
        <v>17850</v>
      </c>
      <c r="R14" s="75">
        <v>56950</v>
      </c>
      <c r="S14" s="73">
        <v>74800</v>
      </c>
      <c r="T14" s="74">
        <v>17850</v>
      </c>
      <c r="U14" s="75">
        <v>56950</v>
      </c>
      <c r="V14" s="73">
        <v>52800</v>
      </c>
      <c r="W14" s="74">
        <v>17850</v>
      </c>
      <c r="X14" s="75">
        <v>34950</v>
      </c>
      <c r="Y14" s="73">
        <v>74800</v>
      </c>
      <c r="Z14" s="74">
        <v>17850</v>
      </c>
      <c r="AA14" s="75">
        <v>56950</v>
      </c>
      <c r="AB14" s="73">
        <v>74800</v>
      </c>
      <c r="AC14" s="74">
        <v>17850</v>
      </c>
      <c r="AD14" s="75">
        <v>56950</v>
      </c>
      <c r="AE14" s="73">
        <v>74800</v>
      </c>
      <c r="AF14" s="74">
        <v>17850</v>
      </c>
      <c r="AG14" s="75">
        <v>56950</v>
      </c>
      <c r="AH14" s="73">
        <v>74800</v>
      </c>
      <c r="AI14" s="74">
        <v>17850</v>
      </c>
      <c r="AJ14" s="75">
        <v>56950</v>
      </c>
      <c r="AK14" s="73">
        <v>74800</v>
      </c>
      <c r="AL14" s="74">
        <v>17850</v>
      </c>
      <c r="AM14" s="75">
        <v>56950</v>
      </c>
      <c r="AN14" s="73">
        <v>74800</v>
      </c>
      <c r="AO14" s="74">
        <v>17850</v>
      </c>
      <c r="AP14" s="75">
        <v>56950</v>
      </c>
      <c r="AQ14" s="73">
        <v>52800</v>
      </c>
      <c r="AR14" s="74">
        <v>17850</v>
      </c>
      <c r="AS14" s="75">
        <v>34950</v>
      </c>
      <c r="AT14" s="73">
        <v>74800</v>
      </c>
      <c r="AU14" s="74">
        <v>17850</v>
      </c>
      <c r="AV14" s="75">
        <v>56950</v>
      </c>
      <c r="AW14" s="73">
        <v>74800</v>
      </c>
      <c r="AX14" s="74">
        <v>17850</v>
      </c>
      <c r="AY14" s="75">
        <v>56950</v>
      </c>
      <c r="AZ14" s="73">
        <v>74800</v>
      </c>
      <c r="BA14" s="74">
        <v>17850</v>
      </c>
      <c r="BB14" s="75">
        <v>56950</v>
      </c>
      <c r="BC14" s="73">
        <v>74800</v>
      </c>
      <c r="BD14" s="74">
        <v>17850</v>
      </c>
      <c r="BE14" s="75">
        <v>56950</v>
      </c>
      <c r="BF14" s="73">
        <v>74800</v>
      </c>
      <c r="BG14" s="74">
        <v>17850</v>
      </c>
      <c r="BH14" s="75">
        <v>56950</v>
      </c>
      <c r="BI14" s="73">
        <v>74800</v>
      </c>
      <c r="BJ14" s="74">
        <v>17850</v>
      </c>
      <c r="BK14" s="75">
        <v>56950</v>
      </c>
      <c r="BL14" s="73">
        <v>52800</v>
      </c>
      <c r="BM14" s="74">
        <v>17850</v>
      </c>
      <c r="BN14" s="75">
        <v>34950</v>
      </c>
      <c r="BO14" s="73">
        <v>74800</v>
      </c>
      <c r="BP14" s="74">
        <v>17850</v>
      </c>
      <c r="BQ14" s="75">
        <v>56950</v>
      </c>
      <c r="BR14" s="73">
        <v>74800</v>
      </c>
      <c r="BS14" s="74">
        <v>17850</v>
      </c>
      <c r="BT14" s="75">
        <v>56950</v>
      </c>
      <c r="BU14" s="73">
        <v>74800</v>
      </c>
      <c r="BV14" s="74">
        <v>17850</v>
      </c>
      <c r="BW14" s="75">
        <v>56950</v>
      </c>
      <c r="BX14" s="73">
        <v>74800</v>
      </c>
      <c r="BY14" s="74">
        <v>17850</v>
      </c>
      <c r="BZ14" s="75">
        <v>56950</v>
      </c>
      <c r="CA14" s="73">
        <v>74800</v>
      </c>
      <c r="CB14" s="74">
        <v>17850</v>
      </c>
      <c r="CC14" s="75">
        <v>56950</v>
      </c>
      <c r="CD14" s="73">
        <v>74800</v>
      </c>
      <c r="CE14" s="74">
        <v>17850</v>
      </c>
      <c r="CF14" s="75">
        <v>56950</v>
      </c>
      <c r="CG14" s="73">
        <v>52800</v>
      </c>
      <c r="CH14" s="74">
        <v>17850</v>
      </c>
      <c r="CI14" s="75">
        <v>34950</v>
      </c>
      <c r="CJ14" s="73">
        <v>74800</v>
      </c>
      <c r="CK14" s="74">
        <v>17850</v>
      </c>
      <c r="CL14" s="75">
        <v>56950</v>
      </c>
      <c r="CM14" s="73">
        <v>74800</v>
      </c>
      <c r="CN14" s="74">
        <v>17850</v>
      </c>
      <c r="CO14" s="75">
        <v>56950</v>
      </c>
      <c r="CP14" s="73">
        <v>74800</v>
      </c>
      <c r="CQ14" s="74">
        <v>17850</v>
      </c>
      <c r="CR14" s="75">
        <v>56950</v>
      </c>
      <c r="CS14" s="73">
        <v>74800</v>
      </c>
      <c r="CT14" s="74">
        <v>17850</v>
      </c>
      <c r="CU14" s="75">
        <v>56950</v>
      </c>
      <c r="CV14" s="73">
        <f>G14+J14+M14+P14+S14+V14+Y14+AB14+AE14+AH14+AK14+AN14+AQ14+AT14+AW14+AZ14+BC14+BF14+BI14+BL14+BO14+BR14+BU14+BX14+CA14+CD14+CG14+CJ14+CM14+CP14+CS14</f>
        <v>2208800</v>
      </c>
      <c r="CW14" s="74">
        <f>H14+K14+N14+Q14+T14+W14+Z14+AC14+AF14+AI14+AL14+AO14+AR14+AU14+AX14+BA14+BD14+BG14+BJ14+BM14+BP14+BS14+BV14+BY14+CB14+CE14+CH14+CK14+CN14+CQ14+CT14</f>
        <v>553350</v>
      </c>
      <c r="CX14" s="75">
        <f>I14+L14+O14+R14+U14+X14+AA14+AD14+AG14+AJ14+AM14+AP14+AS14+AV14+AY14+BB14+BE14+BH14+BK14+BN14+BQ14+BT14+BW14+BZ14+CC14+CF14+CI14+CL14+CO14+CR14+CU14</f>
        <v>1655450</v>
      </c>
    </row>
    <row r="15" spans="1:104" s="1" customFormat="1" x14ac:dyDescent="0.25">
      <c r="A15" s="1" t="s">
        <v>70</v>
      </c>
      <c r="B15" s="72" t="s">
        <v>72</v>
      </c>
      <c r="C15" s="72"/>
      <c r="D15" s="1" t="s">
        <v>59</v>
      </c>
      <c r="F15" s="1" t="s">
        <v>62</v>
      </c>
      <c r="G15" s="73">
        <v>0</v>
      </c>
      <c r="H15" s="74">
        <v>0</v>
      </c>
      <c r="I15" s="75">
        <v>0</v>
      </c>
      <c r="J15" s="73">
        <v>10240</v>
      </c>
      <c r="K15" s="74">
        <v>4000</v>
      </c>
      <c r="L15" s="75">
        <v>6240</v>
      </c>
      <c r="M15" s="73">
        <v>10240</v>
      </c>
      <c r="N15" s="74">
        <v>4000</v>
      </c>
      <c r="O15" s="75">
        <v>6240</v>
      </c>
      <c r="P15" s="73">
        <v>10240</v>
      </c>
      <c r="Q15" s="74">
        <v>4000</v>
      </c>
      <c r="R15" s="75">
        <v>6240</v>
      </c>
      <c r="S15" s="73">
        <v>10240</v>
      </c>
      <c r="T15" s="74">
        <v>4000</v>
      </c>
      <c r="U15" s="75">
        <v>6240</v>
      </c>
      <c r="V15" s="73">
        <v>0</v>
      </c>
      <c r="W15" s="74">
        <v>0</v>
      </c>
      <c r="X15" s="75">
        <v>0</v>
      </c>
      <c r="Y15" s="73">
        <v>10240</v>
      </c>
      <c r="Z15" s="74">
        <v>4000</v>
      </c>
      <c r="AA15" s="75">
        <v>6240</v>
      </c>
      <c r="AB15" s="73">
        <v>10240</v>
      </c>
      <c r="AC15" s="74">
        <v>4000</v>
      </c>
      <c r="AD15" s="75">
        <v>6240</v>
      </c>
      <c r="AE15" s="73">
        <v>10240</v>
      </c>
      <c r="AF15" s="74">
        <v>4000</v>
      </c>
      <c r="AG15" s="75">
        <v>6240</v>
      </c>
      <c r="AH15" s="73">
        <v>10240</v>
      </c>
      <c r="AI15" s="74">
        <v>4000</v>
      </c>
      <c r="AJ15" s="75">
        <v>6240</v>
      </c>
      <c r="AK15" s="73">
        <v>10240</v>
      </c>
      <c r="AL15" s="74">
        <v>4000</v>
      </c>
      <c r="AM15" s="75">
        <v>6240</v>
      </c>
      <c r="AN15" s="73">
        <v>10240</v>
      </c>
      <c r="AO15" s="74">
        <v>4000</v>
      </c>
      <c r="AP15" s="75">
        <v>6240</v>
      </c>
      <c r="AQ15" s="73">
        <v>0</v>
      </c>
      <c r="AR15" s="74">
        <v>0</v>
      </c>
      <c r="AS15" s="75">
        <v>0</v>
      </c>
      <c r="AT15" s="73">
        <v>10240</v>
      </c>
      <c r="AU15" s="74">
        <v>4000</v>
      </c>
      <c r="AV15" s="75">
        <v>6240</v>
      </c>
      <c r="AW15" s="73">
        <v>10240</v>
      </c>
      <c r="AX15" s="74">
        <v>4000</v>
      </c>
      <c r="AY15" s="75">
        <v>6240</v>
      </c>
      <c r="AZ15" s="73">
        <v>10240</v>
      </c>
      <c r="BA15" s="74">
        <v>4000</v>
      </c>
      <c r="BB15" s="75">
        <v>6240</v>
      </c>
      <c r="BC15" s="73">
        <v>10240</v>
      </c>
      <c r="BD15" s="74">
        <v>4000</v>
      </c>
      <c r="BE15" s="75">
        <v>6240</v>
      </c>
      <c r="BF15" s="73">
        <v>10240</v>
      </c>
      <c r="BG15" s="74">
        <v>4000</v>
      </c>
      <c r="BH15" s="75">
        <v>6240</v>
      </c>
      <c r="BI15" s="73">
        <v>10240</v>
      </c>
      <c r="BJ15" s="74">
        <v>4000</v>
      </c>
      <c r="BK15" s="75">
        <v>6240</v>
      </c>
      <c r="BL15" s="73">
        <v>0</v>
      </c>
      <c r="BM15" s="74">
        <v>0</v>
      </c>
      <c r="BN15" s="75">
        <v>0</v>
      </c>
      <c r="BO15" s="73">
        <v>10240</v>
      </c>
      <c r="BP15" s="74">
        <v>4000</v>
      </c>
      <c r="BQ15" s="75">
        <v>6240</v>
      </c>
      <c r="BR15" s="73">
        <v>10240</v>
      </c>
      <c r="BS15" s="74">
        <v>4000</v>
      </c>
      <c r="BT15" s="75">
        <v>6240</v>
      </c>
      <c r="BU15" s="73">
        <v>10240</v>
      </c>
      <c r="BV15" s="74">
        <v>4000</v>
      </c>
      <c r="BW15" s="75">
        <v>6240</v>
      </c>
      <c r="BX15" s="73">
        <v>10240</v>
      </c>
      <c r="BY15" s="74">
        <v>4000</v>
      </c>
      <c r="BZ15" s="75">
        <v>6240</v>
      </c>
      <c r="CA15" s="73">
        <v>10240</v>
      </c>
      <c r="CB15" s="74">
        <v>4000</v>
      </c>
      <c r="CC15" s="75">
        <v>6240</v>
      </c>
      <c r="CD15" s="73">
        <v>10240</v>
      </c>
      <c r="CE15" s="74">
        <v>4000</v>
      </c>
      <c r="CF15" s="75">
        <v>6240</v>
      </c>
      <c r="CG15" s="73">
        <v>0</v>
      </c>
      <c r="CH15" s="74">
        <v>0</v>
      </c>
      <c r="CI15" s="75">
        <v>0</v>
      </c>
      <c r="CJ15" s="73">
        <v>10240</v>
      </c>
      <c r="CK15" s="74">
        <v>4000</v>
      </c>
      <c r="CL15" s="75">
        <v>6240</v>
      </c>
      <c r="CM15" s="73">
        <v>10240</v>
      </c>
      <c r="CN15" s="74">
        <v>4000</v>
      </c>
      <c r="CO15" s="75">
        <v>6240</v>
      </c>
      <c r="CP15" s="73">
        <v>10240</v>
      </c>
      <c r="CQ15" s="74">
        <v>4000</v>
      </c>
      <c r="CR15" s="75">
        <v>6240</v>
      </c>
      <c r="CS15" s="73">
        <v>10240</v>
      </c>
      <c r="CT15" s="74">
        <v>4000</v>
      </c>
      <c r="CU15" s="75">
        <v>6240</v>
      </c>
      <c r="CV15" s="73">
        <f t="shared" si="0"/>
        <v>266240</v>
      </c>
      <c r="CW15" s="74">
        <f t="shared" si="1"/>
        <v>104000</v>
      </c>
      <c r="CX15" s="75">
        <f t="shared" si="2"/>
        <v>162240</v>
      </c>
    </row>
    <row r="16" spans="1:104" s="1" customFormat="1" x14ac:dyDescent="0.25">
      <c r="A16" s="1" t="s">
        <v>70</v>
      </c>
      <c r="B16" s="72" t="s">
        <v>73</v>
      </c>
      <c r="C16" s="72"/>
      <c r="D16" s="1" t="s">
        <v>21</v>
      </c>
      <c r="F16" s="1" t="s">
        <v>62</v>
      </c>
      <c r="G16" s="73">
        <v>0</v>
      </c>
      <c r="H16" s="74">
        <v>0</v>
      </c>
      <c r="I16" s="75">
        <v>0</v>
      </c>
      <c r="J16" s="73">
        <v>120000</v>
      </c>
      <c r="K16" s="74">
        <v>27200</v>
      </c>
      <c r="L16" s="75">
        <v>92800</v>
      </c>
      <c r="M16" s="73">
        <v>120000</v>
      </c>
      <c r="N16" s="74">
        <v>27200</v>
      </c>
      <c r="O16" s="75">
        <v>92800</v>
      </c>
      <c r="P16" s="73">
        <v>120000</v>
      </c>
      <c r="Q16" s="74">
        <v>27200</v>
      </c>
      <c r="R16" s="75">
        <v>92800</v>
      </c>
      <c r="S16" s="73">
        <v>120000</v>
      </c>
      <c r="T16" s="74">
        <v>27200</v>
      </c>
      <c r="U16" s="75">
        <v>92800</v>
      </c>
      <c r="V16" s="73">
        <v>0</v>
      </c>
      <c r="W16" s="74">
        <v>0</v>
      </c>
      <c r="X16" s="75">
        <v>0</v>
      </c>
      <c r="Y16" s="73">
        <v>120000</v>
      </c>
      <c r="Z16" s="74">
        <v>27200</v>
      </c>
      <c r="AA16" s="75">
        <v>92800</v>
      </c>
      <c r="AB16" s="73">
        <v>120000</v>
      </c>
      <c r="AC16" s="74">
        <v>27200</v>
      </c>
      <c r="AD16" s="75">
        <v>92800</v>
      </c>
      <c r="AE16" s="73">
        <v>120000</v>
      </c>
      <c r="AF16" s="74">
        <v>27200</v>
      </c>
      <c r="AG16" s="75">
        <v>92800</v>
      </c>
      <c r="AH16" s="73">
        <v>120000</v>
      </c>
      <c r="AI16" s="74">
        <v>27200</v>
      </c>
      <c r="AJ16" s="75">
        <v>92800</v>
      </c>
      <c r="AK16" s="73">
        <v>120000</v>
      </c>
      <c r="AL16" s="74">
        <v>27200</v>
      </c>
      <c r="AM16" s="75">
        <v>92800</v>
      </c>
      <c r="AN16" s="73">
        <v>120000</v>
      </c>
      <c r="AO16" s="74">
        <v>27200</v>
      </c>
      <c r="AP16" s="75">
        <v>92800</v>
      </c>
      <c r="AQ16" s="73">
        <v>0</v>
      </c>
      <c r="AR16" s="74">
        <v>0</v>
      </c>
      <c r="AS16" s="75">
        <v>0</v>
      </c>
      <c r="AT16" s="73">
        <v>120000</v>
      </c>
      <c r="AU16" s="74">
        <v>27200</v>
      </c>
      <c r="AV16" s="75">
        <v>92800</v>
      </c>
      <c r="AW16" s="73">
        <v>120000</v>
      </c>
      <c r="AX16" s="74">
        <v>27200</v>
      </c>
      <c r="AY16" s="75">
        <v>92800</v>
      </c>
      <c r="AZ16" s="73">
        <v>120000</v>
      </c>
      <c r="BA16" s="74">
        <v>27200</v>
      </c>
      <c r="BB16" s="75">
        <v>92800</v>
      </c>
      <c r="BC16" s="73">
        <v>120000</v>
      </c>
      <c r="BD16" s="74">
        <v>27200</v>
      </c>
      <c r="BE16" s="75">
        <v>92800</v>
      </c>
      <c r="BF16" s="73">
        <v>120000</v>
      </c>
      <c r="BG16" s="74">
        <v>27200</v>
      </c>
      <c r="BH16" s="75">
        <v>92800</v>
      </c>
      <c r="BI16" s="73">
        <v>120000</v>
      </c>
      <c r="BJ16" s="74">
        <v>27200</v>
      </c>
      <c r="BK16" s="75">
        <v>92800</v>
      </c>
      <c r="BL16" s="73">
        <v>0</v>
      </c>
      <c r="BM16" s="74">
        <v>0</v>
      </c>
      <c r="BN16" s="75">
        <v>0</v>
      </c>
      <c r="BO16" s="73">
        <v>120000</v>
      </c>
      <c r="BP16" s="74">
        <v>27200</v>
      </c>
      <c r="BQ16" s="75">
        <v>92800</v>
      </c>
      <c r="BR16" s="73">
        <v>120000</v>
      </c>
      <c r="BS16" s="74">
        <v>27200</v>
      </c>
      <c r="BT16" s="75">
        <v>92800</v>
      </c>
      <c r="BU16" s="73">
        <v>120000</v>
      </c>
      <c r="BV16" s="74">
        <v>27200</v>
      </c>
      <c r="BW16" s="75">
        <v>92800</v>
      </c>
      <c r="BX16" s="73">
        <v>120000</v>
      </c>
      <c r="BY16" s="74">
        <v>27200</v>
      </c>
      <c r="BZ16" s="75">
        <v>92800</v>
      </c>
      <c r="CA16" s="73">
        <v>120000</v>
      </c>
      <c r="CB16" s="74">
        <v>27200</v>
      </c>
      <c r="CC16" s="75">
        <v>92800</v>
      </c>
      <c r="CD16" s="73">
        <v>120000</v>
      </c>
      <c r="CE16" s="74">
        <v>27200</v>
      </c>
      <c r="CF16" s="75">
        <v>92800</v>
      </c>
      <c r="CG16" s="73">
        <v>0</v>
      </c>
      <c r="CH16" s="74">
        <v>0</v>
      </c>
      <c r="CI16" s="75">
        <v>0</v>
      </c>
      <c r="CJ16" s="73">
        <v>120000</v>
      </c>
      <c r="CK16" s="74">
        <v>27200</v>
      </c>
      <c r="CL16" s="75">
        <v>92800</v>
      </c>
      <c r="CM16" s="73">
        <v>120000</v>
      </c>
      <c r="CN16" s="74">
        <v>27200</v>
      </c>
      <c r="CO16" s="75">
        <v>92800</v>
      </c>
      <c r="CP16" s="73">
        <v>120000</v>
      </c>
      <c r="CQ16" s="74">
        <v>27200</v>
      </c>
      <c r="CR16" s="75">
        <v>92800</v>
      </c>
      <c r="CS16" s="73">
        <v>120000</v>
      </c>
      <c r="CT16" s="74">
        <v>27200</v>
      </c>
      <c r="CU16" s="75">
        <v>92800</v>
      </c>
      <c r="CV16" s="73">
        <f t="shared" si="0"/>
        <v>3120000</v>
      </c>
      <c r="CW16" s="74">
        <f t="shared" si="1"/>
        <v>707200</v>
      </c>
      <c r="CX16" s="75">
        <f t="shared" si="2"/>
        <v>2412800</v>
      </c>
    </row>
    <row r="17" spans="1:103" s="1" customFormat="1" x14ac:dyDescent="0.25">
      <c r="A17" s="1" t="s">
        <v>70</v>
      </c>
      <c r="B17" s="72" t="s">
        <v>73</v>
      </c>
      <c r="C17" s="72"/>
      <c r="D17" s="1" t="s">
        <v>23</v>
      </c>
      <c r="F17" s="1" t="s">
        <v>19</v>
      </c>
      <c r="G17" s="73">
        <v>148200</v>
      </c>
      <c r="H17" s="74">
        <v>40500</v>
      </c>
      <c r="I17" s="75">
        <v>107700</v>
      </c>
      <c r="J17" s="73">
        <v>179000</v>
      </c>
      <c r="K17" s="74">
        <v>51900</v>
      </c>
      <c r="L17" s="75">
        <v>127100</v>
      </c>
      <c r="M17" s="73">
        <v>179000</v>
      </c>
      <c r="N17" s="74">
        <v>51900</v>
      </c>
      <c r="O17" s="75">
        <v>127100</v>
      </c>
      <c r="P17" s="73">
        <v>179000</v>
      </c>
      <c r="Q17" s="74">
        <v>51900</v>
      </c>
      <c r="R17" s="75">
        <v>127100</v>
      </c>
      <c r="S17" s="73">
        <v>179000</v>
      </c>
      <c r="T17" s="74">
        <v>51900</v>
      </c>
      <c r="U17" s="75">
        <v>127100</v>
      </c>
      <c r="V17" s="73">
        <v>148200</v>
      </c>
      <c r="W17" s="74">
        <v>40500</v>
      </c>
      <c r="X17" s="75">
        <v>107700</v>
      </c>
      <c r="Y17" s="73">
        <v>179000</v>
      </c>
      <c r="Z17" s="74">
        <v>51900</v>
      </c>
      <c r="AA17" s="75">
        <v>127100</v>
      </c>
      <c r="AB17" s="73">
        <v>179000</v>
      </c>
      <c r="AC17" s="74">
        <v>51900</v>
      </c>
      <c r="AD17" s="75">
        <v>127100</v>
      </c>
      <c r="AE17" s="73">
        <v>179000</v>
      </c>
      <c r="AF17" s="74">
        <v>51900</v>
      </c>
      <c r="AG17" s="75">
        <v>127100</v>
      </c>
      <c r="AH17" s="73">
        <v>179000</v>
      </c>
      <c r="AI17" s="74">
        <v>51900</v>
      </c>
      <c r="AJ17" s="75">
        <v>127100</v>
      </c>
      <c r="AK17" s="73">
        <v>179000</v>
      </c>
      <c r="AL17" s="74">
        <v>51900</v>
      </c>
      <c r="AM17" s="75">
        <v>127100</v>
      </c>
      <c r="AN17" s="73">
        <v>179000</v>
      </c>
      <c r="AO17" s="74">
        <v>51900</v>
      </c>
      <c r="AP17" s="75">
        <v>127100</v>
      </c>
      <c r="AQ17" s="73">
        <v>148200</v>
      </c>
      <c r="AR17" s="74">
        <v>40500</v>
      </c>
      <c r="AS17" s="75">
        <v>107700</v>
      </c>
      <c r="AT17" s="73">
        <v>179000</v>
      </c>
      <c r="AU17" s="74">
        <v>51900</v>
      </c>
      <c r="AV17" s="75">
        <v>127100</v>
      </c>
      <c r="AW17" s="73">
        <v>179000</v>
      </c>
      <c r="AX17" s="74">
        <v>51900</v>
      </c>
      <c r="AY17" s="75">
        <v>127100</v>
      </c>
      <c r="AZ17" s="73">
        <v>179000</v>
      </c>
      <c r="BA17" s="74">
        <v>51900</v>
      </c>
      <c r="BB17" s="75">
        <v>127100</v>
      </c>
      <c r="BC17" s="73">
        <v>179000</v>
      </c>
      <c r="BD17" s="74">
        <v>51900</v>
      </c>
      <c r="BE17" s="75">
        <v>127100</v>
      </c>
      <c r="BF17" s="73">
        <v>179000</v>
      </c>
      <c r="BG17" s="74">
        <v>51900</v>
      </c>
      <c r="BH17" s="75">
        <v>127100</v>
      </c>
      <c r="BI17" s="73">
        <v>179000</v>
      </c>
      <c r="BJ17" s="74">
        <v>51900</v>
      </c>
      <c r="BK17" s="75">
        <v>127100</v>
      </c>
      <c r="BL17" s="73">
        <v>148200</v>
      </c>
      <c r="BM17" s="74">
        <v>40500</v>
      </c>
      <c r="BN17" s="75">
        <v>107700</v>
      </c>
      <c r="BO17" s="73">
        <v>179000</v>
      </c>
      <c r="BP17" s="74">
        <v>51900</v>
      </c>
      <c r="BQ17" s="75">
        <v>127100</v>
      </c>
      <c r="BR17" s="73">
        <v>179000</v>
      </c>
      <c r="BS17" s="74">
        <v>51900</v>
      </c>
      <c r="BT17" s="75">
        <v>127100</v>
      </c>
      <c r="BU17" s="73">
        <v>179000</v>
      </c>
      <c r="BV17" s="74">
        <v>51900</v>
      </c>
      <c r="BW17" s="75">
        <v>127100</v>
      </c>
      <c r="BX17" s="73">
        <v>179000</v>
      </c>
      <c r="BY17" s="74">
        <v>51900</v>
      </c>
      <c r="BZ17" s="75">
        <v>127100</v>
      </c>
      <c r="CA17" s="73">
        <v>179000</v>
      </c>
      <c r="CB17" s="74">
        <v>51900</v>
      </c>
      <c r="CC17" s="75">
        <v>127100</v>
      </c>
      <c r="CD17" s="73">
        <v>179000</v>
      </c>
      <c r="CE17" s="74">
        <v>51900</v>
      </c>
      <c r="CF17" s="75">
        <v>127100</v>
      </c>
      <c r="CG17" s="73">
        <v>148200</v>
      </c>
      <c r="CH17" s="74">
        <v>40500</v>
      </c>
      <c r="CI17" s="75">
        <v>107700</v>
      </c>
      <c r="CJ17" s="73">
        <v>179000</v>
      </c>
      <c r="CK17" s="74">
        <v>51900</v>
      </c>
      <c r="CL17" s="75">
        <v>127100</v>
      </c>
      <c r="CM17" s="73">
        <v>179000</v>
      </c>
      <c r="CN17" s="74">
        <v>51900</v>
      </c>
      <c r="CO17" s="75">
        <v>127100</v>
      </c>
      <c r="CP17" s="73">
        <v>179000</v>
      </c>
      <c r="CQ17" s="74">
        <v>51900</v>
      </c>
      <c r="CR17" s="75">
        <v>127100</v>
      </c>
      <c r="CS17" s="73">
        <v>179000</v>
      </c>
      <c r="CT17" s="74">
        <v>51900</v>
      </c>
      <c r="CU17" s="75">
        <v>127100</v>
      </c>
      <c r="CV17" s="73">
        <f t="shared" si="0"/>
        <v>5395000</v>
      </c>
      <c r="CW17" s="74">
        <f t="shared" si="1"/>
        <v>1551900</v>
      </c>
      <c r="CX17" s="75">
        <f t="shared" si="2"/>
        <v>3843100</v>
      </c>
    </row>
    <row r="18" spans="1:103" s="1" customFormat="1" x14ac:dyDescent="0.25">
      <c r="A18" s="1" t="s">
        <v>70</v>
      </c>
      <c r="B18" s="72" t="s">
        <v>7</v>
      </c>
      <c r="C18" s="72"/>
      <c r="D18" s="1" t="s">
        <v>64</v>
      </c>
      <c r="F18" s="1" t="s">
        <v>19</v>
      </c>
      <c r="G18" s="73">
        <v>87000</v>
      </c>
      <c r="H18" s="74">
        <v>17850</v>
      </c>
      <c r="I18" s="75">
        <v>69150</v>
      </c>
      <c r="J18" s="73">
        <v>87000</v>
      </c>
      <c r="K18" s="74">
        <v>17850</v>
      </c>
      <c r="L18" s="75">
        <v>69150</v>
      </c>
      <c r="M18" s="73">
        <v>87000</v>
      </c>
      <c r="N18" s="74">
        <v>17850</v>
      </c>
      <c r="O18" s="75">
        <v>69150</v>
      </c>
      <c r="P18" s="73">
        <v>87000</v>
      </c>
      <c r="Q18" s="74">
        <v>17850</v>
      </c>
      <c r="R18" s="75">
        <v>69150</v>
      </c>
      <c r="S18" s="73">
        <v>87000</v>
      </c>
      <c r="T18" s="74">
        <v>17850</v>
      </c>
      <c r="U18" s="75">
        <v>69150</v>
      </c>
      <c r="V18" s="73">
        <v>87000</v>
      </c>
      <c r="W18" s="74">
        <v>17850</v>
      </c>
      <c r="X18" s="75">
        <v>69150</v>
      </c>
      <c r="Y18" s="73">
        <v>87000</v>
      </c>
      <c r="Z18" s="74">
        <v>17850</v>
      </c>
      <c r="AA18" s="75">
        <v>69150</v>
      </c>
      <c r="AB18" s="73">
        <v>87000</v>
      </c>
      <c r="AC18" s="74">
        <v>17850</v>
      </c>
      <c r="AD18" s="75">
        <v>69150</v>
      </c>
      <c r="AE18" s="73">
        <v>87000</v>
      </c>
      <c r="AF18" s="74">
        <v>17850</v>
      </c>
      <c r="AG18" s="75">
        <v>69150</v>
      </c>
      <c r="AH18" s="73">
        <v>87000</v>
      </c>
      <c r="AI18" s="74">
        <v>17850</v>
      </c>
      <c r="AJ18" s="75">
        <v>69150</v>
      </c>
      <c r="AK18" s="73">
        <v>87000</v>
      </c>
      <c r="AL18" s="74">
        <v>17850</v>
      </c>
      <c r="AM18" s="75">
        <v>69150</v>
      </c>
      <c r="AN18" s="73">
        <v>87000</v>
      </c>
      <c r="AO18" s="74">
        <v>17850</v>
      </c>
      <c r="AP18" s="75">
        <v>69150</v>
      </c>
      <c r="AQ18" s="73">
        <v>87000</v>
      </c>
      <c r="AR18" s="74">
        <v>17850</v>
      </c>
      <c r="AS18" s="75">
        <v>69150</v>
      </c>
      <c r="AT18" s="73">
        <v>87000</v>
      </c>
      <c r="AU18" s="74">
        <v>17850</v>
      </c>
      <c r="AV18" s="75">
        <v>69150</v>
      </c>
      <c r="AW18" s="73">
        <v>87000</v>
      </c>
      <c r="AX18" s="74">
        <v>17850</v>
      </c>
      <c r="AY18" s="75">
        <v>69150</v>
      </c>
      <c r="AZ18" s="73">
        <v>87000</v>
      </c>
      <c r="BA18" s="74">
        <v>17850</v>
      </c>
      <c r="BB18" s="75">
        <v>69150</v>
      </c>
      <c r="BC18" s="73">
        <v>87000</v>
      </c>
      <c r="BD18" s="74">
        <v>17850</v>
      </c>
      <c r="BE18" s="75">
        <v>69150</v>
      </c>
      <c r="BF18" s="73">
        <v>87000</v>
      </c>
      <c r="BG18" s="74">
        <v>17850</v>
      </c>
      <c r="BH18" s="75">
        <v>69150</v>
      </c>
      <c r="BI18" s="73">
        <v>87000</v>
      </c>
      <c r="BJ18" s="74">
        <v>17850</v>
      </c>
      <c r="BK18" s="75">
        <v>69150</v>
      </c>
      <c r="BL18" s="73">
        <v>87000</v>
      </c>
      <c r="BM18" s="74">
        <v>17850</v>
      </c>
      <c r="BN18" s="75">
        <v>69150</v>
      </c>
      <c r="BO18" s="73">
        <v>87000</v>
      </c>
      <c r="BP18" s="74">
        <v>17850</v>
      </c>
      <c r="BQ18" s="75">
        <v>69150</v>
      </c>
      <c r="BR18" s="73">
        <v>87000</v>
      </c>
      <c r="BS18" s="74">
        <v>17850</v>
      </c>
      <c r="BT18" s="75">
        <v>69150</v>
      </c>
      <c r="BU18" s="73">
        <v>87000</v>
      </c>
      <c r="BV18" s="74">
        <v>17850</v>
      </c>
      <c r="BW18" s="75">
        <v>69150</v>
      </c>
      <c r="BX18" s="73">
        <v>87000</v>
      </c>
      <c r="BY18" s="74">
        <v>17850</v>
      </c>
      <c r="BZ18" s="75">
        <v>69150</v>
      </c>
      <c r="CA18" s="73">
        <v>87000</v>
      </c>
      <c r="CB18" s="74">
        <v>17850</v>
      </c>
      <c r="CC18" s="75">
        <v>69150</v>
      </c>
      <c r="CD18" s="73">
        <v>87000</v>
      </c>
      <c r="CE18" s="74">
        <v>17850</v>
      </c>
      <c r="CF18" s="75">
        <v>69150</v>
      </c>
      <c r="CG18" s="73">
        <v>87000</v>
      </c>
      <c r="CH18" s="74">
        <v>17850</v>
      </c>
      <c r="CI18" s="75">
        <v>69150</v>
      </c>
      <c r="CJ18" s="73">
        <v>87000</v>
      </c>
      <c r="CK18" s="74">
        <v>17850</v>
      </c>
      <c r="CL18" s="75">
        <v>69150</v>
      </c>
      <c r="CM18" s="73">
        <v>87000</v>
      </c>
      <c r="CN18" s="74">
        <v>17850</v>
      </c>
      <c r="CO18" s="75">
        <v>69150</v>
      </c>
      <c r="CP18" s="73">
        <v>87000</v>
      </c>
      <c r="CQ18" s="74">
        <v>17850</v>
      </c>
      <c r="CR18" s="75">
        <v>69150</v>
      </c>
      <c r="CS18" s="73">
        <v>87000</v>
      </c>
      <c r="CT18" s="74">
        <v>17850</v>
      </c>
      <c r="CU18" s="75">
        <v>69150</v>
      </c>
      <c r="CV18" s="73">
        <f t="shared" si="0"/>
        <v>2697000</v>
      </c>
      <c r="CW18" s="74">
        <f t="shared" si="1"/>
        <v>553350</v>
      </c>
      <c r="CX18" s="75">
        <f t="shared" si="2"/>
        <v>2143650</v>
      </c>
    </row>
    <row r="19" spans="1:103" s="1" customFormat="1" x14ac:dyDescent="0.25">
      <c r="A19" s="1" t="s">
        <v>70</v>
      </c>
      <c r="B19" s="72" t="s">
        <v>74</v>
      </c>
      <c r="C19" s="72"/>
      <c r="D19" s="1" t="s">
        <v>23</v>
      </c>
      <c r="F19" s="1" t="s">
        <v>62</v>
      </c>
      <c r="G19" s="73">
        <v>0</v>
      </c>
      <c r="H19" s="74">
        <v>0</v>
      </c>
      <c r="I19" s="75">
        <v>0</v>
      </c>
      <c r="J19" s="73">
        <v>153600</v>
      </c>
      <c r="K19" s="74">
        <v>38400</v>
      </c>
      <c r="L19" s="75">
        <v>115200</v>
      </c>
      <c r="M19" s="73">
        <v>153600</v>
      </c>
      <c r="N19" s="74">
        <v>38400</v>
      </c>
      <c r="O19" s="75">
        <v>115200</v>
      </c>
      <c r="P19" s="73">
        <v>153600</v>
      </c>
      <c r="Q19" s="74">
        <v>38400</v>
      </c>
      <c r="R19" s="75">
        <v>115200</v>
      </c>
      <c r="S19" s="73">
        <v>153600</v>
      </c>
      <c r="T19" s="74">
        <v>38400</v>
      </c>
      <c r="U19" s="75">
        <v>115200</v>
      </c>
      <c r="V19" s="73">
        <v>0</v>
      </c>
      <c r="W19" s="74">
        <v>0</v>
      </c>
      <c r="X19" s="75">
        <v>0</v>
      </c>
      <c r="Y19" s="73">
        <v>153600</v>
      </c>
      <c r="Z19" s="74">
        <v>38400</v>
      </c>
      <c r="AA19" s="75">
        <v>115200</v>
      </c>
      <c r="AB19" s="73">
        <v>153600</v>
      </c>
      <c r="AC19" s="74">
        <v>38400</v>
      </c>
      <c r="AD19" s="75">
        <v>115200</v>
      </c>
      <c r="AE19" s="73">
        <v>153600</v>
      </c>
      <c r="AF19" s="74">
        <v>38400</v>
      </c>
      <c r="AG19" s="75">
        <v>115200</v>
      </c>
      <c r="AH19" s="73">
        <v>153600</v>
      </c>
      <c r="AI19" s="74">
        <v>38400</v>
      </c>
      <c r="AJ19" s="75">
        <v>115200</v>
      </c>
      <c r="AK19" s="73">
        <v>153600</v>
      </c>
      <c r="AL19" s="74">
        <v>38400</v>
      </c>
      <c r="AM19" s="75">
        <v>115200</v>
      </c>
      <c r="AN19" s="73">
        <v>153600</v>
      </c>
      <c r="AO19" s="74">
        <v>38400</v>
      </c>
      <c r="AP19" s="75">
        <v>115200</v>
      </c>
      <c r="AQ19" s="73">
        <v>0</v>
      </c>
      <c r="AR19" s="74">
        <v>0</v>
      </c>
      <c r="AS19" s="75">
        <v>0</v>
      </c>
      <c r="AT19" s="73">
        <v>153600</v>
      </c>
      <c r="AU19" s="74">
        <v>38400</v>
      </c>
      <c r="AV19" s="75">
        <v>115200</v>
      </c>
      <c r="AW19" s="73">
        <v>153600</v>
      </c>
      <c r="AX19" s="74">
        <v>38400</v>
      </c>
      <c r="AY19" s="75">
        <v>115200</v>
      </c>
      <c r="AZ19" s="73">
        <v>153600</v>
      </c>
      <c r="BA19" s="74">
        <v>38400</v>
      </c>
      <c r="BB19" s="75">
        <v>115200</v>
      </c>
      <c r="BC19" s="73">
        <v>153600</v>
      </c>
      <c r="BD19" s="74">
        <v>38400</v>
      </c>
      <c r="BE19" s="75">
        <v>115200</v>
      </c>
      <c r="BF19" s="73">
        <v>153600</v>
      </c>
      <c r="BG19" s="74">
        <v>38400</v>
      </c>
      <c r="BH19" s="75">
        <v>115200</v>
      </c>
      <c r="BI19" s="73">
        <v>153600</v>
      </c>
      <c r="BJ19" s="74">
        <v>38400</v>
      </c>
      <c r="BK19" s="75">
        <v>115200</v>
      </c>
      <c r="BL19" s="73">
        <v>0</v>
      </c>
      <c r="BM19" s="74">
        <v>0</v>
      </c>
      <c r="BN19" s="75">
        <v>0</v>
      </c>
      <c r="BO19" s="73">
        <v>153600</v>
      </c>
      <c r="BP19" s="74">
        <v>38400</v>
      </c>
      <c r="BQ19" s="75">
        <v>115200</v>
      </c>
      <c r="BR19" s="73">
        <v>153600</v>
      </c>
      <c r="BS19" s="74">
        <v>38400</v>
      </c>
      <c r="BT19" s="75">
        <v>115200</v>
      </c>
      <c r="BU19" s="73">
        <v>153600</v>
      </c>
      <c r="BV19" s="74">
        <v>38400</v>
      </c>
      <c r="BW19" s="75">
        <v>115200</v>
      </c>
      <c r="BX19" s="73">
        <v>153600</v>
      </c>
      <c r="BY19" s="74">
        <v>38400</v>
      </c>
      <c r="BZ19" s="75">
        <v>115200</v>
      </c>
      <c r="CA19" s="73">
        <v>153600</v>
      </c>
      <c r="CB19" s="74">
        <v>38400</v>
      </c>
      <c r="CC19" s="75">
        <v>115200</v>
      </c>
      <c r="CD19" s="73">
        <v>153600</v>
      </c>
      <c r="CE19" s="74">
        <v>38400</v>
      </c>
      <c r="CF19" s="75">
        <v>115200</v>
      </c>
      <c r="CG19" s="73">
        <v>0</v>
      </c>
      <c r="CH19" s="74">
        <v>0</v>
      </c>
      <c r="CI19" s="75">
        <v>0</v>
      </c>
      <c r="CJ19" s="73">
        <v>153600</v>
      </c>
      <c r="CK19" s="74">
        <v>38400</v>
      </c>
      <c r="CL19" s="75">
        <v>115200</v>
      </c>
      <c r="CM19" s="73">
        <v>153600</v>
      </c>
      <c r="CN19" s="74">
        <v>38400</v>
      </c>
      <c r="CO19" s="75">
        <v>115200</v>
      </c>
      <c r="CP19" s="73">
        <v>153600</v>
      </c>
      <c r="CQ19" s="74">
        <v>38400</v>
      </c>
      <c r="CR19" s="75">
        <v>115200</v>
      </c>
      <c r="CS19" s="73">
        <v>153600</v>
      </c>
      <c r="CT19" s="74">
        <v>38400</v>
      </c>
      <c r="CU19" s="75">
        <v>115200</v>
      </c>
      <c r="CV19" s="73">
        <f t="shared" ref="CV19:CX25" si="3">G19+J19+M19+P19+S19+V19+Y19+AB19+AE19+AH19+AK19+AN19+AQ19+AT19+AW19+AZ19+BC19+BF19+BI19+BL19+BO19+BR19+BU19+BX19+CA19+CD19+CG19+CJ19+CM19+CP19+CS19</f>
        <v>3993600</v>
      </c>
      <c r="CW19" s="74">
        <f t="shared" si="3"/>
        <v>998400</v>
      </c>
      <c r="CX19" s="75">
        <f t="shared" si="3"/>
        <v>2995200</v>
      </c>
    </row>
    <row r="20" spans="1:103" s="1" customFormat="1" x14ac:dyDescent="0.25">
      <c r="A20" s="1" t="s">
        <v>70</v>
      </c>
      <c r="B20" s="72" t="s">
        <v>74</v>
      </c>
      <c r="C20" s="72"/>
      <c r="D20" s="1" t="s">
        <v>64</v>
      </c>
      <c r="F20" s="1" t="s">
        <v>62</v>
      </c>
      <c r="G20" s="73">
        <v>0</v>
      </c>
      <c r="H20" s="74">
        <v>0</v>
      </c>
      <c r="I20" s="75">
        <v>0</v>
      </c>
      <c r="J20" s="73">
        <v>11016</v>
      </c>
      <c r="K20" s="74">
        <v>8092</v>
      </c>
      <c r="L20" s="75">
        <f>J20-K20</f>
        <v>2924</v>
      </c>
      <c r="M20" s="73">
        <v>11016</v>
      </c>
      <c r="N20" s="74">
        <v>8092</v>
      </c>
      <c r="O20" s="75">
        <f>M20-N20</f>
        <v>2924</v>
      </c>
      <c r="P20" s="73">
        <v>11016</v>
      </c>
      <c r="Q20" s="74">
        <v>8092</v>
      </c>
      <c r="R20" s="75">
        <f>P20-Q20</f>
        <v>2924</v>
      </c>
      <c r="S20" s="73">
        <v>11016</v>
      </c>
      <c r="T20" s="74">
        <v>8092</v>
      </c>
      <c r="U20" s="75">
        <f>S20-T20</f>
        <v>2924</v>
      </c>
      <c r="V20" s="73">
        <v>0</v>
      </c>
      <c r="W20" s="74">
        <v>0</v>
      </c>
      <c r="X20" s="75">
        <v>0</v>
      </c>
      <c r="Y20" s="73">
        <v>11016</v>
      </c>
      <c r="Z20" s="74">
        <v>8092</v>
      </c>
      <c r="AA20" s="75">
        <f>Y20-Z20</f>
        <v>2924</v>
      </c>
      <c r="AB20" s="73">
        <v>11016</v>
      </c>
      <c r="AC20" s="74">
        <v>8092</v>
      </c>
      <c r="AD20" s="75">
        <f>AB20-AC20</f>
        <v>2924</v>
      </c>
      <c r="AE20" s="73">
        <v>11016</v>
      </c>
      <c r="AF20" s="74">
        <v>8092</v>
      </c>
      <c r="AG20" s="75">
        <f>AE20-AF20</f>
        <v>2924</v>
      </c>
      <c r="AH20" s="73">
        <v>11016</v>
      </c>
      <c r="AI20" s="74">
        <v>8092</v>
      </c>
      <c r="AJ20" s="75">
        <f>AH20-AI20</f>
        <v>2924</v>
      </c>
      <c r="AK20" s="73">
        <v>11016</v>
      </c>
      <c r="AL20" s="74">
        <v>8092</v>
      </c>
      <c r="AM20" s="75">
        <f>AK20-AL20</f>
        <v>2924</v>
      </c>
      <c r="AN20" s="73">
        <v>11016</v>
      </c>
      <c r="AO20" s="74">
        <v>8092</v>
      </c>
      <c r="AP20" s="75">
        <f>AN20-AO20</f>
        <v>2924</v>
      </c>
      <c r="AQ20" s="73">
        <v>0</v>
      </c>
      <c r="AR20" s="74">
        <v>0</v>
      </c>
      <c r="AS20" s="75">
        <v>0</v>
      </c>
      <c r="AT20" s="73">
        <v>11016</v>
      </c>
      <c r="AU20" s="74">
        <v>8092</v>
      </c>
      <c r="AV20" s="75">
        <f>AT20-AU20</f>
        <v>2924</v>
      </c>
      <c r="AW20" s="73">
        <v>11016</v>
      </c>
      <c r="AX20" s="74">
        <v>8092</v>
      </c>
      <c r="AY20" s="75">
        <f>AW20-AX20</f>
        <v>2924</v>
      </c>
      <c r="AZ20" s="73">
        <v>11016</v>
      </c>
      <c r="BA20" s="74">
        <v>8092</v>
      </c>
      <c r="BB20" s="75">
        <f>AZ20-BA20</f>
        <v>2924</v>
      </c>
      <c r="BC20" s="73">
        <v>11016</v>
      </c>
      <c r="BD20" s="74">
        <v>8092</v>
      </c>
      <c r="BE20" s="75">
        <f>BC20-BD20</f>
        <v>2924</v>
      </c>
      <c r="BF20" s="73">
        <v>11016</v>
      </c>
      <c r="BG20" s="74">
        <v>8092</v>
      </c>
      <c r="BH20" s="75">
        <f>BF20-BG20</f>
        <v>2924</v>
      </c>
      <c r="BI20" s="73">
        <v>11016</v>
      </c>
      <c r="BJ20" s="74">
        <v>8092</v>
      </c>
      <c r="BK20" s="75">
        <f>BI20-BJ20</f>
        <v>2924</v>
      </c>
      <c r="BL20" s="73">
        <v>0</v>
      </c>
      <c r="BM20" s="74">
        <v>0</v>
      </c>
      <c r="BN20" s="75">
        <v>0</v>
      </c>
      <c r="BO20" s="73">
        <v>11016</v>
      </c>
      <c r="BP20" s="74">
        <v>8092</v>
      </c>
      <c r="BQ20" s="75">
        <f>BO20-BP20</f>
        <v>2924</v>
      </c>
      <c r="BR20" s="73">
        <v>11016</v>
      </c>
      <c r="BS20" s="74">
        <v>8092</v>
      </c>
      <c r="BT20" s="75">
        <f>BR20-BS20</f>
        <v>2924</v>
      </c>
      <c r="BU20" s="73">
        <v>11016</v>
      </c>
      <c r="BV20" s="74">
        <v>8092</v>
      </c>
      <c r="BW20" s="75">
        <f>BU20-BV20</f>
        <v>2924</v>
      </c>
      <c r="BX20" s="73">
        <v>11016</v>
      </c>
      <c r="BY20" s="74">
        <v>8092</v>
      </c>
      <c r="BZ20" s="75">
        <f>BX20-BY20</f>
        <v>2924</v>
      </c>
      <c r="CA20" s="73">
        <v>11016</v>
      </c>
      <c r="CB20" s="74">
        <v>8092</v>
      </c>
      <c r="CC20" s="75">
        <f>CA20-CB20</f>
        <v>2924</v>
      </c>
      <c r="CD20" s="73">
        <v>11016</v>
      </c>
      <c r="CE20" s="74">
        <v>8092</v>
      </c>
      <c r="CF20" s="75">
        <f>CD20-CE20</f>
        <v>2924</v>
      </c>
      <c r="CG20" s="73">
        <v>0</v>
      </c>
      <c r="CH20" s="74">
        <v>0</v>
      </c>
      <c r="CI20" s="75">
        <v>0</v>
      </c>
      <c r="CJ20" s="73">
        <v>11016</v>
      </c>
      <c r="CK20" s="74">
        <v>8092</v>
      </c>
      <c r="CL20" s="75">
        <f>CJ20-CK20</f>
        <v>2924</v>
      </c>
      <c r="CM20" s="73">
        <v>11016</v>
      </c>
      <c r="CN20" s="74">
        <v>8092</v>
      </c>
      <c r="CO20" s="75">
        <f>CM20-CN20</f>
        <v>2924</v>
      </c>
      <c r="CP20" s="73">
        <v>11016</v>
      </c>
      <c r="CQ20" s="74">
        <v>8092</v>
      </c>
      <c r="CR20" s="75">
        <f>CP20-CQ20</f>
        <v>2924</v>
      </c>
      <c r="CS20" s="73">
        <v>11016</v>
      </c>
      <c r="CT20" s="74">
        <v>8092</v>
      </c>
      <c r="CU20" s="75">
        <f>CS20-CT20</f>
        <v>2924</v>
      </c>
      <c r="CV20" s="73">
        <f t="shared" si="3"/>
        <v>286416</v>
      </c>
      <c r="CW20" s="74">
        <f t="shared" si="3"/>
        <v>210392</v>
      </c>
      <c r="CX20" s="75">
        <f t="shared" si="3"/>
        <v>76024</v>
      </c>
      <c r="CY20" s="77"/>
    </row>
    <row r="21" spans="1:103" s="1" customFormat="1" x14ac:dyDescent="0.25">
      <c r="A21" s="1" t="s">
        <v>70</v>
      </c>
      <c r="B21" s="72" t="s">
        <v>75</v>
      </c>
      <c r="C21" s="72"/>
      <c r="D21" s="1" t="s">
        <v>67</v>
      </c>
      <c r="F21" s="1" t="s">
        <v>62</v>
      </c>
      <c r="G21" s="73">
        <v>0</v>
      </c>
      <c r="H21" s="74">
        <v>0</v>
      </c>
      <c r="I21" s="75">
        <v>0</v>
      </c>
      <c r="J21" s="73">
        <v>72000</v>
      </c>
      <c r="K21" s="74">
        <v>10000</v>
      </c>
      <c r="L21" s="75">
        <v>62000</v>
      </c>
      <c r="M21" s="73">
        <v>72000</v>
      </c>
      <c r="N21" s="74">
        <v>10000</v>
      </c>
      <c r="O21" s="75">
        <v>62000</v>
      </c>
      <c r="P21" s="73">
        <v>72000</v>
      </c>
      <c r="Q21" s="74">
        <v>10000</v>
      </c>
      <c r="R21" s="75">
        <v>62000</v>
      </c>
      <c r="S21" s="73">
        <v>72000</v>
      </c>
      <c r="T21" s="74">
        <v>10000</v>
      </c>
      <c r="U21" s="75">
        <v>62000</v>
      </c>
      <c r="V21" s="73">
        <v>0</v>
      </c>
      <c r="W21" s="74">
        <v>0</v>
      </c>
      <c r="X21" s="75">
        <v>0</v>
      </c>
      <c r="Y21" s="73">
        <v>72000</v>
      </c>
      <c r="Z21" s="74">
        <v>10000</v>
      </c>
      <c r="AA21" s="75">
        <v>62000</v>
      </c>
      <c r="AB21" s="73">
        <v>72000</v>
      </c>
      <c r="AC21" s="74">
        <v>10000</v>
      </c>
      <c r="AD21" s="75">
        <v>62000</v>
      </c>
      <c r="AE21" s="73">
        <v>72000</v>
      </c>
      <c r="AF21" s="74">
        <v>10000</v>
      </c>
      <c r="AG21" s="75">
        <v>62000</v>
      </c>
      <c r="AH21" s="73">
        <v>72000</v>
      </c>
      <c r="AI21" s="74">
        <v>10000</v>
      </c>
      <c r="AJ21" s="75">
        <v>62000</v>
      </c>
      <c r="AK21" s="73">
        <v>72000</v>
      </c>
      <c r="AL21" s="74">
        <v>10000</v>
      </c>
      <c r="AM21" s="75">
        <v>62000</v>
      </c>
      <c r="AN21" s="73">
        <v>72000</v>
      </c>
      <c r="AO21" s="74">
        <v>10000</v>
      </c>
      <c r="AP21" s="75">
        <v>62000</v>
      </c>
      <c r="AQ21" s="73">
        <v>0</v>
      </c>
      <c r="AR21" s="74">
        <v>0</v>
      </c>
      <c r="AS21" s="75">
        <v>0</v>
      </c>
      <c r="AT21" s="73">
        <v>72000</v>
      </c>
      <c r="AU21" s="74">
        <v>10000</v>
      </c>
      <c r="AV21" s="75">
        <v>62000</v>
      </c>
      <c r="AW21" s="73">
        <v>72000</v>
      </c>
      <c r="AX21" s="74">
        <v>10000</v>
      </c>
      <c r="AY21" s="75">
        <v>62000</v>
      </c>
      <c r="AZ21" s="73">
        <v>72000</v>
      </c>
      <c r="BA21" s="74">
        <v>10000</v>
      </c>
      <c r="BB21" s="75">
        <v>62000</v>
      </c>
      <c r="BC21" s="73">
        <v>72000</v>
      </c>
      <c r="BD21" s="74">
        <v>10000</v>
      </c>
      <c r="BE21" s="75">
        <v>62000</v>
      </c>
      <c r="BF21" s="73">
        <v>72000</v>
      </c>
      <c r="BG21" s="74">
        <v>10000</v>
      </c>
      <c r="BH21" s="75">
        <v>62000</v>
      </c>
      <c r="BI21" s="73">
        <v>72000</v>
      </c>
      <c r="BJ21" s="74">
        <v>10000</v>
      </c>
      <c r="BK21" s="75">
        <v>62000</v>
      </c>
      <c r="BL21" s="73">
        <v>0</v>
      </c>
      <c r="BM21" s="74">
        <v>0</v>
      </c>
      <c r="BN21" s="75">
        <v>0</v>
      </c>
      <c r="BO21" s="73">
        <v>72000</v>
      </c>
      <c r="BP21" s="74">
        <v>10000</v>
      </c>
      <c r="BQ21" s="75">
        <v>62000</v>
      </c>
      <c r="BR21" s="73">
        <v>72000</v>
      </c>
      <c r="BS21" s="74">
        <v>10000</v>
      </c>
      <c r="BT21" s="75">
        <v>62000</v>
      </c>
      <c r="BU21" s="73">
        <v>72000</v>
      </c>
      <c r="BV21" s="74">
        <v>10000</v>
      </c>
      <c r="BW21" s="75">
        <v>62000</v>
      </c>
      <c r="BX21" s="73">
        <v>72000</v>
      </c>
      <c r="BY21" s="74">
        <v>10000</v>
      </c>
      <c r="BZ21" s="75">
        <v>62000</v>
      </c>
      <c r="CA21" s="73">
        <v>72000</v>
      </c>
      <c r="CB21" s="74">
        <v>10000</v>
      </c>
      <c r="CC21" s="75">
        <v>62000</v>
      </c>
      <c r="CD21" s="73">
        <v>72000</v>
      </c>
      <c r="CE21" s="74">
        <v>10000</v>
      </c>
      <c r="CF21" s="75">
        <v>62000</v>
      </c>
      <c r="CG21" s="73">
        <v>0</v>
      </c>
      <c r="CH21" s="74">
        <v>0</v>
      </c>
      <c r="CI21" s="75">
        <v>0</v>
      </c>
      <c r="CJ21" s="73">
        <v>72000</v>
      </c>
      <c r="CK21" s="74">
        <v>10000</v>
      </c>
      <c r="CL21" s="75">
        <v>62000</v>
      </c>
      <c r="CM21" s="73">
        <v>72000</v>
      </c>
      <c r="CN21" s="74">
        <v>10000</v>
      </c>
      <c r="CO21" s="75">
        <v>62000</v>
      </c>
      <c r="CP21" s="73">
        <v>72000</v>
      </c>
      <c r="CQ21" s="74">
        <v>10000</v>
      </c>
      <c r="CR21" s="75">
        <v>62000</v>
      </c>
      <c r="CS21" s="73">
        <v>72000</v>
      </c>
      <c r="CT21" s="74">
        <v>10000</v>
      </c>
      <c r="CU21" s="75">
        <v>62000</v>
      </c>
      <c r="CV21" s="73">
        <f t="shared" ref="CV21:CX23" si="4">G21+J21+M21+P21+S21+V21+Y21+AB21+AE21+AH21+AK21+AN21+AQ21+AT21+AW21+AZ21+BC21+BF21+BI21+BL21+BO21+BR21+BU21+BX21+CA21+CD21+CG21+CJ21+CM21+CP21+CS21</f>
        <v>1872000</v>
      </c>
      <c r="CW21" s="74">
        <f t="shared" si="4"/>
        <v>260000</v>
      </c>
      <c r="CX21" s="75">
        <f t="shared" si="4"/>
        <v>1612000</v>
      </c>
    </row>
    <row r="22" spans="1:103" s="1" customFormat="1" x14ac:dyDescent="0.25">
      <c r="A22" s="1" t="s">
        <v>70</v>
      </c>
      <c r="B22" s="72" t="s">
        <v>25</v>
      </c>
      <c r="C22" s="72"/>
      <c r="D22" s="1" t="s">
        <v>26</v>
      </c>
      <c r="F22" s="1" t="s">
        <v>19</v>
      </c>
      <c r="G22" s="73">
        <v>27000</v>
      </c>
      <c r="H22" s="74">
        <v>15000</v>
      </c>
      <c r="I22" s="75">
        <v>12000</v>
      </c>
      <c r="J22" s="73">
        <v>27000</v>
      </c>
      <c r="K22" s="74">
        <v>18800</v>
      </c>
      <c r="L22" s="75">
        <v>8200</v>
      </c>
      <c r="M22" s="73">
        <v>27000</v>
      </c>
      <c r="N22" s="74">
        <v>18800</v>
      </c>
      <c r="O22" s="75">
        <v>8200</v>
      </c>
      <c r="P22" s="73">
        <v>27000</v>
      </c>
      <c r="Q22" s="74">
        <v>18800</v>
      </c>
      <c r="R22" s="75">
        <v>8200</v>
      </c>
      <c r="S22" s="73">
        <v>27000</v>
      </c>
      <c r="T22" s="74">
        <v>18800</v>
      </c>
      <c r="U22" s="75">
        <v>8200</v>
      </c>
      <c r="V22" s="73">
        <v>27000</v>
      </c>
      <c r="W22" s="74">
        <v>15000</v>
      </c>
      <c r="X22" s="75">
        <v>12000</v>
      </c>
      <c r="Y22" s="73">
        <v>27000</v>
      </c>
      <c r="Z22" s="74">
        <v>18800</v>
      </c>
      <c r="AA22" s="75">
        <v>8200</v>
      </c>
      <c r="AB22" s="73">
        <v>27000</v>
      </c>
      <c r="AC22" s="74">
        <v>18800</v>
      </c>
      <c r="AD22" s="75">
        <v>8200</v>
      </c>
      <c r="AE22" s="73">
        <v>27000</v>
      </c>
      <c r="AF22" s="74">
        <v>18800</v>
      </c>
      <c r="AG22" s="75">
        <v>8200</v>
      </c>
      <c r="AH22" s="73">
        <v>27000</v>
      </c>
      <c r="AI22" s="74">
        <v>18800</v>
      </c>
      <c r="AJ22" s="75">
        <v>8200</v>
      </c>
      <c r="AK22" s="73">
        <v>27000</v>
      </c>
      <c r="AL22" s="74">
        <v>18800</v>
      </c>
      <c r="AM22" s="75">
        <v>8200</v>
      </c>
      <c r="AN22" s="73">
        <v>27000</v>
      </c>
      <c r="AO22" s="74">
        <v>18800</v>
      </c>
      <c r="AP22" s="75">
        <v>8200</v>
      </c>
      <c r="AQ22" s="73">
        <v>27000</v>
      </c>
      <c r="AR22" s="74">
        <v>15000</v>
      </c>
      <c r="AS22" s="75">
        <v>12000</v>
      </c>
      <c r="AT22" s="73">
        <v>27000</v>
      </c>
      <c r="AU22" s="74">
        <v>18800</v>
      </c>
      <c r="AV22" s="75">
        <v>8200</v>
      </c>
      <c r="AW22" s="73">
        <v>27000</v>
      </c>
      <c r="AX22" s="74">
        <v>18800</v>
      </c>
      <c r="AY22" s="75">
        <v>8200</v>
      </c>
      <c r="AZ22" s="73">
        <v>27000</v>
      </c>
      <c r="BA22" s="74">
        <v>18800</v>
      </c>
      <c r="BB22" s="75">
        <v>8200</v>
      </c>
      <c r="BC22" s="73">
        <v>27000</v>
      </c>
      <c r="BD22" s="74">
        <v>18800</v>
      </c>
      <c r="BE22" s="75">
        <v>8200</v>
      </c>
      <c r="BF22" s="73">
        <v>27000</v>
      </c>
      <c r="BG22" s="74">
        <v>18800</v>
      </c>
      <c r="BH22" s="75">
        <v>8200</v>
      </c>
      <c r="BI22" s="73">
        <v>27000</v>
      </c>
      <c r="BJ22" s="74">
        <v>18800</v>
      </c>
      <c r="BK22" s="75">
        <v>8200</v>
      </c>
      <c r="BL22" s="73">
        <v>27000</v>
      </c>
      <c r="BM22" s="74">
        <v>15000</v>
      </c>
      <c r="BN22" s="75">
        <v>12000</v>
      </c>
      <c r="BO22" s="73">
        <v>27000</v>
      </c>
      <c r="BP22" s="74">
        <v>18800</v>
      </c>
      <c r="BQ22" s="75">
        <v>8200</v>
      </c>
      <c r="BR22" s="73">
        <v>27000</v>
      </c>
      <c r="BS22" s="74">
        <v>18800</v>
      </c>
      <c r="BT22" s="75">
        <v>8200</v>
      </c>
      <c r="BU22" s="73">
        <v>27000</v>
      </c>
      <c r="BV22" s="74">
        <v>18800</v>
      </c>
      <c r="BW22" s="75">
        <v>8200</v>
      </c>
      <c r="BX22" s="73">
        <v>27000</v>
      </c>
      <c r="BY22" s="74">
        <v>18800</v>
      </c>
      <c r="BZ22" s="75">
        <v>8200</v>
      </c>
      <c r="CA22" s="73">
        <v>27000</v>
      </c>
      <c r="CB22" s="74">
        <v>18800</v>
      </c>
      <c r="CC22" s="75">
        <v>8200</v>
      </c>
      <c r="CD22" s="73">
        <v>27000</v>
      </c>
      <c r="CE22" s="74">
        <v>18800</v>
      </c>
      <c r="CF22" s="75">
        <v>8200</v>
      </c>
      <c r="CG22" s="73">
        <v>27000</v>
      </c>
      <c r="CH22" s="74">
        <v>15000</v>
      </c>
      <c r="CI22" s="75">
        <v>12000</v>
      </c>
      <c r="CJ22" s="73">
        <v>27000</v>
      </c>
      <c r="CK22" s="74">
        <v>18800</v>
      </c>
      <c r="CL22" s="75">
        <v>8200</v>
      </c>
      <c r="CM22" s="73">
        <v>27000</v>
      </c>
      <c r="CN22" s="74">
        <v>18800</v>
      </c>
      <c r="CO22" s="75">
        <v>8200</v>
      </c>
      <c r="CP22" s="73">
        <v>27000</v>
      </c>
      <c r="CQ22" s="74">
        <v>18800</v>
      </c>
      <c r="CR22" s="75">
        <v>8200</v>
      </c>
      <c r="CS22" s="73">
        <v>27000</v>
      </c>
      <c r="CT22" s="74">
        <v>18800</v>
      </c>
      <c r="CU22" s="75">
        <v>8200</v>
      </c>
      <c r="CV22" s="73">
        <f t="shared" si="4"/>
        <v>837000</v>
      </c>
      <c r="CW22" s="74">
        <f t="shared" si="4"/>
        <v>563800</v>
      </c>
      <c r="CX22" s="75">
        <f t="shared" si="4"/>
        <v>273200</v>
      </c>
    </row>
    <row r="23" spans="1:103" s="1" customFormat="1" x14ac:dyDescent="0.25">
      <c r="A23" s="1" t="s">
        <v>70</v>
      </c>
      <c r="B23" s="72" t="s">
        <v>3</v>
      </c>
      <c r="C23" s="72"/>
      <c r="D23" s="1" t="s">
        <v>69</v>
      </c>
      <c r="F23" s="1" t="s">
        <v>19</v>
      </c>
      <c r="G23" s="73">
        <v>352320</v>
      </c>
      <c r="H23" s="74">
        <v>57120</v>
      </c>
      <c r="I23" s="75">
        <v>295200</v>
      </c>
      <c r="J23" s="73">
        <v>352320</v>
      </c>
      <c r="K23" s="74">
        <v>57120</v>
      </c>
      <c r="L23" s="75">
        <v>295200</v>
      </c>
      <c r="M23" s="73">
        <v>352320</v>
      </c>
      <c r="N23" s="74">
        <v>57120</v>
      </c>
      <c r="O23" s="75">
        <v>295200</v>
      </c>
      <c r="P23" s="73">
        <v>352320</v>
      </c>
      <c r="Q23" s="74">
        <v>57120</v>
      </c>
      <c r="R23" s="75">
        <v>295200</v>
      </c>
      <c r="S23" s="73">
        <v>352320</v>
      </c>
      <c r="T23" s="74">
        <v>57120</v>
      </c>
      <c r="U23" s="75">
        <v>295200</v>
      </c>
      <c r="V23" s="73">
        <v>352320</v>
      </c>
      <c r="W23" s="74">
        <v>57120</v>
      </c>
      <c r="X23" s="75">
        <v>295200</v>
      </c>
      <c r="Y23" s="73">
        <v>352320</v>
      </c>
      <c r="Z23" s="74">
        <v>57120</v>
      </c>
      <c r="AA23" s="75">
        <v>295200</v>
      </c>
      <c r="AB23" s="73">
        <v>352320</v>
      </c>
      <c r="AC23" s="74">
        <v>57120</v>
      </c>
      <c r="AD23" s="75">
        <v>295200</v>
      </c>
      <c r="AE23" s="73">
        <v>352320</v>
      </c>
      <c r="AF23" s="74">
        <v>57120</v>
      </c>
      <c r="AG23" s="75">
        <v>295200</v>
      </c>
      <c r="AH23" s="73">
        <v>352320</v>
      </c>
      <c r="AI23" s="74">
        <v>57120</v>
      </c>
      <c r="AJ23" s="75">
        <v>295200</v>
      </c>
      <c r="AK23" s="73">
        <v>352320</v>
      </c>
      <c r="AL23" s="74">
        <v>57120</v>
      </c>
      <c r="AM23" s="75">
        <v>295200</v>
      </c>
      <c r="AN23" s="73">
        <v>352320</v>
      </c>
      <c r="AO23" s="74">
        <v>57120</v>
      </c>
      <c r="AP23" s="75">
        <v>295200</v>
      </c>
      <c r="AQ23" s="73">
        <v>352320</v>
      </c>
      <c r="AR23" s="74">
        <v>57120</v>
      </c>
      <c r="AS23" s="75">
        <v>295200</v>
      </c>
      <c r="AT23" s="73">
        <v>352320</v>
      </c>
      <c r="AU23" s="74">
        <v>57120</v>
      </c>
      <c r="AV23" s="75">
        <v>295200</v>
      </c>
      <c r="AW23" s="73">
        <v>352320</v>
      </c>
      <c r="AX23" s="74">
        <v>57120</v>
      </c>
      <c r="AY23" s="75">
        <v>295200</v>
      </c>
      <c r="AZ23" s="73">
        <v>352320</v>
      </c>
      <c r="BA23" s="74">
        <v>57120</v>
      </c>
      <c r="BB23" s="75">
        <v>295200</v>
      </c>
      <c r="BC23" s="73">
        <v>352320</v>
      </c>
      <c r="BD23" s="74">
        <v>57120</v>
      </c>
      <c r="BE23" s="75">
        <v>295200</v>
      </c>
      <c r="BF23" s="73">
        <v>352320</v>
      </c>
      <c r="BG23" s="74">
        <v>57120</v>
      </c>
      <c r="BH23" s="75">
        <v>295200</v>
      </c>
      <c r="BI23" s="73">
        <v>352320</v>
      </c>
      <c r="BJ23" s="74">
        <v>57120</v>
      </c>
      <c r="BK23" s="75">
        <v>295200</v>
      </c>
      <c r="BL23" s="73">
        <v>352320</v>
      </c>
      <c r="BM23" s="74">
        <v>57120</v>
      </c>
      <c r="BN23" s="75">
        <v>295200</v>
      </c>
      <c r="BO23" s="73">
        <v>352320</v>
      </c>
      <c r="BP23" s="74">
        <v>57120</v>
      </c>
      <c r="BQ23" s="75">
        <v>295200</v>
      </c>
      <c r="BR23" s="73">
        <v>352320</v>
      </c>
      <c r="BS23" s="74">
        <v>57120</v>
      </c>
      <c r="BT23" s="75">
        <v>295200</v>
      </c>
      <c r="BU23" s="73">
        <v>352320</v>
      </c>
      <c r="BV23" s="74">
        <v>57120</v>
      </c>
      <c r="BW23" s="75">
        <v>295200</v>
      </c>
      <c r="BX23" s="73">
        <v>352320</v>
      </c>
      <c r="BY23" s="74">
        <v>57120</v>
      </c>
      <c r="BZ23" s="75">
        <v>295200</v>
      </c>
      <c r="CA23" s="73">
        <v>352320</v>
      </c>
      <c r="CB23" s="74">
        <v>57120</v>
      </c>
      <c r="CC23" s="75">
        <v>295200</v>
      </c>
      <c r="CD23" s="73">
        <v>352320</v>
      </c>
      <c r="CE23" s="74">
        <v>57120</v>
      </c>
      <c r="CF23" s="75">
        <v>295200</v>
      </c>
      <c r="CG23" s="73">
        <v>352320</v>
      </c>
      <c r="CH23" s="74">
        <v>57120</v>
      </c>
      <c r="CI23" s="75">
        <v>295200</v>
      </c>
      <c r="CJ23" s="73">
        <v>352320</v>
      </c>
      <c r="CK23" s="74">
        <v>57120</v>
      </c>
      <c r="CL23" s="75">
        <v>295200</v>
      </c>
      <c r="CM23" s="73">
        <v>352320</v>
      </c>
      <c r="CN23" s="74">
        <v>57120</v>
      </c>
      <c r="CO23" s="75">
        <v>295200</v>
      </c>
      <c r="CP23" s="73">
        <v>352320</v>
      </c>
      <c r="CQ23" s="74">
        <v>57120</v>
      </c>
      <c r="CR23" s="75">
        <v>295200</v>
      </c>
      <c r="CS23" s="73">
        <v>352320</v>
      </c>
      <c r="CT23" s="74">
        <v>57120</v>
      </c>
      <c r="CU23" s="75">
        <v>295200</v>
      </c>
      <c r="CV23" s="73">
        <f t="shared" si="4"/>
        <v>10921920</v>
      </c>
      <c r="CW23" s="74">
        <f t="shared" si="4"/>
        <v>1770720</v>
      </c>
      <c r="CX23" s="75">
        <f t="shared" si="4"/>
        <v>9151200</v>
      </c>
    </row>
    <row r="24" spans="1:103" s="1" customFormat="1" x14ac:dyDescent="0.25">
      <c r="A24" s="1" t="s">
        <v>70</v>
      </c>
      <c r="B24" s="72" t="s">
        <v>76</v>
      </c>
      <c r="C24" s="72"/>
      <c r="D24" s="1" t="s">
        <v>69</v>
      </c>
      <c r="F24" s="1" t="s">
        <v>19</v>
      </c>
      <c r="G24" s="73">
        <v>39564</v>
      </c>
      <c r="H24" s="74">
        <v>14994</v>
      </c>
      <c r="I24" s="75">
        <v>24570</v>
      </c>
      <c r="J24" s="73">
        <v>32028</v>
      </c>
      <c r="K24" s="74">
        <v>12138</v>
      </c>
      <c r="L24" s="75">
        <v>19890</v>
      </c>
      <c r="M24" s="73">
        <v>32028</v>
      </c>
      <c r="N24" s="74">
        <v>12138</v>
      </c>
      <c r="O24" s="75">
        <v>19890</v>
      </c>
      <c r="P24" s="73">
        <v>32028</v>
      </c>
      <c r="Q24" s="74">
        <v>12138</v>
      </c>
      <c r="R24" s="75">
        <v>19890</v>
      </c>
      <c r="S24" s="73">
        <v>32028</v>
      </c>
      <c r="T24" s="74">
        <v>12138</v>
      </c>
      <c r="U24" s="75">
        <v>19890</v>
      </c>
      <c r="V24" s="73">
        <v>39564</v>
      </c>
      <c r="W24" s="74">
        <v>14994</v>
      </c>
      <c r="X24" s="75">
        <v>24570</v>
      </c>
      <c r="Y24" s="73">
        <v>32028</v>
      </c>
      <c r="Z24" s="74">
        <v>12138</v>
      </c>
      <c r="AA24" s="75">
        <v>19890</v>
      </c>
      <c r="AB24" s="73">
        <v>32028</v>
      </c>
      <c r="AC24" s="74">
        <v>12138</v>
      </c>
      <c r="AD24" s="75">
        <v>19890</v>
      </c>
      <c r="AE24" s="73">
        <v>32028</v>
      </c>
      <c r="AF24" s="74">
        <v>12138</v>
      </c>
      <c r="AG24" s="75">
        <v>19890</v>
      </c>
      <c r="AH24" s="73">
        <v>32028</v>
      </c>
      <c r="AI24" s="74">
        <v>12138</v>
      </c>
      <c r="AJ24" s="75">
        <v>19890</v>
      </c>
      <c r="AK24" s="73">
        <v>32028</v>
      </c>
      <c r="AL24" s="74">
        <v>12138</v>
      </c>
      <c r="AM24" s="75">
        <v>19890</v>
      </c>
      <c r="AN24" s="73">
        <v>32028</v>
      </c>
      <c r="AO24" s="74">
        <v>12138</v>
      </c>
      <c r="AP24" s="75">
        <v>19890</v>
      </c>
      <c r="AQ24" s="73">
        <v>39564</v>
      </c>
      <c r="AR24" s="74">
        <v>14994</v>
      </c>
      <c r="AS24" s="75">
        <v>24570</v>
      </c>
      <c r="AT24" s="73">
        <v>32028</v>
      </c>
      <c r="AU24" s="74">
        <v>12138</v>
      </c>
      <c r="AV24" s="75">
        <v>19890</v>
      </c>
      <c r="AW24" s="73">
        <v>32028</v>
      </c>
      <c r="AX24" s="74">
        <v>12138</v>
      </c>
      <c r="AY24" s="75">
        <v>19890</v>
      </c>
      <c r="AZ24" s="73">
        <v>32028</v>
      </c>
      <c r="BA24" s="74">
        <v>12138</v>
      </c>
      <c r="BB24" s="75">
        <v>19890</v>
      </c>
      <c r="BC24" s="73">
        <v>32028</v>
      </c>
      <c r="BD24" s="74">
        <v>12138</v>
      </c>
      <c r="BE24" s="75">
        <v>19890</v>
      </c>
      <c r="BF24" s="73">
        <v>32028</v>
      </c>
      <c r="BG24" s="74">
        <v>12138</v>
      </c>
      <c r="BH24" s="75">
        <v>19890</v>
      </c>
      <c r="BI24" s="73">
        <v>32028</v>
      </c>
      <c r="BJ24" s="74">
        <v>12138</v>
      </c>
      <c r="BK24" s="75">
        <v>19890</v>
      </c>
      <c r="BL24" s="73">
        <v>39564</v>
      </c>
      <c r="BM24" s="74">
        <v>14994</v>
      </c>
      <c r="BN24" s="75">
        <v>24570</v>
      </c>
      <c r="BO24" s="73">
        <v>32028</v>
      </c>
      <c r="BP24" s="74">
        <v>12138</v>
      </c>
      <c r="BQ24" s="75">
        <v>19890</v>
      </c>
      <c r="BR24" s="73">
        <v>32028</v>
      </c>
      <c r="BS24" s="74">
        <v>12138</v>
      </c>
      <c r="BT24" s="75">
        <v>19890</v>
      </c>
      <c r="BU24" s="73">
        <v>32028</v>
      </c>
      <c r="BV24" s="74">
        <v>12138</v>
      </c>
      <c r="BW24" s="75">
        <v>19890</v>
      </c>
      <c r="BX24" s="73">
        <v>32028</v>
      </c>
      <c r="BY24" s="74">
        <v>12138</v>
      </c>
      <c r="BZ24" s="75">
        <v>19890</v>
      </c>
      <c r="CA24" s="73">
        <v>32028</v>
      </c>
      <c r="CB24" s="74">
        <v>12138</v>
      </c>
      <c r="CC24" s="75">
        <v>19890</v>
      </c>
      <c r="CD24" s="73">
        <v>32028</v>
      </c>
      <c r="CE24" s="74">
        <v>12138</v>
      </c>
      <c r="CF24" s="75">
        <v>19890</v>
      </c>
      <c r="CG24" s="73">
        <v>39564</v>
      </c>
      <c r="CH24" s="74">
        <v>14994</v>
      </c>
      <c r="CI24" s="75">
        <v>24570</v>
      </c>
      <c r="CJ24" s="73">
        <v>32028</v>
      </c>
      <c r="CK24" s="74">
        <v>12138</v>
      </c>
      <c r="CL24" s="75">
        <v>19890</v>
      </c>
      <c r="CM24" s="73">
        <v>32028</v>
      </c>
      <c r="CN24" s="74">
        <v>12138</v>
      </c>
      <c r="CO24" s="75">
        <v>19890</v>
      </c>
      <c r="CP24" s="73">
        <v>32028</v>
      </c>
      <c r="CQ24" s="74">
        <v>12138</v>
      </c>
      <c r="CR24" s="75">
        <v>19890</v>
      </c>
      <c r="CS24" s="73">
        <v>32028</v>
      </c>
      <c r="CT24" s="74">
        <v>12138</v>
      </c>
      <c r="CU24" s="75">
        <v>19890</v>
      </c>
      <c r="CV24" s="73">
        <f t="shared" si="3"/>
        <v>1030548</v>
      </c>
      <c r="CW24" s="74">
        <f t="shared" si="3"/>
        <v>390558</v>
      </c>
      <c r="CX24" s="75">
        <f t="shared" si="3"/>
        <v>639990</v>
      </c>
    </row>
    <row r="25" spans="1:103" s="1" customFormat="1" x14ac:dyDescent="0.25">
      <c r="A25" s="1" t="s">
        <v>77</v>
      </c>
      <c r="B25" s="72" t="s">
        <v>78</v>
      </c>
      <c r="C25" s="72"/>
      <c r="D25" s="1" t="s">
        <v>23</v>
      </c>
      <c r="F25" s="1" t="s">
        <v>62</v>
      </c>
      <c r="G25" s="73">
        <v>0</v>
      </c>
      <c r="H25" s="74">
        <v>0</v>
      </c>
      <c r="I25" s="75">
        <v>0</v>
      </c>
      <c r="J25" s="73">
        <v>96800</v>
      </c>
      <c r="K25" s="74">
        <v>25600</v>
      </c>
      <c r="L25" s="75">
        <v>71200</v>
      </c>
      <c r="M25" s="73">
        <v>96800</v>
      </c>
      <c r="N25" s="74">
        <v>25600</v>
      </c>
      <c r="O25" s="75">
        <v>71200</v>
      </c>
      <c r="P25" s="73">
        <v>96800</v>
      </c>
      <c r="Q25" s="74">
        <v>25600</v>
      </c>
      <c r="R25" s="75">
        <v>71200</v>
      </c>
      <c r="S25" s="73">
        <v>96800</v>
      </c>
      <c r="T25" s="74">
        <v>25600</v>
      </c>
      <c r="U25" s="75">
        <v>71200</v>
      </c>
      <c r="V25" s="73">
        <v>0</v>
      </c>
      <c r="W25" s="74">
        <v>0</v>
      </c>
      <c r="X25" s="75">
        <v>0</v>
      </c>
      <c r="Y25" s="73">
        <v>96800</v>
      </c>
      <c r="Z25" s="74">
        <v>25600</v>
      </c>
      <c r="AA25" s="75">
        <v>71200</v>
      </c>
      <c r="AB25" s="73">
        <v>96800</v>
      </c>
      <c r="AC25" s="74">
        <v>25600</v>
      </c>
      <c r="AD25" s="75">
        <v>71200</v>
      </c>
      <c r="AE25" s="73">
        <v>96800</v>
      </c>
      <c r="AF25" s="74">
        <v>25600</v>
      </c>
      <c r="AG25" s="75">
        <v>71200</v>
      </c>
      <c r="AH25" s="73">
        <v>96800</v>
      </c>
      <c r="AI25" s="74">
        <v>25600</v>
      </c>
      <c r="AJ25" s="75">
        <v>71200</v>
      </c>
      <c r="AK25" s="73">
        <v>96800</v>
      </c>
      <c r="AL25" s="74">
        <v>25600</v>
      </c>
      <c r="AM25" s="75">
        <v>71200</v>
      </c>
      <c r="AN25" s="73">
        <v>96800</v>
      </c>
      <c r="AO25" s="74">
        <v>25600</v>
      </c>
      <c r="AP25" s="75">
        <v>71200</v>
      </c>
      <c r="AQ25" s="73">
        <v>0</v>
      </c>
      <c r="AR25" s="74">
        <v>0</v>
      </c>
      <c r="AS25" s="75">
        <v>0</v>
      </c>
      <c r="AT25" s="73">
        <v>96800</v>
      </c>
      <c r="AU25" s="74">
        <v>25600</v>
      </c>
      <c r="AV25" s="75">
        <v>71200</v>
      </c>
      <c r="AW25" s="73">
        <v>96800</v>
      </c>
      <c r="AX25" s="74">
        <v>25600</v>
      </c>
      <c r="AY25" s="75">
        <v>71200</v>
      </c>
      <c r="AZ25" s="73">
        <v>96800</v>
      </c>
      <c r="BA25" s="74">
        <v>25600</v>
      </c>
      <c r="BB25" s="75">
        <v>71200</v>
      </c>
      <c r="BC25" s="73">
        <v>96800</v>
      </c>
      <c r="BD25" s="74">
        <v>25600</v>
      </c>
      <c r="BE25" s="75">
        <v>71200</v>
      </c>
      <c r="BF25" s="73">
        <v>96800</v>
      </c>
      <c r="BG25" s="74">
        <v>25600</v>
      </c>
      <c r="BH25" s="75">
        <v>71200</v>
      </c>
      <c r="BI25" s="73">
        <v>96800</v>
      </c>
      <c r="BJ25" s="74">
        <v>25600</v>
      </c>
      <c r="BK25" s="75">
        <v>71200</v>
      </c>
      <c r="BL25" s="73">
        <v>0</v>
      </c>
      <c r="BM25" s="74">
        <v>0</v>
      </c>
      <c r="BN25" s="75">
        <v>0</v>
      </c>
      <c r="BO25" s="73">
        <v>96800</v>
      </c>
      <c r="BP25" s="74">
        <v>25600</v>
      </c>
      <c r="BQ25" s="75">
        <v>71200</v>
      </c>
      <c r="BR25" s="73">
        <v>96800</v>
      </c>
      <c r="BS25" s="74">
        <v>25600</v>
      </c>
      <c r="BT25" s="75">
        <v>71200</v>
      </c>
      <c r="BU25" s="73">
        <v>96800</v>
      </c>
      <c r="BV25" s="74">
        <v>25600</v>
      </c>
      <c r="BW25" s="75">
        <v>71200</v>
      </c>
      <c r="BX25" s="73">
        <v>96800</v>
      </c>
      <c r="BY25" s="74">
        <v>25600</v>
      </c>
      <c r="BZ25" s="75">
        <v>71200</v>
      </c>
      <c r="CA25" s="73">
        <v>96800</v>
      </c>
      <c r="CB25" s="74">
        <v>25600</v>
      </c>
      <c r="CC25" s="75">
        <v>71200</v>
      </c>
      <c r="CD25" s="73">
        <v>96800</v>
      </c>
      <c r="CE25" s="74">
        <v>25600</v>
      </c>
      <c r="CF25" s="75">
        <v>71200</v>
      </c>
      <c r="CG25" s="73">
        <v>0</v>
      </c>
      <c r="CH25" s="74">
        <v>0</v>
      </c>
      <c r="CI25" s="75">
        <v>0</v>
      </c>
      <c r="CJ25" s="73">
        <v>96800</v>
      </c>
      <c r="CK25" s="74">
        <v>25600</v>
      </c>
      <c r="CL25" s="75">
        <v>71200</v>
      </c>
      <c r="CM25" s="73">
        <v>96800</v>
      </c>
      <c r="CN25" s="74">
        <v>25600</v>
      </c>
      <c r="CO25" s="75">
        <v>71200</v>
      </c>
      <c r="CP25" s="73">
        <v>96800</v>
      </c>
      <c r="CQ25" s="74">
        <v>25600</v>
      </c>
      <c r="CR25" s="75">
        <v>71200</v>
      </c>
      <c r="CS25" s="73">
        <v>96800</v>
      </c>
      <c r="CT25" s="74">
        <v>25600</v>
      </c>
      <c r="CU25" s="75">
        <v>71200</v>
      </c>
      <c r="CV25" s="73">
        <f t="shared" si="3"/>
        <v>2516800</v>
      </c>
      <c r="CW25" s="74">
        <f t="shared" si="3"/>
        <v>665600</v>
      </c>
      <c r="CX25" s="75">
        <f t="shared" si="3"/>
        <v>1851200</v>
      </c>
    </row>
    <row r="26" spans="1:103" s="1" customFormat="1" x14ac:dyDescent="0.25">
      <c r="A26" s="1" t="s">
        <v>77</v>
      </c>
      <c r="B26" s="72" t="s">
        <v>79</v>
      </c>
      <c r="C26" s="72"/>
      <c r="D26" s="1" t="s">
        <v>66</v>
      </c>
      <c r="F26" s="1" t="s">
        <v>19</v>
      </c>
      <c r="G26" s="73">
        <v>13440</v>
      </c>
      <c r="H26" s="74">
        <v>4200</v>
      </c>
      <c r="I26" s="75">
        <v>9240</v>
      </c>
      <c r="J26" s="73">
        <v>13440</v>
      </c>
      <c r="K26" s="74">
        <v>4200</v>
      </c>
      <c r="L26" s="75">
        <v>9240</v>
      </c>
      <c r="M26" s="73">
        <v>13440</v>
      </c>
      <c r="N26" s="74">
        <v>4200</v>
      </c>
      <c r="O26" s="75">
        <v>9240</v>
      </c>
      <c r="P26" s="73">
        <v>13440</v>
      </c>
      <c r="Q26" s="74">
        <v>4200</v>
      </c>
      <c r="R26" s="75">
        <v>9240</v>
      </c>
      <c r="S26" s="73">
        <v>13440</v>
      </c>
      <c r="T26" s="74">
        <v>4200</v>
      </c>
      <c r="U26" s="75">
        <v>9240</v>
      </c>
      <c r="V26" s="73">
        <v>13440</v>
      </c>
      <c r="W26" s="74">
        <v>4200</v>
      </c>
      <c r="X26" s="75">
        <v>9240</v>
      </c>
      <c r="Y26" s="73">
        <v>13440</v>
      </c>
      <c r="Z26" s="74">
        <v>4200</v>
      </c>
      <c r="AA26" s="75">
        <v>9240</v>
      </c>
      <c r="AB26" s="73">
        <v>13440</v>
      </c>
      <c r="AC26" s="74">
        <v>4200</v>
      </c>
      <c r="AD26" s="75">
        <v>9240</v>
      </c>
      <c r="AE26" s="73">
        <v>13440</v>
      </c>
      <c r="AF26" s="74">
        <v>4200</v>
      </c>
      <c r="AG26" s="75">
        <v>9240</v>
      </c>
      <c r="AH26" s="73">
        <v>13440</v>
      </c>
      <c r="AI26" s="74">
        <v>4200</v>
      </c>
      <c r="AJ26" s="75">
        <v>9240</v>
      </c>
      <c r="AK26" s="73">
        <v>13440</v>
      </c>
      <c r="AL26" s="74">
        <v>4200</v>
      </c>
      <c r="AM26" s="75">
        <v>9240</v>
      </c>
      <c r="AN26" s="73">
        <v>13440</v>
      </c>
      <c r="AO26" s="74">
        <v>4200</v>
      </c>
      <c r="AP26" s="75">
        <v>9240</v>
      </c>
      <c r="AQ26" s="73">
        <v>13440</v>
      </c>
      <c r="AR26" s="74">
        <v>4200</v>
      </c>
      <c r="AS26" s="75">
        <v>9240</v>
      </c>
      <c r="AT26" s="73">
        <v>13440</v>
      </c>
      <c r="AU26" s="74">
        <v>4200</v>
      </c>
      <c r="AV26" s="75">
        <v>9240</v>
      </c>
      <c r="AW26" s="73">
        <v>13440</v>
      </c>
      <c r="AX26" s="74">
        <v>4200</v>
      </c>
      <c r="AY26" s="75">
        <v>9240</v>
      </c>
      <c r="AZ26" s="73">
        <v>13440</v>
      </c>
      <c r="BA26" s="74">
        <v>4200</v>
      </c>
      <c r="BB26" s="75">
        <v>9240</v>
      </c>
      <c r="BC26" s="73">
        <v>13440</v>
      </c>
      <c r="BD26" s="74">
        <v>4200</v>
      </c>
      <c r="BE26" s="75">
        <v>9240</v>
      </c>
      <c r="BF26" s="73">
        <v>13440</v>
      </c>
      <c r="BG26" s="74">
        <v>4200</v>
      </c>
      <c r="BH26" s="75">
        <v>9240</v>
      </c>
      <c r="BI26" s="73">
        <v>13440</v>
      </c>
      <c r="BJ26" s="74">
        <v>4200</v>
      </c>
      <c r="BK26" s="75">
        <v>9240</v>
      </c>
      <c r="BL26" s="73">
        <v>13440</v>
      </c>
      <c r="BM26" s="74">
        <v>4200</v>
      </c>
      <c r="BN26" s="75">
        <v>9240</v>
      </c>
      <c r="BO26" s="73">
        <v>13440</v>
      </c>
      <c r="BP26" s="74">
        <v>4200</v>
      </c>
      <c r="BQ26" s="75">
        <v>9240</v>
      </c>
      <c r="BR26" s="73">
        <v>13440</v>
      </c>
      <c r="BS26" s="74">
        <v>4200</v>
      </c>
      <c r="BT26" s="75">
        <v>9240</v>
      </c>
      <c r="BU26" s="73">
        <v>13440</v>
      </c>
      <c r="BV26" s="74">
        <v>4200</v>
      </c>
      <c r="BW26" s="75">
        <v>9240</v>
      </c>
      <c r="BX26" s="73">
        <v>13440</v>
      </c>
      <c r="BY26" s="74">
        <v>4200</v>
      </c>
      <c r="BZ26" s="75">
        <v>9240</v>
      </c>
      <c r="CA26" s="73">
        <v>13440</v>
      </c>
      <c r="CB26" s="74">
        <v>4200</v>
      </c>
      <c r="CC26" s="75">
        <v>9240</v>
      </c>
      <c r="CD26" s="73">
        <v>13440</v>
      </c>
      <c r="CE26" s="74">
        <v>4200</v>
      </c>
      <c r="CF26" s="75">
        <v>9240</v>
      </c>
      <c r="CG26" s="73">
        <v>13440</v>
      </c>
      <c r="CH26" s="74">
        <v>4200</v>
      </c>
      <c r="CI26" s="75">
        <v>9240</v>
      </c>
      <c r="CJ26" s="73">
        <v>13440</v>
      </c>
      <c r="CK26" s="74">
        <v>4200</v>
      </c>
      <c r="CL26" s="75">
        <v>9240</v>
      </c>
      <c r="CM26" s="73">
        <v>13440</v>
      </c>
      <c r="CN26" s="74">
        <v>4200</v>
      </c>
      <c r="CO26" s="75">
        <v>9240</v>
      </c>
      <c r="CP26" s="73">
        <v>13440</v>
      </c>
      <c r="CQ26" s="74">
        <v>4200</v>
      </c>
      <c r="CR26" s="75">
        <v>9240</v>
      </c>
      <c r="CS26" s="73">
        <v>13440</v>
      </c>
      <c r="CT26" s="74">
        <v>4200</v>
      </c>
      <c r="CU26" s="75">
        <v>9240</v>
      </c>
      <c r="CV26" s="73">
        <f t="shared" ref="CV26:CX30" si="5">G26+J26+M26+P26+S26+V26+Y26+AB26+AE26+AH26+AK26+AN26+AQ26+AT26+AW26+AZ26+BC26+BF26+BI26+BL26+BO26+BR26+BU26+BX26+CA26+CD26+CG26+CJ26+CM26+CP26+CS26</f>
        <v>416640</v>
      </c>
      <c r="CW26" s="74">
        <f t="shared" si="5"/>
        <v>130200</v>
      </c>
      <c r="CX26" s="75">
        <f t="shared" si="5"/>
        <v>286440</v>
      </c>
    </row>
    <row r="27" spans="1:103" s="1" customFormat="1" x14ac:dyDescent="0.25">
      <c r="A27" s="1" t="s">
        <v>77</v>
      </c>
      <c r="B27" s="72" t="s">
        <v>80</v>
      </c>
      <c r="C27" s="72"/>
      <c r="D27" s="1" t="s">
        <v>59</v>
      </c>
      <c r="F27" s="1" t="s">
        <v>19</v>
      </c>
      <c r="G27" s="73">
        <v>3321.6</v>
      </c>
      <c r="H27" s="74">
        <v>2400</v>
      </c>
      <c r="I27" s="75">
        <v>921.6</v>
      </c>
      <c r="J27" s="73">
        <v>3321.6</v>
      </c>
      <c r="K27" s="74">
        <v>2400</v>
      </c>
      <c r="L27" s="75">
        <v>921.6</v>
      </c>
      <c r="M27" s="73">
        <v>3321.6</v>
      </c>
      <c r="N27" s="74">
        <v>2400</v>
      </c>
      <c r="O27" s="75">
        <v>921.6</v>
      </c>
      <c r="P27" s="73">
        <v>3321.6</v>
      </c>
      <c r="Q27" s="74">
        <v>2400</v>
      </c>
      <c r="R27" s="75">
        <v>921.6</v>
      </c>
      <c r="S27" s="73">
        <v>3321.6</v>
      </c>
      <c r="T27" s="74">
        <v>2400</v>
      </c>
      <c r="U27" s="75">
        <v>921.6</v>
      </c>
      <c r="V27" s="73">
        <v>3321.6</v>
      </c>
      <c r="W27" s="74">
        <v>2400</v>
      </c>
      <c r="X27" s="75">
        <v>921.6</v>
      </c>
      <c r="Y27" s="73">
        <v>3321.6</v>
      </c>
      <c r="Z27" s="74">
        <v>2400</v>
      </c>
      <c r="AA27" s="75">
        <v>921.6</v>
      </c>
      <c r="AB27" s="73">
        <v>3321.6</v>
      </c>
      <c r="AC27" s="74">
        <v>2400</v>
      </c>
      <c r="AD27" s="75">
        <v>921.6</v>
      </c>
      <c r="AE27" s="73">
        <v>3321.6</v>
      </c>
      <c r="AF27" s="74">
        <v>2400</v>
      </c>
      <c r="AG27" s="75">
        <v>921.6</v>
      </c>
      <c r="AH27" s="73">
        <v>3321.6</v>
      </c>
      <c r="AI27" s="74">
        <v>2400</v>
      </c>
      <c r="AJ27" s="75">
        <v>921.6</v>
      </c>
      <c r="AK27" s="73">
        <v>3321.6</v>
      </c>
      <c r="AL27" s="74">
        <v>2400</v>
      </c>
      <c r="AM27" s="75">
        <v>921.6</v>
      </c>
      <c r="AN27" s="73">
        <v>3321.6</v>
      </c>
      <c r="AO27" s="74">
        <v>2400</v>
      </c>
      <c r="AP27" s="75">
        <v>921.6</v>
      </c>
      <c r="AQ27" s="73">
        <v>3321.6</v>
      </c>
      <c r="AR27" s="74">
        <v>2400</v>
      </c>
      <c r="AS27" s="75">
        <v>921.6</v>
      </c>
      <c r="AT27" s="73">
        <v>3321.6</v>
      </c>
      <c r="AU27" s="74">
        <v>2400</v>
      </c>
      <c r="AV27" s="75">
        <v>921.6</v>
      </c>
      <c r="AW27" s="73">
        <v>3321.6</v>
      </c>
      <c r="AX27" s="74">
        <v>2400</v>
      </c>
      <c r="AY27" s="75">
        <v>921.6</v>
      </c>
      <c r="AZ27" s="73">
        <v>3321.6</v>
      </c>
      <c r="BA27" s="74">
        <v>2400</v>
      </c>
      <c r="BB27" s="75">
        <v>921.6</v>
      </c>
      <c r="BC27" s="73">
        <v>3321.6</v>
      </c>
      <c r="BD27" s="74">
        <v>2400</v>
      </c>
      <c r="BE27" s="75">
        <v>921.6</v>
      </c>
      <c r="BF27" s="73">
        <v>3321.6</v>
      </c>
      <c r="BG27" s="74">
        <v>2400</v>
      </c>
      <c r="BH27" s="75">
        <v>921.6</v>
      </c>
      <c r="BI27" s="73">
        <v>3321.6</v>
      </c>
      <c r="BJ27" s="74">
        <v>2400</v>
      </c>
      <c r="BK27" s="75">
        <v>921.6</v>
      </c>
      <c r="BL27" s="73">
        <v>3321.6</v>
      </c>
      <c r="BM27" s="74">
        <v>2400</v>
      </c>
      <c r="BN27" s="75">
        <v>921.6</v>
      </c>
      <c r="BO27" s="73">
        <v>3321.6</v>
      </c>
      <c r="BP27" s="74">
        <v>2400</v>
      </c>
      <c r="BQ27" s="75">
        <v>921.6</v>
      </c>
      <c r="BR27" s="73">
        <v>3321.6</v>
      </c>
      <c r="BS27" s="74">
        <v>2400</v>
      </c>
      <c r="BT27" s="75">
        <v>921.6</v>
      </c>
      <c r="BU27" s="73">
        <v>3321.6</v>
      </c>
      <c r="BV27" s="74">
        <v>2400</v>
      </c>
      <c r="BW27" s="75">
        <v>921.6</v>
      </c>
      <c r="BX27" s="73">
        <v>3321.6</v>
      </c>
      <c r="BY27" s="74">
        <v>2400</v>
      </c>
      <c r="BZ27" s="75">
        <v>921.6</v>
      </c>
      <c r="CA27" s="73">
        <v>3321.6</v>
      </c>
      <c r="CB27" s="74">
        <v>2400</v>
      </c>
      <c r="CC27" s="75">
        <v>921.6</v>
      </c>
      <c r="CD27" s="73">
        <v>3321.6</v>
      </c>
      <c r="CE27" s="74">
        <v>2400</v>
      </c>
      <c r="CF27" s="75">
        <v>921.6</v>
      </c>
      <c r="CG27" s="73">
        <v>3321.6</v>
      </c>
      <c r="CH27" s="74">
        <v>2400</v>
      </c>
      <c r="CI27" s="75">
        <v>921.6</v>
      </c>
      <c r="CJ27" s="73">
        <v>3321.6</v>
      </c>
      <c r="CK27" s="74">
        <v>2400</v>
      </c>
      <c r="CL27" s="75">
        <v>921.6</v>
      </c>
      <c r="CM27" s="73">
        <v>3321.6</v>
      </c>
      <c r="CN27" s="74">
        <v>2400</v>
      </c>
      <c r="CO27" s="75">
        <v>921.6</v>
      </c>
      <c r="CP27" s="73">
        <v>3321.6</v>
      </c>
      <c r="CQ27" s="74">
        <v>2400</v>
      </c>
      <c r="CR27" s="75">
        <v>921.6</v>
      </c>
      <c r="CS27" s="73">
        <v>3321.6</v>
      </c>
      <c r="CT27" s="74">
        <v>2400</v>
      </c>
      <c r="CU27" s="75">
        <v>921.6</v>
      </c>
      <c r="CV27" s="73">
        <f t="shared" si="5"/>
        <v>102969.60000000005</v>
      </c>
      <c r="CW27" s="74">
        <f t="shared" si="5"/>
        <v>74400</v>
      </c>
      <c r="CX27" s="75">
        <f t="shared" si="5"/>
        <v>28569.599999999984</v>
      </c>
    </row>
    <row r="28" spans="1:103" s="1" customFormat="1" x14ac:dyDescent="0.25">
      <c r="A28" s="1" t="s">
        <v>77</v>
      </c>
      <c r="B28" s="72" t="s">
        <v>81</v>
      </c>
      <c r="C28" s="72"/>
      <c r="D28" s="1" t="s">
        <v>66</v>
      </c>
      <c r="F28" s="1" t="s">
        <v>19</v>
      </c>
      <c r="G28" s="73">
        <v>5413.2</v>
      </c>
      <c r="H28" s="74">
        <v>3000</v>
      </c>
      <c r="I28" s="75">
        <v>2413.1999999999998</v>
      </c>
      <c r="J28" s="73">
        <v>5413.2</v>
      </c>
      <c r="K28" s="74">
        <v>3000</v>
      </c>
      <c r="L28" s="75">
        <v>2413.1999999999998</v>
      </c>
      <c r="M28" s="73">
        <v>5413.2</v>
      </c>
      <c r="N28" s="74">
        <v>3000</v>
      </c>
      <c r="O28" s="75">
        <v>2413.1999999999998</v>
      </c>
      <c r="P28" s="73">
        <v>5413.2</v>
      </c>
      <c r="Q28" s="74">
        <v>3000</v>
      </c>
      <c r="R28" s="75">
        <v>2413.1999999999998</v>
      </c>
      <c r="S28" s="73">
        <v>5413.2</v>
      </c>
      <c r="T28" s="74">
        <v>3000</v>
      </c>
      <c r="U28" s="75">
        <v>2413.1999999999998</v>
      </c>
      <c r="V28" s="73">
        <v>5413.2</v>
      </c>
      <c r="W28" s="74">
        <v>3000</v>
      </c>
      <c r="X28" s="75">
        <v>2413.1999999999998</v>
      </c>
      <c r="Y28" s="73">
        <v>5413.2</v>
      </c>
      <c r="Z28" s="74">
        <v>3000</v>
      </c>
      <c r="AA28" s="75">
        <v>2413.1999999999998</v>
      </c>
      <c r="AB28" s="73">
        <v>5413.2</v>
      </c>
      <c r="AC28" s="74">
        <v>3000</v>
      </c>
      <c r="AD28" s="75">
        <v>2413.1999999999998</v>
      </c>
      <c r="AE28" s="73">
        <v>5413.2</v>
      </c>
      <c r="AF28" s="74">
        <v>3000</v>
      </c>
      <c r="AG28" s="75">
        <v>2413.1999999999998</v>
      </c>
      <c r="AH28" s="73">
        <v>5413.2</v>
      </c>
      <c r="AI28" s="74">
        <v>3000</v>
      </c>
      <c r="AJ28" s="75">
        <v>2413.1999999999998</v>
      </c>
      <c r="AK28" s="73">
        <v>5413.2</v>
      </c>
      <c r="AL28" s="74">
        <v>3000</v>
      </c>
      <c r="AM28" s="75">
        <v>2413.1999999999998</v>
      </c>
      <c r="AN28" s="73">
        <v>5413.2</v>
      </c>
      <c r="AO28" s="74">
        <v>3000</v>
      </c>
      <c r="AP28" s="75">
        <v>2413.1999999999998</v>
      </c>
      <c r="AQ28" s="73">
        <v>5413.2</v>
      </c>
      <c r="AR28" s="74">
        <v>3000</v>
      </c>
      <c r="AS28" s="75">
        <v>2413.1999999999998</v>
      </c>
      <c r="AT28" s="73">
        <v>5413.2</v>
      </c>
      <c r="AU28" s="74">
        <v>3000</v>
      </c>
      <c r="AV28" s="75">
        <v>2413.1999999999998</v>
      </c>
      <c r="AW28" s="73">
        <v>5413.2</v>
      </c>
      <c r="AX28" s="74">
        <v>3000</v>
      </c>
      <c r="AY28" s="75">
        <v>2413.1999999999998</v>
      </c>
      <c r="AZ28" s="73">
        <v>5413.2</v>
      </c>
      <c r="BA28" s="74">
        <v>3000</v>
      </c>
      <c r="BB28" s="75">
        <v>2413.1999999999998</v>
      </c>
      <c r="BC28" s="73">
        <v>5413.2</v>
      </c>
      <c r="BD28" s="74">
        <v>3000</v>
      </c>
      <c r="BE28" s="75">
        <v>2413.1999999999998</v>
      </c>
      <c r="BF28" s="73">
        <v>5413.2</v>
      </c>
      <c r="BG28" s="74">
        <v>3000</v>
      </c>
      <c r="BH28" s="75">
        <v>2413.1999999999998</v>
      </c>
      <c r="BI28" s="73">
        <v>5413.2</v>
      </c>
      <c r="BJ28" s="74">
        <v>3000</v>
      </c>
      <c r="BK28" s="75">
        <v>2413.1999999999998</v>
      </c>
      <c r="BL28" s="73">
        <v>5413.2</v>
      </c>
      <c r="BM28" s="74">
        <v>3000</v>
      </c>
      <c r="BN28" s="75">
        <v>2413.1999999999998</v>
      </c>
      <c r="BO28" s="73">
        <v>5413.2</v>
      </c>
      <c r="BP28" s="74">
        <v>3000</v>
      </c>
      <c r="BQ28" s="75">
        <v>2413.1999999999998</v>
      </c>
      <c r="BR28" s="73">
        <v>5413.2</v>
      </c>
      <c r="BS28" s="74">
        <v>3000</v>
      </c>
      <c r="BT28" s="75">
        <v>2413.1999999999998</v>
      </c>
      <c r="BU28" s="73">
        <v>5413.2</v>
      </c>
      <c r="BV28" s="74">
        <v>3000</v>
      </c>
      <c r="BW28" s="75">
        <v>2413.1999999999998</v>
      </c>
      <c r="BX28" s="73">
        <v>5413.2</v>
      </c>
      <c r="BY28" s="74">
        <v>3000</v>
      </c>
      <c r="BZ28" s="75">
        <v>2413.1999999999998</v>
      </c>
      <c r="CA28" s="73">
        <v>5413.2</v>
      </c>
      <c r="CB28" s="74">
        <v>3000</v>
      </c>
      <c r="CC28" s="75">
        <v>2413.1999999999998</v>
      </c>
      <c r="CD28" s="73">
        <v>5413.2</v>
      </c>
      <c r="CE28" s="74">
        <v>3000</v>
      </c>
      <c r="CF28" s="75">
        <v>2413.1999999999998</v>
      </c>
      <c r="CG28" s="73">
        <v>5413.2</v>
      </c>
      <c r="CH28" s="74">
        <v>3000</v>
      </c>
      <c r="CI28" s="75">
        <v>2413.1999999999998</v>
      </c>
      <c r="CJ28" s="73">
        <v>5413.2</v>
      </c>
      <c r="CK28" s="74">
        <v>3000</v>
      </c>
      <c r="CL28" s="75">
        <v>2413.1999999999998</v>
      </c>
      <c r="CM28" s="73">
        <v>5413.2</v>
      </c>
      <c r="CN28" s="74">
        <v>3000</v>
      </c>
      <c r="CO28" s="75">
        <v>2413.1999999999998</v>
      </c>
      <c r="CP28" s="73">
        <v>5413.2</v>
      </c>
      <c r="CQ28" s="74">
        <v>3000</v>
      </c>
      <c r="CR28" s="75">
        <v>2413.1999999999998</v>
      </c>
      <c r="CS28" s="73">
        <v>5413.2</v>
      </c>
      <c r="CT28" s="74">
        <v>3000</v>
      </c>
      <c r="CU28" s="75">
        <v>2413.1999999999998</v>
      </c>
      <c r="CV28" s="73">
        <f t="shared" si="5"/>
        <v>167809.20000000004</v>
      </c>
      <c r="CW28" s="74">
        <f t="shared" si="5"/>
        <v>93000</v>
      </c>
      <c r="CX28" s="75">
        <f t="shared" si="5"/>
        <v>74809.199999999953</v>
      </c>
    </row>
    <row r="29" spans="1:103" s="1" customFormat="1" x14ac:dyDescent="0.25">
      <c r="A29" s="1" t="s">
        <v>77</v>
      </c>
      <c r="B29" s="72" t="s">
        <v>31</v>
      </c>
      <c r="C29" s="72"/>
      <c r="D29" s="1" t="s">
        <v>64</v>
      </c>
      <c r="F29" s="1" t="s">
        <v>19</v>
      </c>
      <c r="G29" s="73">
        <v>12570</v>
      </c>
      <c r="H29" s="74">
        <v>3570</v>
      </c>
      <c r="I29" s="75">
        <v>9000</v>
      </c>
      <c r="J29" s="73">
        <v>12570</v>
      </c>
      <c r="K29" s="74">
        <v>3570</v>
      </c>
      <c r="L29" s="75">
        <v>9000</v>
      </c>
      <c r="M29" s="73">
        <v>12570</v>
      </c>
      <c r="N29" s="74">
        <v>3570</v>
      </c>
      <c r="O29" s="75">
        <v>9000</v>
      </c>
      <c r="P29" s="73">
        <v>12570</v>
      </c>
      <c r="Q29" s="74">
        <v>3570</v>
      </c>
      <c r="R29" s="75">
        <v>9000</v>
      </c>
      <c r="S29" s="73">
        <v>12570</v>
      </c>
      <c r="T29" s="74">
        <v>3570</v>
      </c>
      <c r="U29" s="75">
        <v>9000</v>
      </c>
      <c r="V29" s="73">
        <v>12570</v>
      </c>
      <c r="W29" s="74">
        <v>3570</v>
      </c>
      <c r="X29" s="75">
        <v>9000</v>
      </c>
      <c r="Y29" s="73">
        <v>12570</v>
      </c>
      <c r="Z29" s="74">
        <v>3570</v>
      </c>
      <c r="AA29" s="75">
        <v>9000</v>
      </c>
      <c r="AB29" s="73">
        <v>12570</v>
      </c>
      <c r="AC29" s="74">
        <v>3570</v>
      </c>
      <c r="AD29" s="75">
        <v>9000</v>
      </c>
      <c r="AE29" s="73">
        <v>12570</v>
      </c>
      <c r="AF29" s="74">
        <v>3570</v>
      </c>
      <c r="AG29" s="75">
        <v>9000</v>
      </c>
      <c r="AH29" s="73">
        <v>12570</v>
      </c>
      <c r="AI29" s="74">
        <v>3570</v>
      </c>
      <c r="AJ29" s="75">
        <v>9000</v>
      </c>
      <c r="AK29" s="73">
        <v>12570</v>
      </c>
      <c r="AL29" s="74">
        <v>3570</v>
      </c>
      <c r="AM29" s="75">
        <v>9000</v>
      </c>
      <c r="AN29" s="73">
        <v>12570</v>
      </c>
      <c r="AO29" s="74">
        <v>3570</v>
      </c>
      <c r="AP29" s="75">
        <v>9000</v>
      </c>
      <c r="AQ29" s="73">
        <v>12570</v>
      </c>
      <c r="AR29" s="74">
        <v>3570</v>
      </c>
      <c r="AS29" s="75">
        <v>9000</v>
      </c>
      <c r="AT29" s="73">
        <v>12570</v>
      </c>
      <c r="AU29" s="74">
        <v>3570</v>
      </c>
      <c r="AV29" s="75">
        <v>9000</v>
      </c>
      <c r="AW29" s="73">
        <v>12570</v>
      </c>
      <c r="AX29" s="74">
        <v>3570</v>
      </c>
      <c r="AY29" s="75">
        <v>9000</v>
      </c>
      <c r="AZ29" s="73">
        <v>12570</v>
      </c>
      <c r="BA29" s="74">
        <v>3570</v>
      </c>
      <c r="BB29" s="75">
        <v>9000</v>
      </c>
      <c r="BC29" s="73">
        <v>12570</v>
      </c>
      <c r="BD29" s="74">
        <v>3570</v>
      </c>
      <c r="BE29" s="75">
        <v>9000</v>
      </c>
      <c r="BF29" s="73">
        <v>12570</v>
      </c>
      <c r="BG29" s="74">
        <v>3570</v>
      </c>
      <c r="BH29" s="75">
        <v>9000</v>
      </c>
      <c r="BI29" s="73">
        <v>12570</v>
      </c>
      <c r="BJ29" s="74">
        <v>3570</v>
      </c>
      <c r="BK29" s="75">
        <v>9000</v>
      </c>
      <c r="BL29" s="73">
        <v>12570</v>
      </c>
      <c r="BM29" s="74">
        <v>3570</v>
      </c>
      <c r="BN29" s="75">
        <v>9000</v>
      </c>
      <c r="BO29" s="73">
        <v>12570</v>
      </c>
      <c r="BP29" s="74">
        <v>3570</v>
      </c>
      <c r="BQ29" s="75">
        <v>9000</v>
      </c>
      <c r="BR29" s="73">
        <v>12570</v>
      </c>
      <c r="BS29" s="74">
        <v>3570</v>
      </c>
      <c r="BT29" s="75">
        <v>9000</v>
      </c>
      <c r="BU29" s="73">
        <v>12570</v>
      </c>
      <c r="BV29" s="74">
        <v>3570</v>
      </c>
      <c r="BW29" s="75">
        <v>9000</v>
      </c>
      <c r="BX29" s="73">
        <v>12570</v>
      </c>
      <c r="BY29" s="74">
        <v>3570</v>
      </c>
      <c r="BZ29" s="75">
        <v>9000</v>
      </c>
      <c r="CA29" s="73">
        <v>12570</v>
      </c>
      <c r="CB29" s="74">
        <v>3570</v>
      </c>
      <c r="CC29" s="75">
        <v>9000</v>
      </c>
      <c r="CD29" s="73">
        <v>12570</v>
      </c>
      <c r="CE29" s="74">
        <v>3570</v>
      </c>
      <c r="CF29" s="75">
        <v>9000</v>
      </c>
      <c r="CG29" s="73">
        <v>12570</v>
      </c>
      <c r="CH29" s="74">
        <v>3570</v>
      </c>
      <c r="CI29" s="75">
        <v>9000</v>
      </c>
      <c r="CJ29" s="73">
        <v>12570</v>
      </c>
      <c r="CK29" s="74">
        <v>3570</v>
      </c>
      <c r="CL29" s="75">
        <v>9000</v>
      </c>
      <c r="CM29" s="73">
        <v>12570</v>
      </c>
      <c r="CN29" s="74">
        <v>3570</v>
      </c>
      <c r="CO29" s="75">
        <v>9000</v>
      </c>
      <c r="CP29" s="73">
        <v>12570</v>
      </c>
      <c r="CQ29" s="74">
        <v>3570</v>
      </c>
      <c r="CR29" s="75">
        <v>9000</v>
      </c>
      <c r="CS29" s="73">
        <v>12570</v>
      </c>
      <c r="CT29" s="74">
        <v>3570</v>
      </c>
      <c r="CU29" s="75">
        <v>9000</v>
      </c>
      <c r="CV29" s="73">
        <f t="shared" si="5"/>
        <v>389670</v>
      </c>
      <c r="CW29" s="74">
        <f t="shared" si="5"/>
        <v>110670</v>
      </c>
      <c r="CX29" s="75">
        <f t="shared" si="5"/>
        <v>279000</v>
      </c>
    </row>
    <row r="30" spans="1:103" s="1" customFormat="1" x14ac:dyDescent="0.25">
      <c r="A30" s="1" t="s">
        <v>77</v>
      </c>
      <c r="B30" s="72" t="s">
        <v>4</v>
      </c>
      <c r="C30" s="72"/>
      <c r="D30" s="1" t="s">
        <v>64</v>
      </c>
      <c r="F30" s="1" t="s">
        <v>19</v>
      </c>
      <c r="G30" s="73">
        <v>58800</v>
      </c>
      <c r="H30" s="74">
        <v>35700</v>
      </c>
      <c r="I30" s="75">
        <v>23100</v>
      </c>
      <c r="J30" s="73">
        <v>58800</v>
      </c>
      <c r="K30" s="74">
        <v>35700</v>
      </c>
      <c r="L30" s="75">
        <v>23100</v>
      </c>
      <c r="M30" s="73">
        <v>58800</v>
      </c>
      <c r="N30" s="74">
        <v>35700</v>
      </c>
      <c r="O30" s="75">
        <v>23100</v>
      </c>
      <c r="P30" s="73">
        <v>58800</v>
      </c>
      <c r="Q30" s="74">
        <v>35700</v>
      </c>
      <c r="R30" s="75">
        <v>23100</v>
      </c>
      <c r="S30" s="73">
        <v>58800</v>
      </c>
      <c r="T30" s="74">
        <v>35700</v>
      </c>
      <c r="U30" s="75">
        <v>23100</v>
      </c>
      <c r="V30" s="73">
        <v>58800</v>
      </c>
      <c r="W30" s="74">
        <v>35700</v>
      </c>
      <c r="X30" s="75">
        <v>23100</v>
      </c>
      <c r="Y30" s="73">
        <v>58800</v>
      </c>
      <c r="Z30" s="74">
        <v>35700</v>
      </c>
      <c r="AA30" s="75">
        <v>23100</v>
      </c>
      <c r="AB30" s="73">
        <v>58800</v>
      </c>
      <c r="AC30" s="74">
        <v>35700</v>
      </c>
      <c r="AD30" s="75">
        <v>23100</v>
      </c>
      <c r="AE30" s="73">
        <v>58800</v>
      </c>
      <c r="AF30" s="74">
        <v>35700</v>
      </c>
      <c r="AG30" s="75">
        <v>23100</v>
      </c>
      <c r="AH30" s="73">
        <v>58800</v>
      </c>
      <c r="AI30" s="74">
        <v>35700</v>
      </c>
      <c r="AJ30" s="75">
        <v>23100</v>
      </c>
      <c r="AK30" s="73">
        <v>58800</v>
      </c>
      <c r="AL30" s="74">
        <v>35700</v>
      </c>
      <c r="AM30" s="75">
        <v>23100</v>
      </c>
      <c r="AN30" s="73">
        <v>58800</v>
      </c>
      <c r="AO30" s="74">
        <v>35700</v>
      </c>
      <c r="AP30" s="75">
        <v>23100</v>
      </c>
      <c r="AQ30" s="73">
        <v>58800</v>
      </c>
      <c r="AR30" s="74">
        <v>35700</v>
      </c>
      <c r="AS30" s="75">
        <v>23100</v>
      </c>
      <c r="AT30" s="73">
        <v>58800</v>
      </c>
      <c r="AU30" s="74">
        <v>35700</v>
      </c>
      <c r="AV30" s="75">
        <v>23100</v>
      </c>
      <c r="AW30" s="73">
        <v>58800</v>
      </c>
      <c r="AX30" s="74">
        <v>35700</v>
      </c>
      <c r="AY30" s="75">
        <v>23100</v>
      </c>
      <c r="AZ30" s="73">
        <v>58800</v>
      </c>
      <c r="BA30" s="74">
        <v>35700</v>
      </c>
      <c r="BB30" s="75">
        <v>23100</v>
      </c>
      <c r="BC30" s="73">
        <v>58800</v>
      </c>
      <c r="BD30" s="74">
        <v>35700</v>
      </c>
      <c r="BE30" s="75">
        <v>23100</v>
      </c>
      <c r="BF30" s="73">
        <v>58800</v>
      </c>
      <c r="BG30" s="74">
        <v>35700</v>
      </c>
      <c r="BH30" s="75">
        <v>23100</v>
      </c>
      <c r="BI30" s="73">
        <v>58800</v>
      </c>
      <c r="BJ30" s="74">
        <v>35700</v>
      </c>
      <c r="BK30" s="75">
        <v>23100</v>
      </c>
      <c r="BL30" s="73">
        <v>58800</v>
      </c>
      <c r="BM30" s="74">
        <v>35700</v>
      </c>
      <c r="BN30" s="75">
        <v>23100</v>
      </c>
      <c r="BO30" s="73">
        <v>58800</v>
      </c>
      <c r="BP30" s="74">
        <v>35700</v>
      </c>
      <c r="BQ30" s="75">
        <v>23100</v>
      </c>
      <c r="BR30" s="73">
        <v>58800</v>
      </c>
      <c r="BS30" s="74">
        <v>35700</v>
      </c>
      <c r="BT30" s="75">
        <v>23100</v>
      </c>
      <c r="BU30" s="73">
        <v>58800</v>
      </c>
      <c r="BV30" s="74">
        <v>35700</v>
      </c>
      <c r="BW30" s="75">
        <v>23100</v>
      </c>
      <c r="BX30" s="73">
        <v>58800</v>
      </c>
      <c r="BY30" s="74">
        <v>35700</v>
      </c>
      <c r="BZ30" s="75">
        <v>23100</v>
      </c>
      <c r="CA30" s="73">
        <v>58800</v>
      </c>
      <c r="CB30" s="74">
        <v>35700</v>
      </c>
      <c r="CC30" s="75">
        <v>23100</v>
      </c>
      <c r="CD30" s="73">
        <v>58800</v>
      </c>
      <c r="CE30" s="74">
        <v>35700</v>
      </c>
      <c r="CF30" s="75">
        <v>23100</v>
      </c>
      <c r="CG30" s="73">
        <v>58800</v>
      </c>
      <c r="CH30" s="74">
        <v>35700</v>
      </c>
      <c r="CI30" s="75">
        <v>23100</v>
      </c>
      <c r="CJ30" s="73">
        <v>58800</v>
      </c>
      <c r="CK30" s="74">
        <v>35700</v>
      </c>
      <c r="CL30" s="75">
        <v>23100</v>
      </c>
      <c r="CM30" s="73">
        <v>58800</v>
      </c>
      <c r="CN30" s="74">
        <v>35700</v>
      </c>
      <c r="CO30" s="75">
        <v>23100</v>
      </c>
      <c r="CP30" s="73">
        <v>58800</v>
      </c>
      <c r="CQ30" s="74">
        <v>35700</v>
      </c>
      <c r="CR30" s="75">
        <v>23100</v>
      </c>
      <c r="CS30" s="73">
        <v>58800</v>
      </c>
      <c r="CT30" s="74">
        <v>35700</v>
      </c>
      <c r="CU30" s="75">
        <v>23100</v>
      </c>
      <c r="CV30" s="73">
        <f t="shared" si="5"/>
        <v>1822800</v>
      </c>
      <c r="CW30" s="74">
        <f t="shared" si="5"/>
        <v>1106700</v>
      </c>
      <c r="CX30" s="75">
        <f t="shared" si="5"/>
        <v>716100</v>
      </c>
    </row>
    <row r="31" spans="1:103" s="1" customFormat="1" x14ac:dyDescent="0.25">
      <c r="A31" s="1" t="s">
        <v>77</v>
      </c>
      <c r="B31" s="72" t="s">
        <v>82</v>
      </c>
      <c r="C31" s="72"/>
      <c r="D31" s="1" t="s">
        <v>69</v>
      </c>
      <c r="F31" s="1" t="s">
        <v>62</v>
      </c>
      <c r="G31" s="73">
        <v>0</v>
      </c>
      <c r="H31" s="74">
        <v>0</v>
      </c>
      <c r="I31" s="75">
        <f>G31-H31</f>
        <v>0</v>
      </c>
      <c r="J31" s="73">
        <v>4000</v>
      </c>
      <c r="K31" s="74">
        <v>2380</v>
      </c>
      <c r="L31" s="75">
        <f>J31-K31</f>
        <v>1620</v>
      </c>
      <c r="M31" s="73">
        <v>4000</v>
      </c>
      <c r="N31" s="74">
        <v>2380</v>
      </c>
      <c r="O31" s="75">
        <f>M31-N31</f>
        <v>1620</v>
      </c>
      <c r="P31" s="73">
        <v>4000</v>
      </c>
      <c r="Q31" s="74">
        <v>2380</v>
      </c>
      <c r="R31" s="75">
        <f>P31-Q31</f>
        <v>1620</v>
      </c>
      <c r="S31" s="73">
        <v>4000</v>
      </c>
      <c r="T31" s="74">
        <v>2380</v>
      </c>
      <c r="U31" s="75">
        <f>S31-T31</f>
        <v>1620</v>
      </c>
      <c r="V31" s="73">
        <v>0</v>
      </c>
      <c r="W31" s="74">
        <v>0</v>
      </c>
      <c r="X31" s="75">
        <f>V31-W31</f>
        <v>0</v>
      </c>
      <c r="Y31" s="73">
        <v>4000</v>
      </c>
      <c r="Z31" s="74">
        <v>2380</v>
      </c>
      <c r="AA31" s="75">
        <f>Y31-Z31</f>
        <v>1620</v>
      </c>
      <c r="AB31" s="73">
        <v>4000</v>
      </c>
      <c r="AC31" s="74">
        <v>2380</v>
      </c>
      <c r="AD31" s="75">
        <f>AB31-AC31</f>
        <v>1620</v>
      </c>
      <c r="AE31" s="73">
        <v>4000</v>
      </c>
      <c r="AF31" s="74">
        <v>2380</v>
      </c>
      <c r="AG31" s="75">
        <f>AE31-AF31</f>
        <v>1620</v>
      </c>
      <c r="AH31" s="73">
        <v>4000</v>
      </c>
      <c r="AI31" s="74">
        <v>2380</v>
      </c>
      <c r="AJ31" s="75">
        <f>AH31-AI31</f>
        <v>1620</v>
      </c>
      <c r="AK31" s="73">
        <v>4000</v>
      </c>
      <c r="AL31" s="74">
        <v>2380</v>
      </c>
      <c r="AM31" s="75">
        <f>AK31-AL31</f>
        <v>1620</v>
      </c>
      <c r="AN31" s="73">
        <v>4000</v>
      </c>
      <c r="AO31" s="74">
        <v>2380</v>
      </c>
      <c r="AP31" s="75">
        <f>AN31-AO31</f>
        <v>1620</v>
      </c>
      <c r="AQ31" s="73">
        <v>0</v>
      </c>
      <c r="AR31" s="74">
        <v>0</v>
      </c>
      <c r="AS31" s="75">
        <f>AQ31-AR31</f>
        <v>0</v>
      </c>
      <c r="AT31" s="73">
        <v>4000</v>
      </c>
      <c r="AU31" s="74">
        <v>2380</v>
      </c>
      <c r="AV31" s="75">
        <f>AT31-AU31</f>
        <v>1620</v>
      </c>
      <c r="AW31" s="73">
        <v>4000</v>
      </c>
      <c r="AX31" s="74">
        <v>2380</v>
      </c>
      <c r="AY31" s="75">
        <f>AW31-AX31</f>
        <v>1620</v>
      </c>
      <c r="AZ31" s="73">
        <v>4000</v>
      </c>
      <c r="BA31" s="74">
        <v>2380</v>
      </c>
      <c r="BB31" s="75">
        <f>AZ31-BA31</f>
        <v>1620</v>
      </c>
      <c r="BC31" s="73">
        <v>4000</v>
      </c>
      <c r="BD31" s="74">
        <v>2380</v>
      </c>
      <c r="BE31" s="75">
        <f>BC31-BD31</f>
        <v>1620</v>
      </c>
      <c r="BF31" s="73">
        <v>4000</v>
      </c>
      <c r="BG31" s="74">
        <v>2380</v>
      </c>
      <c r="BH31" s="75">
        <f>BF31-BG31</f>
        <v>1620</v>
      </c>
      <c r="BI31" s="73">
        <v>4000</v>
      </c>
      <c r="BJ31" s="74">
        <v>2380</v>
      </c>
      <c r="BK31" s="75">
        <f>BI31-BJ31</f>
        <v>1620</v>
      </c>
      <c r="BL31" s="73">
        <v>0</v>
      </c>
      <c r="BM31" s="74">
        <v>0</v>
      </c>
      <c r="BN31" s="75">
        <f>BL31-BM31</f>
        <v>0</v>
      </c>
      <c r="BO31" s="73">
        <v>4000</v>
      </c>
      <c r="BP31" s="74">
        <v>2380</v>
      </c>
      <c r="BQ31" s="75">
        <f>BO31-BP31</f>
        <v>1620</v>
      </c>
      <c r="BR31" s="73">
        <v>4000</v>
      </c>
      <c r="BS31" s="74">
        <v>2380</v>
      </c>
      <c r="BT31" s="75">
        <f>BR31-BS31</f>
        <v>1620</v>
      </c>
      <c r="BU31" s="73">
        <v>4000</v>
      </c>
      <c r="BV31" s="74">
        <v>2380</v>
      </c>
      <c r="BW31" s="75">
        <f>BU31-BV31</f>
        <v>1620</v>
      </c>
      <c r="BX31" s="73">
        <v>4000</v>
      </c>
      <c r="BY31" s="74">
        <v>2380</v>
      </c>
      <c r="BZ31" s="75">
        <f>BX31-BY31</f>
        <v>1620</v>
      </c>
      <c r="CA31" s="73">
        <v>4000</v>
      </c>
      <c r="CB31" s="74">
        <v>2380</v>
      </c>
      <c r="CC31" s="75">
        <f>CA31-CB31</f>
        <v>1620</v>
      </c>
      <c r="CD31" s="73">
        <v>4000</v>
      </c>
      <c r="CE31" s="74">
        <v>2380</v>
      </c>
      <c r="CF31" s="75">
        <f>CD31-CE31</f>
        <v>1620</v>
      </c>
      <c r="CG31" s="73">
        <v>0</v>
      </c>
      <c r="CH31" s="74">
        <v>0</v>
      </c>
      <c r="CI31" s="75">
        <f>CG31-CH31</f>
        <v>0</v>
      </c>
      <c r="CJ31" s="73">
        <v>4000</v>
      </c>
      <c r="CK31" s="74">
        <v>2380</v>
      </c>
      <c r="CL31" s="75">
        <f>CJ31-CK31</f>
        <v>1620</v>
      </c>
      <c r="CM31" s="73">
        <v>4000</v>
      </c>
      <c r="CN31" s="74">
        <v>2380</v>
      </c>
      <c r="CO31" s="75">
        <f>CM31-CN31</f>
        <v>1620</v>
      </c>
      <c r="CP31" s="73">
        <v>4000</v>
      </c>
      <c r="CQ31" s="74">
        <v>2380</v>
      </c>
      <c r="CR31" s="75">
        <f>CP31-CQ31</f>
        <v>1620</v>
      </c>
      <c r="CS31" s="73">
        <v>4000</v>
      </c>
      <c r="CT31" s="74">
        <v>2380</v>
      </c>
      <c r="CU31" s="75">
        <f>CS31-CT31</f>
        <v>1620</v>
      </c>
      <c r="CV31" s="73">
        <f t="shared" ref="CV31:CX32" si="6">G31+J31+M31+P31+S31+V31+Y31+AB31+AE31+AH31+AK31+AN31+AQ31+AT31+AW31+AZ31+BC31+BF31+BI31+BL31+BO31+BR31+BU31+BX31+CA31+CD31+CG31+CJ31+CM31+CP31+CS31</f>
        <v>104000</v>
      </c>
      <c r="CW31" s="74">
        <f t="shared" si="6"/>
        <v>61880</v>
      </c>
      <c r="CX31" s="75">
        <f t="shared" si="6"/>
        <v>42120</v>
      </c>
    </row>
    <row r="32" spans="1:103" s="1" customFormat="1" x14ac:dyDescent="0.25">
      <c r="A32" s="1" t="s">
        <v>77</v>
      </c>
      <c r="B32" s="72" t="s">
        <v>83</v>
      </c>
      <c r="C32" s="72"/>
      <c r="D32" s="1" t="s">
        <v>21</v>
      </c>
      <c r="F32" s="1" t="s">
        <v>19</v>
      </c>
      <c r="G32" s="73">
        <v>33480</v>
      </c>
      <c r="H32" s="74">
        <v>26460</v>
      </c>
      <c r="I32" s="75">
        <v>7020</v>
      </c>
      <c r="J32" s="73">
        <v>28520</v>
      </c>
      <c r="K32" s="74">
        <v>27860</v>
      </c>
      <c r="L32" s="75">
        <v>660</v>
      </c>
      <c r="M32" s="73">
        <v>28520</v>
      </c>
      <c r="N32" s="74">
        <v>27860</v>
      </c>
      <c r="O32" s="75">
        <v>660</v>
      </c>
      <c r="P32" s="73">
        <v>28520</v>
      </c>
      <c r="Q32" s="74">
        <v>27860</v>
      </c>
      <c r="R32" s="75">
        <v>660</v>
      </c>
      <c r="S32" s="73">
        <v>28520</v>
      </c>
      <c r="T32" s="74">
        <v>27860</v>
      </c>
      <c r="U32" s="75">
        <v>660</v>
      </c>
      <c r="V32" s="73">
        <v>33480</v>
      </c>
      <c r="W32" s="74">
        <v>26460</v>
      </c>
      <c r="X32" s="75">
        <v>7020</v>
      </c>
      <c r="Y32" s="73">
        <v>28520</v>
      </c>
      <c r="Z32" s="74">
        <v>27860</v>
      </c>
      <c r="AA32" s="75">
        <v>660</v>
      </c>
      <c r="AB32" s="73">
        <v>28520</v>
      </c>
      <c r="AC32" s="74">
        <v>27860</v>
      </c>
      <c r="AD32" s="75">
        <v>660</v>
      </c>
      <c r="AE32" s="73">
        <v>28520</v>
      </c>
      <c r="AF32" s="74">
        <v>27860</v>
      </c>
      <c r="AG32" s="75">
        <v>660</v>
      </c>
      <c r="AH32" s="73">
        <v>28520</v>
      </c>
      <c r="AI32" s="74">
        <v>27860</v>
      </c>
      <c r="AJ32" s="75">
        <v>660</v>
      </c>
      <c r="AK32" s="73">
        <v>28520</v>
      </c>
      <c r="AL32" s="74">
        <v>27860</v>
      </c>
      <c r="AM32" s="75">
        <v>660</v>
      </c>
      <c r="AN32" s="73">
        <v>28520</v>
      </c>
      <c r="AO32" s="74">
        <v>27860</v>
      </c>
      <c r="AP32" s="75">
        <v>660</v>
      </c>
      <c r="AQ32" s="73">
        <v>33480</v>
      </c>
      <c r="AR32" s="74">
        <v>26460</v>
      </c>
      <c r="AS32" s="75">
        <v>7020</v>
      </c>
      <c r="AT32" s="73">
        <v>28520</v>
      </c>
      <c r="AU32" s="74">
        <v>27860</v>
      </c>
      <c r="AV32" s="75">
        <v>660</v>
      </c>
      <c r="AW32" s="73">
        <v>28520</v>
      </c>
      <c r="AX32" s="74">
        <v>27860</v>
      </c>
      <c r="AY32" s="75">
        <v>660</v>
      </c>
      <c r="AZ32" s="73">
        <v>28520</v>
      </c>
      <c r="BA32" s="74">
        <v>27860</v>
      </c>
      <c r="BB32" s="75">
        <v>660</v>
      </c>
      <c r="BC32" s="73">
        <v>28520</v>
      </c>
      <c r="BD32" s="74">
        <v>27860</v>
      </c>
      <c r="BE32" s="75">
        <v>660</v>
      </c>
      <c r="BF32" s="73">
        <v>28520</v>
      </c>
      <c r="BG32" s="74">
        <v>27860</v>
      </c>
      <c r="BH32" s="75">
        <v>660</v>
      </c>
      <c r="BI32" s="73">
        <v>28520</v>
      </c>
      <c r="BJ32" s="74">
        <v>27860</v>
      </c>
      <c r="BK32" s="75">
        <v>660</v>
      </c>
      <c r="BL32" s="73">
        <v>33480</v>
      </c>
      <c r="BM32" s="74">
        <v>26460</v>
      </c>
      <c r="BN32" s="75">
        <v>7020</v>
      </c>
      <c r="BO32" s="73">
        <v>28520</v>
      </c>
      <c r="BP32" s="74">
        <v>27860</v>
      </c>
      <c r="BQ32" s="75">
        <v>660</v>
      </c>
      <c r="BR32" s="73">
        <v>28520</v>
      </c>
      <c r="BS32" s="74">
        <v>27860</v>
      </c>
      <c r="BT32" s="75">
        <v>660</v>
      </c>
      <c r="BU32" s="73">
        <v>28520</v>
      </c>
      <c r="BV32" s="74">
        <v>27860</v>
      </c>
      <c r="BW32" s="75">
        <v>660</v>
      </c>
      <c r="BX32" s="73">
        <v>28520</v>
      </c>
      <c r="BY32" s="74">
        <v>27860</v>
      </c>
      <c r="BZ32" s="75">
        <v>660</v>
      </c>
      <c r="CA32" s="73">
        <v>28520</v>
      </c>
      <c r="CB32" s="74">
        <v>27860</v>
      </c>
      <c r="CC32" s="75">
        <v>660</v>
      </c>
      <c r="CD32" s="73">
        <v>28520</v>
      </c>
      <c r="CE32" s="74">
        <v>27860</v>
      </c>
      <c r="CF32" s="75">
        <v>660</v>
      </c>
      <c r="CG32" s="73">
        <v>33480</v>
      </c>
      <c r="CH32" s="74">
        <v>26460</v>
      </c>
      <c r="CI32" s="75">
        <v>7020</v>
      </c>
      <c r="CJ32" s="73">
        <v>28520</v>
      </c>
      <c r="CK32" s="74">
        <v>27860</v>
      </c>
      <c r="CL32" s="75">
        <v>660</v>
      </c>
      <c r="CM32" s="73">
        <v>28520</v>
      </c>
      <c r="CN32" s="74">
        <v>27860</v>
      </c>
      <c r="CO32" s="75">
        <v>660</v>
      </c>
      <c r="CP32" s="73">
        <v>28520</v>
      </c>
      <c r="CQ32" s="74">
        <v>27860</v>
      </c>
      <c r="CR32" s="75">
        <v>660</v>
      </c>
      <c r="CS32" s="73">
        <v>28520</v>
      </c>
      <c r="CT32" s="74">
        <v>27860</v>
      </c>
      <c r="CU32" s="75">
        <v>660</v>
      </c>
      <c r="CV32" s="73">
        <f t="shared" si="6"/>
        <v>908920</v>
      </c>
      <c r="CW32" s="74">
        <f t="shared" si="6"/>
        <v>856660</v>
      </c>
      <c r="CX32" s="75">
        <f t="shared" si="6"/>
        <v>52260</v>
      </c>
    </row>
    <row r="33" spans="2:103" s="78" customFormat="1" x14ac:dyDescent="0.25">
      <c r="J33" s="79"/>
      <c r="K33" s="79"/>
      <c r="L33" s="79"/>
      <c r="CV33" s="79"/>
      <c r="CW33" s="79"/>
      <c r="CX33" s="79"/>
    </row>
    <row r="34" spans="2:103" x14ac:dyDescent="0.25">
      <c r="B34" s="72" t="s">
        <v>52</v>
      </c>
      <c r="C34" s="72"/>
      <c r="G34" s="80">
        <f>SUM(G6:G32)</f>
        <v>1336967.28</v>
      </c>
      <c r="H34" s="79">
        <f t="shared" ref="H34:BS34" si="7">SUM(H6:H32)</f>
        <v>494706</v>
      </c>
      <c r="I34" s="81">
        <f t="shared" si="7"/>
        <v>842261.27999999991</v>
      </c>
      <c r="J34" s="80">
        <f t="shared" si="7"/>
        <v>1845567.28</v>
      </c>
      <c r="K34" s="79">
        <f t="shared" si="7"/>
        <v>630722</v>
      </c>
      <c r="L34" s="81">
        <f t="shared" si="7"/>
        <v>1214845.28</v>
      </c>
      <c r="M34" s="80">
        <f t="shared" si="7"/>
        <v>1845567.28</v>
      </c>
      <c r="N34" s="79">
        <f t="shared" si="7"/>
        <v>630722</v>
      </c>
      <c r="O34" s="81">
        <f t="shared" si="7"/>
        <v>1214845.28</v>
      </c>
      <c r="P34" s="80">
        <f t="shared" si="7"/>
        <v>1845567.28</v>
      </c>
      <c r="Q34" s="79">
        <f t="shared" si="7"/>
        <v>630722</v>
      </c>
      <c r="R34" s="81">
        <f t="shared" si="7"/>
        <v>1214845.28</v>
      </c>
      <c r="S34" s="80">
        <f t="shared" si="7"/>
        <v>1845567.28</v>
      </c>
      <c r="T34" s="79">
        <f t="shared" si="7"/>
        <v>630722</v>
      </c>
      <c r="U34" s="81">
        <f t="shared" si="7"/>
        <v>1214845.28</v>
      </c>
      <c r="V34" s="80">
        <f t="shared" si="7"/>
        <v>1336967.28</v>
      </c>
      <c r="W34" s="79">
        <f t="shared" si="7"/>
        <v>494706</v>
      </c>
      <c r="X34" s="81">
        <f t="shared" si="7"/>
        <v>842261.27999999991</v>
      </c>
      <c r="Y34" s="80">
        <f t="shared" si="7"/>
        <v>1845567.28</v>
      </c>
      <c r="Z34" s="79">
        <f t="shared" si="7"/>
        <v>630722</v>
      </c>
      <c r="AA34" s="81">
        <f t="shared" si="7"/>
        <v>1214845.28</v>
      </c>
      <c r="AB34" s="80">
        <f t="shared" si="7"/>
        <v>1845567.28</v>
      </c>
      <c r="AC34" s="79">
        <f t="shared" si="7"/>
        <v>630722</v>
      </c>
      <c r="AD34" s="81">
        <f t="shared" si="7"/>
        <v>1214845.28</v>
      </c>
      <c r="AE34" s="80">
        <f t="shared" si="7"/>
        <v>1845567.28</v>
      </c>
      <c r="AF34" s="79">
        <f t="shared" si="7"/>
        <v>630722</v>
      </c>
      <c r="AG34" s="81">
        <f t="shared" si="7"/>
        <v>1214845.28</v>
      </c>
      <c r="AH34" s="80">
        <f t="shared" si="7"/>
        <v>1845567.28</v>
      </c>
      <c r="AI34" s="79">
        <f t="shared" si="7"/>
        <v>630722</v>
      </c>
      <c r="AJ34" s="81">
        <f t="shared" si="7"/>
        <v>1214845.28</v>
      </c>
      <c r="AK34" s="80">
        <f t="shared" si="7"/>
        <v>1845567.28</v>
      </c>
      <c r="AL34" s="79">
        <f t="shared" si="7"/>
        <v>630722</v>
      </c>
      <c r="AM34" s="81">
        <f t="shared" si="7"/>
        <v>1214845.28</v>
      </c>
      <c r="AN34" s="80">
        <f t="shared" si="7"/>
        <v>1845567.28</v>
      </c>
      <c r="AO34" s="79">
        <f t="shared" si="7"/>
        <v>630722</v>
      </c>
      <c r="AP34" s="81">
        <f t="shared" si="7"/>
        <v>1214845.28</v>
      </c>
      <c r="AQ34" s="80">
        <f t="shared" si="7"/>
        <v>1336967.28</v>
      </c>
      <c r="AR34" s="79">
        <f t="shared" si="7"/>
        <v>494706</v>
      </c>
      <c r="AS34" s="81">
        <f t="shared" si="7"/>
        <v>842261.27999999991</v>
      </c>
      <c r="AT34" s="80">
        <f t="shared" si="7"/>
        <v>1845567.28</v>
      </c>
      <c r="AU34" s="79">
        <f t="shared" si="7"/>
        <v>630722</v>
      </c>
      <c r="AV34" s="81">
        <f t="shared" si="7"/>
        <v>1214845.28</v>
      </c>
      <c r="AW34" s="80">
        <f t="shared" si="7"/>
        <v>1845567.28</v>
      </c>
      <c r="AX34" s="79">
        <f t="shared" si="7"/>
        <v>630722</v>
      </c>
      <c r="AY34" s="81">
        <f t="shared" si="7"/>
        <v>1214845.28</v>
      </c>
      <c r="AZ34" s="80">
        <f t="shared" si="7"/>
        <v>1845567.28</v>
      </c>
      <c r="BA34" s="79">
        <f t="shared" si="7"/>
        <v>630722</v>
      </c>
      <c r="BB34" s="81">
        <f t="shared" si="7"/>
        <v>1214845.28</v>
      </c>
      <c r="BC34" s="80">
        <f t="shared" si="7"/>
        <v>1845567.28</v>
      </c>
      <c r="BD34" s="79">
        <f t="shared" si="7"/>
        <v>630722</v>
      </c>
      <c r="BE34" s="81">
        <f t="shared" si="7"/>
        <v>1214845.28</v>
      </c>
      <c r="BF34" s="80">
        <f t="shared" si="7"/>
        <v>1845567.28</v>
      </c>
      <c r="BG34" s="79">
        <f t="shared" si="7"/>
        <v>630722</v>
      </c>
      <c r="BH34" s="81">
        <f t="shared" si="7"/>
        <v>1214845.28</v>
      </c>
      <c r="BI34" s="80">
        <f t="shared" si="7"/>
        <v>1845567.28</v>
      </c>
      <c r="BJ34" s="79">
        <f t="shared" si="7"/>
        <v>630722</v>
      </c>
      <c r="BK34" s="81">
        <f t="shared" si="7"/>
        <v>1214845.28</v>
      </c>
      <c r="BL34" s="80">
        <f t="shared" si="7"/>
        <v>1336967.28</v>
      </c>
      <c r="BM34" s="79">
        <f t="shared" si="7"/>
        <v>494706</v>
      </c>
      <c r="BN34" s="81">
        <f t="shared" si="7"/>
        <v>842261.27999999991</v>
      </c>
      <c r="BO34" s="80">
        <f t="shared" si="7"/>
        <v>1845567.28</v>
      </c>
      <c r="BP34" s="79">
        <f t="shared" si="7"/>
        <v>630722</v>
      </c>
      <c r="BQ34" s="81">
        <f t="shared" si="7"/>
        <v>1214845.28</v>
      </c>
      <c r="BR34" s="80">
        <f t="shared" si="7"/>
        <v>1845567.28</v>
      </c>
      <c r="BS34" s="79">
        <f t="shared" si="7"/>
        <v>630722</v>
      </c>
      <c r="BT34" s="81">
        <f t="shared" ref="BT34:CX34" si="8">SUM(BT6:BT32)</f>
        <v>1214845.28</v>
      </c>
      <c r="BU34" s="80">
        <f t="shared" si="8"/>
        <v>1845567.28</v>
      </c>
      <c r="BV34" s="79">
        <f t="shared" si="8"/>
        <v>630722</v>
      </c>
      <c r="BW34" s="81">
        <f t="shared" si="8"/>
        <v>1214845.28</v>
      </c>
      <c r="BX34" s="80">
        <f t="shared" si="8"/>
        <v>1845567.28</v>
      </c>
      <c r="BY34" s="79">
        <f t="shared" si="8"/>
        <v>630722</v>
      </c>
      <c r="BZ34" s="81">
        <f t="shared" si="8"/>
        <v>1214845.28</v>
      </c>
      <c r="CA34" s="80">
        <f t="shared" si="8"/>
        <v>1845567.28</v>
      </c>
      <c r="CB34" s="79">
        <f t="shared" si="8"/>
        <v>630722</v>
      </c>
      <c r="CC34" s="81">
        <f t="shared" si="8"/>
        <v>1214845.28</v>
      </c>
      <c r="CD34" s="80">
        <f t="shared" si="8"/>
        <v>1845567.28</v>
      </c>
      <c r="CE34" s="79">
        <f t="shared" si="8"/>
        <v>630722</v>
      </c>
      <c r="CF34" s="81">
        <f t="shared" si="8"/>
        <v>1214845.28</v>
      </c>
      <c r="CG34" s="80">
        <f t="shared" si="8"/>
        <v>1336967.28</v>
      </c>
      <c r="CH34" s="79">
        <f t="shared" si="8"/>
        <v>494706</v>
      </c>
      <c r="CI34" s="81">
        <f t="shared" si="8"/>
        <v>842261.27999999991</v>
      </c>
      <c r="CJ34" s="80">
        <f t="shared" si="8"/>
        <v>1845567.28</v>
      </c>
      <c r="CK34" s="79">
        <f t="shared" si="8"/>
        <v>630722</v>
      </c>
      <c r="CL34" s="81">
        <f t="shared" si="8"/>
        <v>1214845.28</v>
      </c>
      <c r="CM34" s="80">
        <f t="shared" si="8"/>
        <v>1845567.28</v>
      </c>
      <c r="CN34" s="79">
        <f t="shared" si="8"/>
        <v>630722</v>
      </c>
      <c r="CO34" s="81">
        <f t="shared" si="8"/>
        <v>1214845.28</v>
      </c>
      <c r="CP34" s="80">
        <f t="shared" si="8"/>
        <v>1845567.28</v>
      </c>
      <c r="CQ34" s="79">
        <f t="shared" si="8"/>
        <v>630722</v>
      </c>
      <c r="CR34" s="81">
        <f t="shared" si="8"/>
        <v>1214845.28</v>
      </c>
      <c r="CS34" s="80">
        <f t="shared" si="8"/>
        <v>1845567.28</v>
      </c>
      <c r="CT34" s="79">
        <f t="shared" si="8"/>
        <v>630722</v>
      </c>
      <c r="CU34" s="81">
        <f t="shared" si="8"/>
        <v>1214845.28</v>
      </c>
      <c r="CV34" s="80">
        <f t="shared" si="8"/>
        <v>54669585.68</v>
      </c>
      <c r="CW34" s="79">
        <f t="shared" si="8"/>
        <v>18872302</v>
      </c>
      <c r="CX34" s="81">
        <f t="shared" si="8"/>
        <v>35797283.68</v>
      </c>
    </row>
    <row r="35" spans="2:103" x14ac:dyDescent="0.25">
      <c r="CT35" s="78"/>
      <c r="CU35" s="78"/>
      <c r="CV35" s="79"/>
      <c r="CW35" s="79"/>
      <c r="CX35" s="79"/>
      <c r="CY35" s="78"/>
    </row>
    <row r="36" spans="2:103" x14ac:dyDescent="0.25">
      <c r="CT36" s="78"/>
      <c r="CU36" s="79"/>
      <c r="CV36" s="79"/>
      <c r="CW36" s="79"/>
      <c r="CX36" s="79"/>
      <c r="CY36" s="78"/>
    </row>
    <row r="37" spans="2:103" x14ac:dyDescent="0.25">
      <c r="CT37" s="78"/>
      <c r="CU37" s="79"/>
      <c r="CV37" s="79"/>
      <c r="CW37" s="79"/>
      <c r="CX37" s="78"/>
      <c r="CY37" s="78"/>
    </row>
    <row r="38" spans="2:103" x14ac:dyDescent="0.25">
      <c r="CT38" s="78"/>
      <c r="CU38" s="79"/>
      <c r="CV38" s="79"/>
      <c r="CW38" s="79"/>
      <c r="CX38" s="78"/>
      <c r="CY38" s="78"/>
    </row>
    <row r="39" spans="2:103" x14ac:dyDescent="0.25">
      <c r="CT39" s="78"/>
      <c r="CU39" s="79"/>
      <c r="CV39" s="79"/>
      <c r="CW39" s="79"/>
      <c r="CX39" s="78"/>
      <c r="CY39" s="78"/>
    </row>
    <row r="40" spans="2:103" x14ac:dyDescent="0.25">
      <c r="CT40" s="78"/>
      <c r="CU40" s="79"/>
      <c r="CV40" s="79"/>
      <c r="CW40" s="79"/>
      <c r="CX40" s="78"/>
      <c r="CY40" s="78"/>
    </row>
    <row r="41" spans="2:103" x14ac:dyDescent="0.25">
      <c r="CT41" s="78"/>
      <c r="CU41" s="79"/>
      <c r="CV41" s="79"/>
      <c r="CW41" s="79"/>
      <c r="CX41" s="78"/>
      <c r="CY41" s="78"/>
    </row>
    <row r="42" spans="2:103" x14ac:dyDescent="0.25">
      <c r="CT42" s="78"/>
      <c r="CU42" s="79"/>
      <c r="CV42" s="79"/>
      <c r="CW42" s="79"/>
      <c r="CX42" s="78"/>
      <c r="CY42" s="78"/>
    </row>
    <row r="43" spans="2:103" x14ac:dyDescent="0.25">
      <c r="CT43" s="78"/>
      <c r="CU43" s="79"/>
      <c r="CV43" s="79"/>
      <c r="CW43" s="79"/>
      <c r="CX43" s="78"/>
      <c r="CY43" s="78"/>
    </row>
    <row r="44" spans="2:103" x14ac:dyDescent="0.25">
      <c r="CT44" s="78"/>
      <c r="CU44" s="79"/>
      <c r="CV44" s="79"/>
      <c r="CW44" s="79"/>
      <c r="CX44" s="78"/>
      <c r="CY44" s="78"/>
    </row>
    <row r="45" spans="2:103" x14ac:dyDescent="0.25">
      <c r="CT45" s="78"/>
      <c r="CU45" s="79"/>
      <c r="CV45" s="79"/>
      <c r="CW45" s="79"/>
      <c r="CX45" s="78"/>
      <c r="CY45" s="78"/>
    </row>
    <row r="46" spans="2:103" x14ac:dyDescent="0.25">
      <c r="CT46" s="78"/>
      <c r="CU46" s="79"/>
      <c r="CV46" s="79"/>
      <c r="CW46" s="79"/>
      <c r="CX46" s="78"/>
      <c r="CY46" s="78"/>
    </row>
    <row r="47" spans="2:103" x14ac:dyDescent="0.25">
      <c r="CT47" s="78"/>
      <c r="CU47" s="79"/>
      <c r="CV47" s="79"/>
      <c r="CW47" s="79"/>
      <c r="CX47" s="78"/>
    </row>
    <row r="48" spans="2:103" x14ac:dyDescent="0.25">
      <c r="CT48" s="78"/>
      <c r="CU48" s="79"/>
      <c r="CV48" s="79"/>
      <c r="CW48" s="79"/>
      <c r="CX48" s="78"/>
    </row>
    <row r="49" spans="98:102" x14ac:dyDescent="0.25">
      <c r="CT49" s="78"/>
      <c r="CU49" s="78"/>
      <c r="CV49" s="78"/>
      <c r="CW49" s="78"/>
      <c r="CX49" s="78"/>
    </row>
    <row r="50" spans="98:102" x14ac:dyDescent="0.25">
      <c r="CT50" s="78"/>
      <c r="CU50" s="78"/>
      <c r="CV50" s="78"/>
      <c r="CW50" s="78"/>
      <c r="CX50" s="7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3"/>
  <sheetViews>
    <sheetView zoomScale="75" workbookViewId="0">
      <selection activeCell="P14" sqref="P14"/>
    </sheetView>
  </sheetViews>
  <sheetFormatPr defaultColWidth="9.109375" defaultRowHeight="13.8" x14ac:dyDescent="0.25"/>
  <cols>
    <col min="1" max="2" width="9.109375" style="4"/>
    <col min="3" max="3" width="17.5546875" style="4" customWidth="1"/>
    <col min="4" max="4" width="9.33203125" style="4" bestFit="1" customWidth="1"/>
    <col min="5" max="5" width="9.109375" style="4"/>
    <col min="6" max="6" width="10.33203125" style="10" customWidth="1"/>
    <col min="7" max="7" width="10.6640625" style="4" customWidth="1"/>
    <col min="8" max="8" width="11.33203125" style="10" customWidth="1"/>
    <col min="9" max="9" width="14" style="4" bestFit="1" customWidth="1"/>
    <col min="10" max="10" width="15.33203125" style="4" customWidth="1"/>
    <col min="11" max="16384" width="9.109375" style="4"/>
  </cols>
  <sheetData>
    <row r="3" spans="3:12" s="5" customFormat="1" ht="27.6" x14ac:dyDescent="0.25">
      <c r="C3" s="5" t="s">
        <v>12</v>
      </c>
      <c r="D3" s="6" t="s">
        <v>2</v>
      </c>
      <c r="E3" s="6"/>
      <c r="F3" s="7" t="s">
        <v>13</v>
      </c>
      <c r="G3" s="5" t="s">
        <v>29</v>
      </c>
      <c r="H3" s="7" t="s">
        <v>14</v>
      </c>
      <c r="I3" s="7" t="s">
        <v>30</v>
      </c>
      <c r="J3" s="7" t="s">
        <v>32</v>
      </c>
    </row>
    <row r="4" spans="3:12" x14ac:dyDescent="0.25">
      <c r="C4" s="13" t="s">
        <v>18</v>
      </c>
      <c r="D4" s="14">
        <v>50</v>
      </c>
      <c r="E4" s="14" t="s">
        <v>17</v>
      </c>
      <c r="F4" s="15">
        <v>42.9</v>
      </c>
      <c r="G4" s="13" t="s">
        <v>9</v>
      </c>
      <c r="H4" s="15">
        <v>25.5</v>
      </c>
      <c r="I4" s="16">
        <f>-H4*D4*IF(E4="HLH",96,IF(E4="LLH",72,24))</f>
        <v>-122400</v>
      </c>
      <c r="J4" s="16">
        <f>F4*D4*IF(E4="HLH",96,IF(E4="LLH",72,168))</f>
        <v>205920</v>
      </c>
      <c r="L4" s="15">
        <v>25.5</v>
      </c>
    </row>
    <row r="5" spans="3:12" x14ac:dyDescent="0.25">
      <c r="C5" s="13" t="s">
        <v>18</v>
      </c>
      <c r="D5" s="14">
        <v>14</v>
      </c>
      <c r="E5" s="14" t="s">
        <v>17</v>
      </c>
      <c r="F5" s="15">
        <v>47.5</v>
      </c>
      <c r="G5" s="13" t="s">
        <v>9</v>
      </c>
      <c r="H5" s="15">
        <v>25.5</v>
      </c>
      <c r="I5" s="16">
        <f t="shared" ref="I5:I38" si="0">-H5*D5*IF(E5="HLH",96,IF(E5="LLH",72,24))</f>
        <v>-34272</v>
      </c>
      <c r="J5" s="16">
        <f t="shared" ref="J5:J38" si="1">F5*D5*IF(E5="HLH",96,IF(E5="LLH",72,168))</f>
        <v>63840</v>
      </c>
      <c r="L5" s="15">
        <v>25.5</v>
      </c>
    </row>
    <row r="6" spans="3:12" x14ac:dyDescent="0.25">
      <c r="C6" s="13" t="s">
        <v>18</v>
      </c>
      <c r="D6" s="14">
        <v>25</v>
      </c>
      <c r="E6" s="14" t="s">
        <v>17</v>
      </c>
      <c r="F6" s="15">
        <v>75</v>
      </c>
      <c r="G6" s="13" t="s">
        <v>9</v>
      </c>
      <c r="H6" s="15">
        <v>25.5</v>
      </c>
      <c r="I6" s="16">
        <f t="shared" si="0"/>
        <v>-61200</v>
      </c>
      <c r="J6" s="16">
        <f t="shared" si="1"/>
        <v>180000</v>
      </c>
      <c r="L6" s="15">
        <v>25.5</v>
      </c>
    </row>
    <row r="7" spans="3:12" x14ac:dyDescent="0.25">
      <c r="C7" s="13" t="s">
        <v>18</v>
      </c>
      <c r="D7" s="14">
        <v>13</v>
      </c>
      <c r="E7" s="14" t="s">
        <v>15</v>
      </c>
      <c r="F7" s="15">
        <v>47.5</v>
      </c>
      <c r="G7" s="13" t="s">
        <v>9</v>
      </c>
      <c r="H7" s="15">
        <v>22</v>
      </c>
      <c r="I7" s="16">
        <f t="shared" si="0"/>
        <v>-20592</v>
      </c>
      <c r="J7" s="16">
        <f t="shared" si="1"/>
        <v>44460</v>
      </c>
      <c r="L7" s="15">
        <v>22</v>
      </c>
    </row>
    <row r="8" spans="3:12" x14ac:dyDescent="0.25">
      <c r="C8" s="13" t="s">
        <v>18</v>
      </c>
      <c r="D8" s="14">
        <v>1</v>
      </c>
      <c r="E8" s="14" t="s">
        <v>19</v>
      </c>
      <c r="F8" s="15">
        <v>42.75</v>
      </c>
      <c r="G8" s="13" t="s">
        <v>9</v>
      </c>
      <c r="H8" s="15">
        <v>24.33</v>
      </c>
      <c r="I8" s="16">
        <f t="shared" si="0"/>
        <v>-583.91999999999996</v>
      </c>
      <c r="J8" s="16">
        <f t="shared" si="1"/>
        <v>7182</v>
      </c>
      <c r="L8" s="15">
        <v>24.33</v>
      </c>
    </row>
    <row r="9" spans="3:12" x14ac:dyDescent="0.25">
      <c r="C9" s="13" t="s">
        <v>18</v>
      </c>
      <c r="D9" s="14">
        <v>50</v>
      </c>
      <c r="E9" s="14" t="s">
        <v>19</v>
      </c>
      <c r="F9" s="15">
        <v>72</v>
      </c>
      <c r="G9" s="13" t="s">
        <v>9</v>
      </c>
      <c r="H9" s="15">
        <v>24.33</v>
      </c>
      <c r="I9" s="16">
        <f t="shared" si="0"/>
        <v>-29196</v>
      </c>
      <c r="J9" s="16">
        <f t="shared" si="1"/>
        <v>604800</v>
      </c>
      <c r="L9" s="15">
        <v>24.33</v>
      </c>
    </row>
    <row r="10" spans="3:12" x14ac:dyDescent="0.25">
      <c r="C10" s="13" t="s">
        <v>18</v>
      </c>
      <c r="D10" s="14">
        <v>50</v>
      </c>
      <c r="E10" s="14" t="s">
        <v>19</v>
      </c>
      <c r="F10" s="15">
        <v>73</v>
      </c>
      <c r="G10" s="13" t="s">
        <v>9</v>
      </c>
      <c r="H10" s="15">
        <v>24.33</v>
      </c>
      <c r="I10" s="16">
        <f t="shared" si="0"/>
        <v>-29196</v>
      </c>
      <c r="J10" s="16">
        <f t="shared" si="1"/>
        <v>613200</v>
      </c>
      <c r="L10" s="15">
        <v>24.33</v>
      </c>
    </row>
    <row r="11" spans="3:12" s="17" customFormat="1" x14ac:dyDescent="0.25">
      <c r="C11" s="17" t="s">
        <v>6</v>
      </c>
      <c r="D11" s="18">
        <v>25</v>
      </c>
      <c r="E11" s="18" t="s">
        <v>17</v>
      </c>
      <c r="F11" s="19">
        <v>143</v>
      </c>
      <c r="G11" s="17" t="s">
        <v>9</v>
      </c>
      <c r="H11" s="19">
        <v>28.5</v>
      </c>
      <c r="I11" s="20">
        <f t="shared" si="0"/>
        <v>-68400</v>
      </c>
      <c r="J11" s="20">
        <f t="shared" si="1"/>
        <v>343200</v>
      </c>
      <c r="L11" s="19">
        <v>28.5</v>
      </c>
    </row>
    <row r="12" spans="3:12" x14ac:dyDescent="0.25">
      <c r="C12" s="13" t="s">
        <v>11</v>
      </c>
      <c r="D12" s="14">
        <v>25</v>
      </c>
      <c r="E12" s="14" t="s">
        <v>17</v>
      </c>
      <c r="F12" s="15">
        <v>69</v>
      </c>
      <c r="G12" s="13" t="s">
        <v>27</v>
      </c>
      <c r="H12" s="15">
        <v>27</v>
      </c>
      <c r="I12" s="16">
        <f t="shared" si="0"/>
        <v>-64800</v>
      </c>
      <c r="J12" s="16">
        <f t="shared" si="1"/>
        <v>165600</v>
      </c>
      <c r="L12" s="15">
        <v>27</v>
      </c>
    </row>
    <row r="13" spans="3:12" x14ac:dyDescent="0.25">
      <c r="C13" s="13" t="s">
        <v>11</v>
      </c>
      <c r="D13" s="14">
        <v>25</v>
      </c>
      <c r="E13" s="14" t="s">
        <v>17</v>
      </c>
      <c r="F13" s="15">
        <v>70</v>
      </c>
      <c r="G13" s="13" t="s">
        <v>27</v>
      </c>
      <c r="H13" s="15">
        <v>27</v>
      </c>
      <c r="I13" s="16">
        <f t="shared" si="0"/>
        <v>-64800</v>
      </c>
      <c r="J13" s="16">
        <f t="shared" si="1"/>
        <v>168000</v>
      </c>
      <c r="L13" s="15">
        <v>27</v>
      </c>
    </row>
    <row r="14" spans="3:12" x14ac:dyDescent="0.25">
      <c r="C14" s="13" t="s">
        <v>11</v>
      </c>
      <c r="D14" s="14">
        <v>50</v>
      </c>
      <c r="E14" s="14" t="s">
        <v>17</v>
      </c>
      <c r="F14" s="15">
        <v>75</v>
      </c>
      <c r="G14" s="13" t="s">
        <v>9</v>
      </c>
      <c r="H14" s="15">
        <v>28.5</v>
      </c>
      <c r="I14" s="16">
        <f t="shared" si="0"/>
        <v>-136800</v>
      </c>
      <c r="J14" s="16">
        <f t="shared" si="1"/>
        <v>360000</v>
      </c>
      <c r="L14" s="15">
        <v>28.5</v>
      </c>
    </row>
    <row r="15" spans="3:12" x14ac:dyDescent="0.25">
      <c r="C15" s="13" t="s">
        <v>11</v>
      </c>
      <c r="D15" s="14">
        <v>25</v>
      </c>
      <c r="E15" s="14" t="s">
        <v>17</v>
      </c>
      <c r="F15" s="15">
        <v>110</v>
      </c>
      <c r="G15" s="13" t="s">
        <v>27</v>
      </c>
      <c r="H15" s="15">
        <v>27</v>
      </c>
      <c r="I15" s="16">
        <f t="shared" si="0"/>
        <v>-64800</v>
      </c>
      <c r="J15" s="16">
        <f t="shared" si="1"/>
        <v>264000</v>
      </c>
      <c r="L15" s="15">
        <v>27</v>
      </c>
    </row>
    <row r="16" spans="3:12" x14ac:dyDescent="0.25">
      <c r="C16" s="13" t="s">
        <v>11</v>
      </c>
      <c r="D16" s="14">
        <v>25</v>
      </c>
      <c r="E16" s="14" t="s">
        <v>15</v>
      </c>
      <c r="F16" s="15">
        <v>150</v>
      </c>
      <c r="G16" s="13" t="s">
        <v>9</v>
      </c>
      <c r="H16" s="15">
        <v>22</v>
      </c>
      <c r="I16" s="16">
        <f t="shared" si="0"/>
        <v>-39600</v>
      </c>
      <c r="J16" s="16">
        <f t="shared" si="1"/>
        <v>270000</v>
      </c>
      <c r="L16" s="15">
        <v>22</v>
      </c>
    </row>
    <row r="17" spans="3:12" s="17" customFormat="1" x14ac:dyDescent="0.25">
      <c r="C17" s="17" t="s">
        <v>24</v>
      </c>
      <c r="D17" s="18">
        <v>50</v>
      </c>
      <c r="E17" s="18" t="s">
        <v>17</v>
      </c>
      <c r="F17" s="19">
        <v>121</v>
      </c>
      <c r="G17" s="17" t="s">
        <v>27</v>
      </c>
      <c r="H17" s="19">
        <v>27</v>
      </c>
      <c r="I17" s="20">
        <f t="shared" si="0"/>
        <v>-129600</v>
      </c>
      <c r="J17" s="20">
        <f t="shared" si="1"/>
        <v>580800</v>
      </c>
      <c r="L17" s="19">
        <v>27</v>
      </c>
    </row>
    <row r="18" spans="3:12" x14ac:dyDescent="0.25">
      <c r="C18" s="13" t="s">
        <v>16</v>
      </c>
      <c r="D18" s="14">
        <v>10</v>
      </c>
      <c r="E18" s="14" t="s">
        <v>17</v>
      </c>
      <c r="F18" s="15">
        <v>64</v>
      </c>
      <c r="G18" s="13" t="s">
        <v>9</v>
      </c>
      <c r="H18" s="15">
        <v>25.5</v>
      </c>
      <c r="I18" s="16">
        <f t="shared" si="0"/>
        <v>-24480</v>
      </c>
      <c r="J18" s="16">
        <f t="shared" si="1"/>
        <v>61440</v>
      </c>
      <c r="L18" s="15">
        <v>25.5</v>
      </c>
    </row>
    <row r="19" spans="3:12" x14ac:dyDescent="0.25">
      <c r="C19" s="4" t="s">
        <v>20</v>
      </c>
      <c r="D19" s="8">
        <v>50</v>
      </c>
      <c r="E19" s="8" t="s">
        <v>17</v>
      </c>
      <c r="F19" s="11">
        <v>88.5</v>
      </c>
      <c r="G19" s="4" t="s">
        <v>28</v>
      </c>
      <c r="H19" s="11">
        <v>17.5</v>
      </c>
      <c r="I19" s="20">
        <f t="shared" si="0"/>
        <v>-84000</v>
      </c>
      <c r="J19" s="20">
        <f t="shared" si="1"/>
        <v>424800</v>
      </c>
      <c r="L19" s="11">
        <v>17.5</v>
      </c>
    </row>
    <row r="20" spans="3:12" x14ac:dyDescent="0.25">
      <c r="C20" s="4" t="s">
        <v>20</v>
      </c>
      <c r="D20" s="8">
        <v>25</v>
      </c>
      <c r="E20" s="8" t="s">
        <v>17</v>
      </c>
      <c r="F20" s="11">
        <v>147</v>
      </c>
      <c r="G20" s="4" t="s">
        <v>28</v>
      </c>
      <c r="H20" s="11">
        <v>17.5</v>
      </c>
      <c r="I20" s="20">
        <f t="shared" si="0"/>
        <v>-42000</v>
      </c>
      <c r="J20" s="20">
        <f t="shared" si="1"/>
        <v>352800</v>
      </c>
      <c r="L20" s="11">
        <v>17.5</v>
      </c>
    </row>
    <row r="21" spans="3:12" x14ac:dyDescent="0.25">
      <c r="C21" s="4" t="s">
        <v>20</v>
      </c>
      <c r="D21" s="8">
        <v>50</v>
      </c>
      <c r="E21" s="8" t="s">
        <v>17</v>
      </c>
      <c r="F21" s="11">
        <v>150</v>
      </c>
      <c r="G21" s="4" t="s">
        <v>27</v>
      </c>
      <c r="H21" s="11">
        <v>28</v>
      </c>
      <c r="I21" s="20">
        <f t="shared" si="0"/>
        <v>-134400</v>
      </c>
      <c r="J21" s="20">
        <f t="shared" si="1"/>
        <v>720000</v>
      </c>
      <c r="L21" s="11">
        <v>28</v>
      </c>
    </row>
    <row r="22" spans="3:12" x14ac:dyDescent="0.25">
      <c r="C22" s="4" t="s">
        <v>20</v>
      </c>
      <c r="D22" s="8">
        <v>25</v>
      </c>
      <c r="E22" s="8" t="s">
        <v>15</v>
      </c>
      <c r="F22" s="11">
        <v>70</v>
      </c>
      <c r="G22" s="4" t="s">
        <v>28</v>
      </c>
      <c r="H22" s="11">
        <v>26</v>
      </c>
      <c r="I22" s="20">
        <f t="shared" si="0"/>
        <v>-46800</v>
      </c>
      <c r="J22" s="20">
        <f t="shared" si="1"/>
        <v>126000</v>
      </c>
      <c r="L22" s="11">
        <v>26</v>
      </c>
    </row>
    <row r="23" spans="3:12" x14ac:dyDescent="0.25">
      <c r="C23" s="4" t="s">
        <v>20</v>
      </c>
      <c r="D23" s="8">
        <v>50</v>
      </c>
      <c r="E23" s="8" t="s">
        <v>15</v>
      </c>
      <c r="F23" s="11">
        <v>88.5</v>
      </c>
      <c r="G23" s="4" t="s">
        <v>28</v>
      </c>
      <c r="H23" s="11">
        <v>26</v>
      </c>
      <c r="I23" s="20">
        <f t="shared" si="0"/>
        <v>-93600</v>
      </c>
      <c r="J23" s="20">
        <f t="shared" si="1"/>
        <v>318600</v>
      </c>
      <c r="L23" s="11">
        <v>26</v>
      </c>
    </row>
    <row r="24" spans="3:12" x14ac:dyDescent="0.25">
      <c r="C24" s="13" t="s">
        <v>31</v>
      </c>
      <c r="D24" s="14">
        <v>5</v>
      </c>
      <c r="E24" s="14" t="s">
        <v>19</v>
      </c>
      <c r="F24" s="15">
        <v>104.75</v>
      </c>
      <c r="G24" s="13" t="s">
        <v>9</v>
      </c>
      <c r="H24" s="15">
        <v>25.928571428571427</v>
      </c>
      <c r="I24" s="16">
        <f t="shared" si="0"/>
        <v>-3111.4285714285716</v>
      </c>
      <c r="J24" s="16">
        <f t="shared" si="1"/>
        <v>87990</v>
      </c>
      <c r="L24" s="15">
        <v>25.928571428571427</v>
      </c>
    </row>
    <row r="25" spans="3:12" x14ac:dyDescent="0.25">
      <c r="C25" s="4" t="s">
        <v>7</v>
      </c>
      <c r="D25" s="8">
        <v>25</v>
      </c>
      <c r="E25" s="8" t="s">
        <v>15</v>
      </c>
      <c r="F25" s="11">
        <v>145</v>
      </c>
      <c r="G25" s="4" t="s">
        <v>9</v>
      </c>
      <c r="H25" s="11">
        <v>22.5</v>
      </c>
      <c r="I25" s="20">
        <f t="shared" si="0"/>
        <v>-40500</v>
      </c>
      <c r="J25" s="20">
        <f t="shared" si="1"/>
        <v>261000</v>
      </c>
      <c r="L25" s="11">
        <v>22.5</v>
      </c>
    </row>
    <row r="26" spans="3:12" x14ac:dyDescent="0.25">
      <c r="C26" s="4" t="s">
        <v>7</v>
      </c>
      <c r="D26" s="8">
        <v>25</v>
      </c>
      <c r="E26" s="8" t="s">
        <v>19</v>
      </c>
      <c r="F26" s="11">
        <v>145</v>
      </c>
      <c r="G26" s="4" t="s">
        <v>9</v>
      </c>
      <c r="H26" s="11">
        <v>25.928571428571427</v>
      </c>
      <c r="I26" s="20">
        <f t="shared" si="0"/>
        <v>-15557.142857142855</v>
      </c>
      <c r="J26" s="20">
        <f t="shared" si="1"/>
        <v>609000</v>
      </c>
      <c r="L26" s="11">
        <v>25.928571428571427</v>
      </c>
    </row>
    <row r="27" spans="3:12" x14ac:dyDescent="0.25">
      <c r="C27" s="13" t="s">
        <v>10</v>
      </c>
      <c r="D27" s="14">
        <v>25</v>
      </c>
      <c r="E27" s="14" t="s">
        <v>15</v>
      </c>
      <c r="F27" s="15">
        <v>88</v>
      </c>
      <c r="G27" s="13" t="s">
        <v>9</v>
      </c>
      <c r="H27" s="15">
        <v>22.5</v>
      </c>
      <c r="I27" s="16">
        <f t="shared" si="0"/>
        <v>-40500</v>
      </c>
      <c r="J27" s="16">
        <f t="shared" si="1"/>
        <v>158400</v>
      </c>
      <c r="L27" s="15">
        <v>22.5</v>
      </c>
    </row>
    <row r="28" spans="3:12" x14ac:dyDescent="0.25">
      <c r="C28" s="4" t="s">
        <v>4</v>
      </c>
      <c r="D28" s="8">
        <v>50</v>
      </c>
      <c r="E28" s="8" t="s">
        <v>19</v>
      </c>
      <c r="F28" s="11">
        <v>49</v>
      </c>
      <c r="G28" s="4" t="s">
        <v>9</v>
      </c>
      <c r="H28" s="11">
        <v>25.928571428571427</v>
      </c>
      <c r="I28" s="20">
        <f t="shared" si="0"/>
        <v>-31114.28571428571</v>
      </c>
      <c r="J28" s="20">
        <f t="shared" si="1"/>
        <v>411600</v>
      </c>
      <c r="L28" s="11">
        <v>25.928571428571427</v>
      </c>
    </row>
    <row r="29" spans="3:12" x14ac:dyDescent="0.25">
      <c r="C29" s="13" t="s">
        <v>5</v>
      </c>
      <c r="D29" s="14">
        <v>13</v>
      </c>
      <c r="E29" s="14" t="s">
        <v>15</v>
      </c>
      <c r="F29" s="15">
        <v>21</v>
      </c>
      <c r="G29" s="13" t="s">
        <v>9</v>
      </c>
      <c r="H29" s="15">
        <v>22.5</v>
      </c>
      <c r="I29" s="16">
        <f t="shared" si="0"/>
        <v>-21060</v>
      </c>
      <c r="J29" s="16">
        <f t="shared" si="1"/>
        <v>19656</v>
      </c>
      <c r="L29" s="15">
        <v>22.5</v>
      </c>
    </row>
    <row r="30" spans="3:12" x14ac:dyDescent="0.25">
      <c r="C30" s="13" t="s">
        <v>5</v>
      </c>
      <c r="D30" s="14">
        <v>10</v>
      </c>
      <c r="E30" s="14" t="s">
        <v>15</v>
      </c>
      <c r="F30" s="15">
        <v>75.91</v>
      </c>
      <c r="G30" s="13" t="s">
        <v>9</v>
      </c>
      <c r="H30" s="15">
        <v>22.5</v>
      </c>
      <c r="I30" s="16">
        <f t="shared" si="0"/>
        <v>-16200</v>
      </c>
      <c r="J30" s="16">
        <f t="shared" si="1"/>
        <v>54655.199999999997</v>
      </c>
      <c r="L30" s="15">
        <v>22.5</v>
      </c>
    </row>
    <row r="31" spans="3:12" x14ac:dyDescent="0.25">
      <c r="C31" s="13" t="s">
        <v>5</v>
      </c>
      <c r="D31" s="14">
        <v>5</v>
      </c>
      <c r="E31" s="14" t="s">
        <v>15</v>
      </c>
      <c r="F31" s="15">
        <v>75.97</v>
      </c>
      <c r="G31" s="13" t="s">
        <v>9</v>
      </c>
      <c r="H31" s="15">
        <v>22.5</v>
      </c>
      <c r="I31" s="16">
        <f t="shared" si="0"/>
        <v>-8100</v>
      </c>
      <c r="J31" s="16">
        <f t="shared" si="1"/>
        <v>27349.200000000001</v>
      </c>
      <c r="L31" s="15">
        <v>22.5</v>
      </c>
    </row>
    <row r="32" spans="3:12" x14ac:dyDescent="0.25">
      <c r="C32" s="4" t="s">
        <v>22</v>
      </c>
      <c r="D32" s="8">
        <v>25</v>
      </c>
      <c r="E32" s="8" t="s">
        <v>17</v>
      </c>
      <c r="F32" s="11">
        <v>101</v>
      </c>
      <c r="G32" s="4" t="s">
        <v>27</v>
      </c>
      <c r="H32" s="11">
        <v>27</v>
      </c>
      <c r="I32" s="20">
        <f t="shared" si="0"/>
        <v>-64800</v>
      </c>
      <c r="J32" s="20">
        <f t="shared" si="1"/>
        <v>242400</v>
      </c>
      <c r="L32" s="11">
        <v>27</v>
      </c>
    </row>
    <row r="33" spans="3:12" x14ac:dyDescent="0.25">
      <c r="C33" s="4" t="s">
        <v>22</v>
      </c>
      <c r="D33" s="8">
        <v>25</v>
      </c>
      <c r="E33" s="8" t="s">
        <v>17</v>
      </c>
      <c r="F33" s="11">
        <v>136</v>
      </c>
      <c r="G33" s="4" t="s">
        <v>27</v>
      </c>
      <c r="H33" s="11">
        <v>27</v>
      </c>
      <c r="I33" s="20">
        <f t="shared" si="0"/>
        <v>-64800</v>
      </c>
      <c r="J33" s="20">
        <f t="shared" si="1"/>
        <v>326400</v>
      </c>
      <c r="L33" s="11">
        <v>27</v>
      </c>
    </row>
    <row r="34" spans="3:12" x14ac:dyDescent="0.25">
      <c r="C34" s="4" t="s">
        <v>22</v>
      </c>
      <c r="D34" s="8">
        <v>25</v>
      </c>
      <c r="E34" s="8" t="s">
        <v>17</v>
      </c>
      <c r="F34" s="11">
        <v>147</v>
      </c>
      <c r="G34" s="4" t="s">
        <v>27</v>
      </c>
      <c r="H34" s="11">
        <v>27</v>
      </c>
      <c r="I34" s="20">
        <f t="shared" si="0"/>
        <v>-64800</v>
      </c>
      <c r="J34" s="20">
        <f t="shared" si="1"/>
        <v>352800</v>
      </c>
      <c r="L34" s="11">
        <v>27</v>
      </c>
    </row>
    <row r="35" spans="3:12" x14ac:dyDescent="0.25">
      <c r="C35" s="13" t="s">
        <v>25</v>
      </c>
      <c r="D35" s="14">
        <v>25</v>
      </c>
      <c r="E35" s="14" t="s">
        <v>19</v>
      </c>
      <c r="F35" s="15">
        <v>45</v>
      </c>
      <c r="G35" s="13" t="s">
        <v>27</v>
      </c>
      <c r="H35" s="15">
        <v>28.5</v>
      </c>
      <c r="I35" s="16">
        <f t="shared" si="0"/>
        <v>-17100</v>
      </c>
      <c r="J35" s="16">
        <f t="shared" si="1"/>
        <v>189000</v>
      </c>
      <c r="L35" s="15">
        <v>28.5</v>
      </c>
    </row>
    <row r="36" spans="3:12" x14ac:dyDescent="0.25">
      <c r="C36" s="13" t="s">
        <v>3</v>
      </c>
      <c r="D36" s="14">
        <v>80</v>
      </c>
      <c r="E36" s="14" t="s">
        <v>19</v>
      </c>
      <c r="F36" s="15">
        <v>183.5</v>
      </c>
      <c r="G36" s="13" t="s">
        <v>9</v>
      </c>
      <c r="H36" s="15">
        <v>25.928571428571427</v>
      </c>
      <c r="I36" s="16">
        <f t="shared" si="0"/>
        <v>-49782.857142857145</v>
      </c>
      <c r="J36" s="16">
        <f t="shared" si="1"/>
        <v>2466240</v>
      </c>
      <c r="L36" s="15">
        <v>25.928571428571427</v>
      </c>
    </row>
    <row r="37" spans="3:12" x14ac:dyDescent="0.25">
      <c r="C37" s="13" t="s">
        <v>8</v>
      </c>
      <c r="D37" s="14">
        <v>21</v>
      </c>
      <c r="E37" s="14" t="s">
        <v>15</v>
      </c>
      <c r="F37" s="15">
        <v>78.5</v>
      </c>
      <c r="G37" s="13" t="s">
        <v>9</v>
      </c>
      <c r="H37" s="15">
        <v>22.5</v>
      </c>
      <c r="I37" s="16">
        <f t="shared" si="0"/>
        <v>-34020</v>
      </c>
      <c r="J37" s="16">
        <f t="shared" si="1"/>
        <v>118692</v>
      </c>
      <c r="L37" s="15">
        <v>22.5</v>
      </c>
    </row>
    <row r="38" spans="3:12" x14ac:dyDescent="0.25">
      <c r="C38" s="4" t="s">
        <v>85</v>
      </c>
      <c r="D38" s="8">
        <v>8</v>
      </c>
      <c r="E38" s="8" t="s">
        <v>19</v>
      </c>
      <c r="F38" s="10">
        <v>46.34</v>
      </c>
      <c r="G38" s="17" t="s">
        <v>9</v>
      </c>
      <c r="H38" s="19"/>
      <c r="I38" s="20">
        <f t="shared" si="0"/>
        <v>0</v>
      </c>
      <c r="J38" s="10">
        <f t="shared" si="1"/>
        <v>62280.960000000006</v>
      </c>
      <c r="L38" s="10"/>
    </row>
    <row r="40" spans="3:12" x14ac:dyDescent="0.25">
      <c r="C40" s="7"/>
      <c r="D40" s="7"/>
      <c r="E40" s="9"/>
      <c r="F40" s="12"/>
      <c r="H40" s="12"/>
    </row>
    <row r="41" spans="3:12" x14ac:dyDescent="0.25">
      <c r="D41" s="8"/>
      <c r="E41" s="8"/>
      <c r="F41" s="11"/>
      <c r="H41" s="11"/>
    </row>
    <row r="43" spans="3:12" x14ac:dyDescent="0.25">
      <c r="C43" s="5"/>
      <c r="D43" s="6"/>
      <c r="E43" s="8"/>
      <c r="F43" s="12"/>
      <c r="H43" s="12"/>
    </row>
  </sheetData>
  <phoneticPr fontId="0" type="noConversion"/>
  <pageMargins left="0.75" right="0.75" top="1" bottom="1" header="0.5" footer="0.5"/>
  <pageSetup orientation="portrait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35"/>
  <sheetViews>
    <sheetView zoomScale="75" workbookViewId="0">
      <selection activeCell="I2" sqref="I2"/>
    </sheetView>
  </sheetViews>
  <sheetFormatPr defaultColWidth="9.109375" defaultRowHeight="15.6" x14ac:dyDescent="0.3"/>
  <cols>
    <col min="1" max="1" width="9.109375" style="32"/>
    <col min="2" max="2" width="4" style="37" customWidth="1"/>
    <col min="3" max="3" width="16.44140625" style="34" customWidth="1"/>
    <col min="4" max="4" width="9.109375" style="32"/>
    <col min="5" max="10" width="17.6640625" style="32" bestFit="1" customWidth="1"/>
    <col min="11" max="11" width="18.33203125" style="32" bestFit="1" customWidth="1"/>
    <col min="12" max="12" width="17.6640625" style="32" bestFit="1" customWidth="1"/>
    <col min="13" max="13" width="18.33203125" style="32" bestFit="1" customWidth="1"/>
    <col min="14" max="14" width="19" style="32" bestFit="1" customWidth="1"/>
    <col min="15" max="16384" width="9.109375" style="32"/>
  </cols>
  <sheetData>
    <row r="2" spans="2:62" x14ac:dyDescent="0.3"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4" spans="2:62" s="36" customFormat="1" ht="16.2" thickBot="1" x14ac:dyDescent="0.35">
      <c r="B4" s="37"/>
      <c r="C4" s="35"/>
      <c r="E4" s="82" t="s">
        <v>33</v>
      </c>
      <c r="F4" s="82"/>
      <c r="G4" s="82"/>
      <c r="H4" s="82"/>
      <c r="I4" s="82"/>
      <c r="J4" s="82" t="s">
        <v>34</v>
      </c>
      <c r="K4" s="82"/>
      <c r="L4" s="82"/>
      <c r="M4" s="82"/>
      <c r="N4" s="57"/>
    </row>
    <row r="5" spans="2:62" ht="31.8" thickBot="1" x14ac:dyDescent="0.35">
      <c r="B5" s="46"/>
      <c r="C5" s="47"/>
      <c r="D5" s="48"/>
      <c r="E5" s="23" t="s">
        <v>45</v>
      </c>
      <c r="F5" s="22" t="s">
        <v>46</v>
      </c>
      <c r="G5" s="22" t="s">
        <v>47</v>
      </c>
      <c r="H5" s="22" t="s">
        <v>48</v>
      </c>
      <c r="I5" s="25">
        <v>37258</v>
      </c>
      <c r="J5" s="23" t="s">
        <v>35</v>
      </c>
      <c r="K5" s="22" t="s">
        <v>36</v>
      </c>
      <c r="L5" s="22" t="s">
        <v>37</v>
      </c>
      <c r="M5" s="24" t="s">
        <v>38</v>
      </c>
      <c r="N5" s="52">
        <v>37315</v>
      </c>
    </row>
    <row r="6" spans="2:62" x14ac:dyDescent="0.3">
      <c r="B6" s="39" t="s">
        <v>39</v>
      </c>
      <c r="C6" s="40"/>
      <c r="D6" s="38"/>
      <c r="E6" s="27"/>
      <c r="F6" s="26"/>
      <c r="G6" s="26"/>
      <c r="H6" s="26"/>
      <c r="I6" s="30"/>
      <c r="J6" s="58"/>
      <c r="K6" s="59"/>
      <c r="L6" s="59"/>
      <c r="M6" s="60"/>
      <c r="N6" s="53"/>
    </row>
    <row r="7" spans="2:62" x14ac:dyDescent="0.3">
      <c r="B7" s="39"/>
      <c r="C7" s="40" t="s">
        <v>27</v>
      </c>
      <c r="D7" s="38"/>
      <c r="E7" s="29">
        <f>SUMIF(Contracts!$G$4:$J$37,C7,Contracts!$I$4:$I$37)</f>
        <v>-669900</v>
      </c>
      <c r="F7" s="26">
        <f>E7</f>
        <v>-669900</v>
      </c>
      <c r="G7" s="26">
        <f>F7</f>
        <v>-669900</v>
      </c>
      <c r="H7" s="26">
        <f>G7</f>
        <v>-669900</v>
      </c>
      <c r="I7" s="30">
        <f>SUM(E7:H7)</f>
        <v>-2679600</v>
      </c>
      <c r="J7" s="29">
        <f>-792900</f>
        <v>-792900</v>
      </c>
      <c r="K7" s="28">
        <f>J7</f>
        <v>-792900</v>
      </c>
      <c r="L7" s="28">
        <f>K7</f>
        <v>-792900</v>
      </c>
      <c r="M7" s="31">
        <f>L7</f>
        <v>-792900</v>
      </c>
      <c r="N7" s="54">
        <f>SUM(J7:M7)</f>
        <v>-3171600</v>
      </c>
      <c r="O7" s="38"/>
    </row>
    <row r="8" spans="2:62" x14ac:dyDescent="0.3">
      <c r="B8" s="39"/>
      <c r="C8" s="40" t="s">
        <v>9</v>
      </c>
      <c r="D8" s="38"/>
      <c r="E8" s="29">
        <f>SUMIF(Contracts!$G$4:$J$38,C8,Contracts!$I$4:$I$38)</f>
        <v>-826665.63428571424</v>
      </c>
      <c r="F8" s="26">
        <f>-831336.994285714</f>
        <v>-831336.994285714</v>
      </c>
      <c r="G8" s="26">
        <f t="shared" ref="G8:H30" si="0">F8</f>
        <v>-831336.994285714</v>
      </c>
      <c r="H8" s="26">
        <f t="shared" si="0"/>
        <v>-831336.994285714</v>
      </c>
      <c r="I8" s="30">
        <f>SUM(E8:H8)</f>
        <v>-3320676.6171428561</v>
      </c>
      <c r="J8" s="29">
        <v>-831336.994285714</v>
      </c>
      <c r="K8" s="28">
        <f t="shared" ref="K8:M32" si="1">J8</f>
        <v>-831336.994285714</v>
      </c>
      <c r="L8" s="28">
        <f t="shared" si="1"/>
        <v>-831336.994285714</v>
      </c>
      <c r="M8" s="31">
        <f t="shared" si="1"/>
        <v>-831336.994285714</v>
      </c>
      <c r="N8" s="54">
        <f t="shared" ref="N8:N31" si="2">SUM(J8:M8)</f>
        <v>-3325347.977142856</v>
      </c>
      <c r="O8" s="38"/>
    </row>
    <row r="9" spans="2:62" x14ac:dyDescent="0.3">
      <c r="B9" s="39"/>
      <c r="C9" s="40" t="s">
        <v>28</v>
      </c>
      <c r="D9" s="38"/>
      <c r="E9" s="29">
        <f>SUMIF(Contracts!$G$4:$J$37,C9,Contracts!$I$4:$I$37)</f>
        <v>-266400</v>
      </c>
      <c r="F9" s="26">
        <f>E9</f>
        <v>-266400</v>
      </c>
      <c r="G9" s="26">
        <f t="shared" si="0"/>
        <v>-266400</v>
      </c>
      <c r="H9" s="26">
        <f t="shared" si="0"/>
        <v>-266400</v>
      </c>
      <c r="I9" s="30">
        <f>SUM(E9:H9)</f>
        <v>-1065600</v>
      </c>
      <c r="J9" s="29">
        <v>-329400</v>
      </c>
      <c r="K9" s="28">
        <f t="shared" si="1"/>
        <v>-329400</v>
      </c>
      <c r="L9" s="28">
        <f t="shared" si="1"/>
        <v>-329400</v>
      </c>
      <c r="M9" s="31">
        <f t="shared" si="1"/>
        <v>-329400</v>
      </c>
      <c r="N9" s="54">
        <f t="shared" si="2"/>
        <v>-1317600</v>
      </c>
      <c r="O9" s="38"/>
    </row>
    <row r="10" spans="2:62" x14ac:dyDescent="0.3">
      <c r="B10" s="39"/>
      <c r="C10" s="40"/>
      <c r="D10" s="38"/>
      <c r="E10" s="29"/>
      <c r="F10" s="26"/>
      <c r="G10" s="26"/>
      <c r="H10" s="26"/>
      <c r="I10" s="30"/>
      <c r="J10" s="29">
        <f t="shared" ref="J10:J32" si="3">H10</f>
        <v>0</v>
      </c>
      <c r="K10" s="28">
        <f t="shared" si="1"/>
        <v>0</v>
      </c>
      <c r="L10" s="28">
        <f t="shared" si="1"/>
        <v>0</v>
      </c>
      <c r="M10" s="31">
        <f t="shared" si="1"/>
        <v>0</v>
      </c>
      <c r="N10" s="54"/>
      <c r="O10" s="38"/>
    </row>
    <row r="11" spans="2:62" x14ac:dyDescent="0.3">
      <c r="B11" s="39"/>
      <c r="C11" s="40" t="s">
        <v>41</v>
      </c>
      <c r="D11" s="38"/>
      <c r="E11" s="29">
        <f>SUM(E7:E10)</f>
        <v>-1762965.6342857142</v>
      </c>
      <c r="F11" s="28">
        <f t="shared" ref="F11:N11" si="4">SUM(F7:F10)</f>
        <v>-1767636.9942857139</v>
      </c>
      <c r="G11" s="28">
        <f t="shared" si="4"/>
        <v>-1767636.9942857139</v>
      </c>
      <c r="H11" s="28">
        <f t="shared" si="4"/>
        <v>-1767636.9942857139</v>
      </c>
      <c r="I11" s="50">
        <f t="shared" si="4"/>
        <v>-7065876.6171428561</v>
      </c>
      <c r="J11" s="29">
        <f t="shared" si="3"/>
        <v>-1767636.9942857139</v>
      </c>
      <c r="K11" s="28">
        <f t="shared" si="1"/>
        <v>-1767636.9942857139</v>
      </c>
      <c r="L11" s="28">
        <f t="shared" si="1"/>
        <v>-1767636.9942857139</v>
      </c>
      <c r="M11" s="31">
        <f t="shared" si="1"/>
        <v>-1767636.9942857139</v>
      </c>
      <c r="N11" s="55">
        <f t="shared" si="4"/>
        <v>-7814547.9771428555</v>
      </c>
      <c r="O11" s="38"/>
    </row>
    <row r="12" spans="2:62" x14ac:dyDescent="0.3">
      <c r="B12" s="39"/>
      <c r="C12" s="40"/>
      <c r="D12" s="38"/>
      <c r="E12" s="29"/>
      <c r="F12" s="26"/>
      <c r="G12" s="26"/>
      <c r="H12" s="26"/>
      <c r="I12" s="30"/>
      <c r="J12" s="29">
        <f t="shared" si="3"/>
        <v>0</v>
      </c>
      <c r="K12" s="28">
        <f t="shared" si="1"/>
        <v>0</v>
      </c>
      <c r="L12" s="28">
        <f t="shared" si="1"/>
        <v>0</v>
      </c>
      <c r="M12" s="31">
        <f t="shared" si="1"/>
        <v>0</v>
      </c>
      <c r="N12" s="54"/>
      <c r="O12" s="38"/>
    </row>
    <row r="13" spans="2:62" x14ac:dyDescent="0.3">
      <c r="B13" s="39"/>
      <c r="C13" s="40"/>
      <c r="D13" s="38"/>
      <c r="E13" s="29"/>
      <c r="F13" s="26">
        <f t="shared" ref="F13:F30" si="5">E13</f>
        <v>0</v>
      </c>
      <c r="G13" s="26">
        <f t="shared" si="0"/>
        <v>0</v>
      </c>
      <c r="H13" s="26">
        <f t="shared" si="0"/>
        <v>0</v>
      </c>
      <c r="I13" s="30"/>
      <c r="J13" s="29">
        <f t="shared" si="3"/>
        <v>0</v>
      </c>
      <c r="K13" s="28">
        <f t="shared" si="1"/>
        <v>0</v>
      </c>
      <c r="L13" s="28">
        <f t="shared" si="1"/>
        <v>0</v>
      </c>
      <c r="M13" s="31">
        <f t="shared" si="1"/>
        <v>0</v>
      </c>
      <c r="N13" s="54">
        <f t="shared" si="2"/>
        <v>0</v>
      </c>
      <c r="O13" s="38"/>
    </row>
    <row r="14" spans="2:62" x14ac:dyDescent="0.3">
      <c r="B14" s="39" t="s">
        <v>40</v>
      </c>
      <c r="C14" s="40"/>
      <c r="D14" s="38"/>
      <c r="E14" s="29"/>
      <c r="F14" s="26">
        <f t="shared" si="5"/>
        <v>0</v>
      </c>
      <c r="G14" s="26">
        <f t="shared" si="0"/>
        <v>0</v>
      </c>
      <c r="H14" s="26">
        <f t="shared" si="0"/>
        <v>0</v>
      </c>
      <c r="I14" s="30">
        <f t="shared" ref="I14:I24" si="6">SUM(E14:H14)</f>
        <v>0</v>
      </c>
      <c r="J14" s="29">
        <f t="shared" si="3"/>
        <v>0</v>
      </c>
      <c r="K14" s="28">
        <f t="shared" si="1"/>
        <v>0</v>
      </c>
      <c r="L14" s="28">
        <f t="shared" si="1"/>
        <v>0</v>
      </c>
      <c r="M14" s="31">
        <f t="shared" si="1"/>
        <v>0</v>
      </c>
      <c r="N14" s="54">
        <f t="shared" si="2"/>
        <v>0</v>
      </c>
      <c r="O14" s="38"/>
    </row>
    <row r="15" spans="2:62" x14ac:dyDescent="0.3">
      <c r="B15" s="39"/>
      <c r="C15" s="40" t="s">
        <v>18</v>
      </c>
      <c r="D15" s="38"/>
      <c r="E15" s="29">
        <f>SUMIF(Contracts!$C$4:$J$37,C15,Contracts!$J$4:$J$37)</f>
        <v>1719402</v>
      </c>
      <c r="F15" s="26">
        <f t="shared" si="5"/>
        <v>1719402</v>
      </c>
      <c r="G15" s="26">
        <f t="shared" si="0"/>
        <v>1719402</v>
      </c>
      <c r="H15" s="26">
        <f t="shared" si="0"/>
        <v>1719402</v>
      </c>
      <c r="I15" s="30">
        <f t="shared" si="6"/>
        <v>6877608</v>
      </c>
      <c r="J15" s="29">
        <f t="shared" si="3"/>
        <v>1719402</v>
      </c>
      <c r="K15" s="28">
        <f t="shared" si="1"/>
        <v>1719402</v>
      </c>
      <c r="L15" s="28">
        <f t="shared" si="1"/>
        <v>1719402</v>
      </c>
      <c r="M15" s="31">
        <f t="shared" si="1"/>
        <v>1719402</v>
      </c>
      <c r="N15" s="54">
        <f t="shared" si="2"/>
        <v>6877608</v>
      </c>
      <c r="O15" s="38"/>
    </row>
    <row r="16" spans="2:62" x14ac:dyDescent="0.3">
      <c r="B16" s="39"/>
      <c r="C16" s="40" t="s">
        <v>6</v>
      </c>
      <c r="D16" s="38"/>
      <c r="E16" s="29">
        <f>SUMIF(Contracts!$C$4:$J$37,C16,Contracts!$J$4:$J$37)</f>
        <v>343200</v>
      </c>
      <c r="F16" s="26">
        <f t="shared" si="5"/>
        <v>343200</v>
      </c>
      <c r="G16" s="26">
        <f t="shared" si="0"/>
        <v>343200</v>
      </c>
      <c r="H16" s="26">
        <f t="shared" si="0"/>
        <v>343200</v>
      </c>
      <c r="I16" s="30">
        <f t="shared" si="6"/>
        <v>1372800</v>
      </c>
      <c r="J16" s="29">
        <f t="shared" si="3"/>
        <v>343200</v>
      </c>
      <c r="K16" s="28">
        <f t="shared" si="1"/>
        <v>343200</v>
      </c>
      <c r="L16" s="28">
        <f t="shared" si="1"/>
        <v>343200</v>
      </c>
      <c r="M16" s="31">
        <f t="shared" si="1"/>
        <v>343200</v>
      </c>
      <c r="N16" s="54">
        <f t="shared" si="2"/>
        <v>1372800</v>
      </c>
      <c r="O16" s="38"/>
    </row>
    <row r="17" spans="2:15" x14ac:dyDescent="0.3">
      <c r="B17" s="39"/>
      <c r="C17" s="40" t="s">
        <v>11</v>
      </c>
      <c r="D17" s="38"/>
      <c r="E17" s="29">
        <f>SUMIF(Contracts!$C$4:$J$37,C17,Contracts!$J$4:$J$37)</f>
        <v>1227600</v>
      </c>
      <c r="F17" s="26">
        <f t="shared" si="5"/>
        <v>1227600</v>
      </c>
      <c r="G17" s="26">
        <f t="shared" si="0"/>
        <v>1227600</v>
      </c>
      <c r="H17" s="26">
        <f t="shared" si="0"/>
        <v>1227600</v>
      </c>
      <c r="I17" s="30">
        <f t="shared" si="6"/>
        <v>4910400</v>
      </c>
      <c r="J17" s="29">
        <f t="shared" si="3"/>
        <v>1227600</v>
      </c>
      <c r="K17" s="28">
        <f t="shared" si="1"/>
        <v>1227600</v>
      </c>
      <c r="L17" s="28">
        <f t="shared" si="1"/>
        <v>1227600</v>
      </c>
      <c r="M17" s="31">
        <f t="shared" si="1"/>
        <v>1227600</v>
      </c>
      <c r="N17" s="54">
        <f t="shared" si="2"/>
        <v>4910400</v>
      </c>
      <c r="O17" s="38"/>
    </row>
    <row r="18" spans="2:15" x14ac:dyDescent="0.3">
      <c r="B18" s="39"/>
      <c r="C18" s="40" t="s">
        <v>24</v>
      </c>
      <c r="D18" s="38"/>
      <c r="E18" s="29">
        <f>SUMIF(Contracts!$C$4:$J$37,C18,Contracts!$J$4:$J$37)</f>
        <v>580800</v>
      </c>
      <c r="F18" s="26">
        <f t="shared" si="5"/>
        <v>580800</v>
      </c>
      <c r="G18" s="26">
        <f t="shared" si="0"/>
        <v>580800</v>
      </c>
      <c r="H18" s="26">
        <f t="shared" si="0"/>
        <v>580800</v>
      </c>
      <c r="I18" s="30">
        <f t="shared" si="6"/>
        <v>2323200</v>
      </c>
      <c r="J18" s="29">
        <f t="shared" si="3"/>
        <v>580800</v>
      </c>
      <c r="K18" s="28">
        <f t="shared" si="1"/>
        <v>580800</v>
      </c>
      <c r="L18" s="28">
        <f t="shared" si="1"/>
        <v>580800</v>
      </c>
      <c r="M18" s="31">
        <f t="shared" si="1"/>
        <v>580800</v>
      </c>
      <c r="N18" s="54">
        <f t="shared" si="2"/>
        <v>2323200</v>
      </c>
      <c r="O18" s="38"/>
    </row>
    <row r="19" spans="2:15" x14ac:dyDescent="0.3">
      <c r="B19" s="39"/>
      <c r="C19" s="40" t="s">
        <v>85</v>
      </c>
      <c r="D19" s="38"/>
      <c r="E19" s="29"/>
      <c r="F19" s="26">
        <f>46.34*8*7*24</f>
        <v>62280.959999999999</v>
      </c>
      <c r="G19" s="26">
        <f t="shared" si="0"/>
        <v>62280.959999999999</v>
      </c>
      <c r="H19" s="26">
        <f t="shared" si="0"/>
        <v>62280.959999999999</v>
      </c>
      <c r="I19" s="30">
        <f t="shared" si="6"/>
        <v>186842.88</v>
      </c>
      <c r="J19" s="29">
        <f t="shared" si="3"/>
        <v>62280.959999999999</v>
      </c>
      <c r="K19" s="28">
        <f t="shared" si="1"/>
        <v>62280.959999999999</v>
      </c>
      <c r="L19" s="28">
        <f t="shared" si="1"/>
        <v>62280.959999999999</v>
      </c>
      <c r="M19" s="31">
        <f t="shared" si="1"/>
        <v>62280.959999999999</v>
      </c>
      <c r="N19" s="54">
        <f t="shared" si="2"/>
        <v>249123.84</v>
      </c>
      <c r="O19" s="38"/>
    </row>
    <row r="20" spans="2:15" x14ac:dyDescent="0.3">
      <c r="B20" s="39"/>
      <c r="C20" s="40" t="s">
        <v>16</v>
      </c>
      <c r="D20" s="38"/>
      <c r="E20" s="29">
        <f>SUMIF(Contracts!$C$4:$J$37,C20,Contracts!$J$4:$J$37)</f>
        <v>61440</v>
      </c>
      <c r="F20" s="26">
        <f t="shared" si="5"/>
        <v>61440</v>
      </c>
      <c r="G20" s="26">
        <f t="shared" si="0"/>
        <v>61440</v>
      </c>
      <c r="H20" s="26">
        <f t="shared" si="0"/>
        <v>61440</v>
      </c>
      <c r="I20" s="30">
        <f t="shared" si="6"/>
        <v>245760</v>
      </c>
      <c r="J20" s="29">
        <f t="shared" si="3"/>
        <v>61440</v>
      </c>
      <c r="K20" s="28">
        <f t="shared" si="1"/>
        <v>61440</v>
      </c>
      <c r="L20" s="28">
        <f t="shared" si="1"/>
        <v>61440</v>
      </c>
      <c r="M20" s="31">
        <f t="shared" si="1"/>
        <v>61440</v>
      </c>
      <c r="N20" s="54">
        <f t="shared" si="2"/>
        <v>245760</v>
      </c>
      <c r="O20" s="38"/>
    </row>
    <row r="21" spans="2:15" x14ac:dyDescent="0.3">
      <c r="B21" s="39"/>
      <c r="C21" s="40" t="s">
        <v>20</v>
      </c>
      <c r="D21" s="38"/>
      <c r="E21" s="29">
        <f>SUMIF(Contracts!$C$4:$J$37,C21,Contracts!$J$4:$J$37)</f>
        <v>1942200</v>
      </c>
      <c r="F21" s="26">
        <f t="shared" si="5"/>
        <v>1942200</v>
      </c>
      <c r="G21" s="26">
        <f t="shared" si="0"/>
        <v>1942200</v>
      </c>
      <c r="H21" s="26">
        <f t="shared" si="0"/>
        <v>1942200</v>
      </c>
      <c r="I21" s="30">
        <f t="shared" si="6"/>
        <v>7768800</v>
      </c>
      <c r="J21" s="29">
        <f t="shared" si="3"/>
        <v>1942200</v>
      </c>
      <c r="K21" s="28">
        <f t="shared" si="1"/>
        <v>1942200</v>
      </c>
      <c r="L21" s="28">
        <f t="shared" si="1"/>
        <v>1942200</v>
      </c>
      <c r="M21" s="31">
        <f t="shared" si="1"/>
        <v>1942200</v>
      </c>
      <c r="N21" s="54">
        <f t="shared" si="2"/>
        <v>7768800</v>
      </c>
      <c r="O21" s="38"/>
    </row>
    <row r="22" spans="2:15" x14ac:dyDescent="0.3">
      <c r="B22" s="39"/>
      <c r="C22" s="40" t="s">
        <v>31</v>
      </c>
      <c r="D22" s="38"/>
      <c r="E22" s="29">
        <f>SUMIF(Contracts!$C$4:$J$37,C22,Contracts!$J$4:$J$37)</f>
        <v>87990</v>
      </c>
      <c r="F22" s="26">
        <f t="shared" si="5"/>
        <v>87990</v>
      </c>
      <c r="G22" s="26">
        <f t="shared" si="0"/>
        <v>87990</v>
      </c>
      <c r="H22" s="26">
        <f t="shared" si="0"/>
        <v>87990</v>
      </c>
      <c r="I22" s="30">
        <f t="shared" si="6"/>
        <v>351960</v>
      </c>
      <c r="J22" s="29">
        <f t="shared" si="3"/>
        <v>87990</v>
      </c>
      <c r="K22" s="28">
        <f t="shared" si="1"/>
        <v>87990</v>
      </c>
      <c r="L22" s="28">
        <f t="shared" si="1"/>
        <v>87990</v>
      </c>
      <c r="M22" s="31">
        <f t="shared" si="1"/>
        <v>87990</v>
      </c>
      <c r="N22" s="54">
        <f t="shared" si="2"/>
        <v>351960</v>
      </c>
      <c r="O22" s="38"/>
    </row>
    <row r="23" spans="2:15" x14ac:dyDescent="0.3">
      <c r="B23" s="39"/>
      <c r="C23" s="40" t="s">
        <v>7</v>
      </c>
      <c r="D23" s="38"/>
      <c r="E23" s="29">
        <f>SUMIF(Contracts!$C$4:$J$37,C23,Contracts!$J$4:$J$37)</f>
        <v>870000</v>
      </c>
      <c r="F23" s="26">
        <f t="shared" si="5"/>
        <v>870000</v>
      </c>
      <c r="G23" s="26">
        <f t="shared" si="0"/>
        <v>870000</v>
      </c>
      <c r="H23" s="26">
        <f t="shared" si="0"/>
        <v>870000</v>
      </c>
      <c r="I23" s="30">
        <f t="shared" si="6"/>
        <v>3480000</v>
      </c>
      <c r="J23" s="29">
        <f t="shared" si="3"/>
        <v>870000</v>
      </c>
      <c r="K23" s="28">
        <f t="shared" si="1"/>
        <v>870000</v>
      </c>
      <c r="L23" s="28">
        <f t="shared" si="1"/>
        <v>870000</v>
      </c>
      <c r="M23" s="31">
        <f t="shared" si="1"/>
        <v>870000</v>
      </c>
      <c r="N23" s="54">
        <f t="shared" si="2"/>
        <v>3480000</v>
      </c>
      <c r="O23" s="38"/>
    </row>
    <row r="24" spans="2:15" x14ac:dyDescent="0.3">
      <c r="B24" s="39"/>
      <c r="C24" s="40" t="s">
        <v>10</v>
      </c>
      <c r="D24" s="38"/>
      <c r="E24" s="29">
        <f>SUMIF(Contracts!$C$4:$J$37,C24,Contracts!$J$4:$J$37)</f>
        <v>158400</v>
      </c>
      <c r="F24" s="26">
        <f t="shared" si="5"/>
        <v>158400</v>
      </c>
      <c r="G24" s="26">
        <f t="shared" si="0"/>
        <v>158400</v>
      </c>
      <c r="H24" s="26">
        <f t="shared" si="0"/>
        <v>158400</v>
      </c>
      <c r="I24" s="30">
        <f t="shared" si="6"/>
        <v>633600</v>
      </c>
      <c r="J24" s="29">
        <f t="shared" si="3"/>
        <v>158400</v>
      </c>
      <c r="K24" s="28">
        <f t="shared" si="1"/>
        <v>158400</v>
      </c>
      <c r="L24" s="28">
        <f t="shared" si="1"/>
        <v>158400</v>
      </c>
      <c r="M24" s="31">
        <f t="shared" si="1"/>
        <v>158400</v>
      </c>
      <c r="N24" s="54">
        <f t="shared" si="2"/>
        <v>633600</v>
      </c>
      <c r="O24" s="38"/>
    </row>
    <row r="25" spans="2:15" x14ac:dyDescent="0.3">
      <c r="B25" s="39"/>
      <c r="C25" s="40" t="s">
        <v>4</v>
      </c>
      <c r="D25" s="38"/>
      <c r="E25" s="29">
        <f>SUMIF(Contracts!$C$4:$J$37,C25,Contracts!$J$4:$J$37)</f>
        <v>411600</v>
      </c>
      <c r="F25" s="26">
        <f t="shared" si="5"/>
        <v>411600</v>
      </c>
      <c r="G25" s="26">
        <f t="shared" si="0"/>
        <v>411600</v>
      </c>
      <c r="H25" s="26">
        <f t="shared" si="0"/>
        <v>411600</v>
      </c>
      <c r="I25" s="30">
        <f t="shared" ref="I25:I31" si="7">SUM(E25:H25)</f>
        <v>1646400</v>
      </c>
      <c r="J25" s="29">
        <f t="shared" si="3"/>
        <v>411600</v>
      </c>
      <c r="K25" s="28">
        <f t="shared" si="1"/>
        <v>411600</v>
      </c>
      <c r="L25" s="28">
        <f t="shared" si="1"/>
        <v>411600</v>
      </c>
      <c r="M25" s="31">
        <f t="shared" si="1"/>
        <v>411600</v>
      </c>
      <c r="N25" s="54">
        <f t="shared" si="2"/>
        <v>1646400</v>
      </c>
      <c r="O25" s="38"/>
    </row>
    <row r="26" spans="2:15" x14ac:dyDescent="0.3">
      <c r="B26" s="39"/>
      <c r="C26" s="40" t="s">
        <v>5</v>
      </c>
      <c r="D26" s="38"/>
      <c r="E26" s="29">
        <f>SUMIF(Contracts!$C$4:$J$37,C26,Contracts!$J$4:$J$37)</f>
        <v>101660.4</v>
      </c>
      <c r="F26" s="26">
        <f t="shared" si="5"/>
        <v>101660.4</v>
      </c>
      <c r="G26" s="26">
        <f t="shared" si="0"/>
        <v>101660.4</v>
      </c>
      <c r="H26" s="26">
        <f t="shared" si="0"/>
        <v>101660.4</v>
      </c>
      <c r="I26" s="30">
        <f t="shared" si="7"/>
        <v>406641.6</v>
      </c>
      <c r="J26" s="29">
        <f t="shared" si="3"/>
        <v>101660.4</v>
      </c>
      <c r="K26" s="28">
        <f t="shared" si="1"/>
        <v>101660.4</v>
      </c>
      <c r="L26" s="28">
        <f t="shared" si="1"/>
        <v>101660.4</v>
      </c>
      <c r="M26" s="31">
        <f t="shared" si="1"/>
        <v>101660.4</v>
      </c>
      <c r="N26" s="54">
        <f t="shared" si="2"/>
        <v>406641.6</v>
      </c>
      <c r="O26" s="38"/>
    </row>
    <row r="27" spans="2:15" x14ac:dyDescent="0.3">
      <c r="B27" s="39"/>
      <c r="C27" s="40" t="s">
        <v>22</v>
      </c>
      <c r="D27" s="38"/>
      <c r="E27" s="29">
        <f>SUMIF(Contracts!$C$4:$J$37,C27,Contracts!$J$4:$J$37)</f>
        <v>921600</v>
      </c>
      <c r="F27" s="26">
        <f t="shared" si="5"/>
        <v>921600</v>
      </c>
      <c r="G27" s="26">
        <f t="shared" si="0"/>
        <v>921600</v>
      </c>
      <c r="H27" s="26">
        <f t="shared" si="0"/>
        <v>921600</v>
      </c>
      <c r="I27" s="30">
        <f t="shared" si="7"/>
        <v>3686400</v>
      </c>
      <c r="J27" s="29">
        <f t="shared" si="3"/>
        <v>921600</v>
      </c>
      <c r="K27" s="28">
        <f t="shared" si="1"/>
        <v>921600</v>
      </c>
      <c r="L27" s="28">
        <f t="shared" si="1"/>
        <v>921600</v>
      </c>
      <c r="M27" s="31">
        <f t="shared" si="1"/>
        <v>921600</v>
      </c>
      <c r="N27" s="54">
        <f t="shared" si="2"/>
        <v>3686400</v>
      </c>
      <c r="O27" s="38"/>
    </row>
    <row r="28" spans="2:15" x14ac:dyDescent="0.3">
      <c r="B28" s="39"/>
      <c r="C28" s="40" t="s">
        <v>25</v>
      </c>
      <c r="D28" s="38"/>
      <c r="E28" s="29">
        <f>SUMIF(Contracts!$C$4:$J$37,C28,Contracts!$J$4:$J$37)</f>
        <v>189000</v>
      </c>
      <c r="F28" s="26">
        <f t="shared" si="5"/>
        <v>189000</v>
      </c>
      <c r="G28" s="26">
        <f t="shared" si="0"/>
        <v>189000</v>
      </c>
      <c r="H28" s="26">
        <f t="shared" si="0"/>
        <v>189000</v>
      </c>
      <c r="I28" s="30">
        <f t="shared" si="7"/>
        <v>756000</v>
      </c>
      <c r="J28" s="29">
        <f t="shared" si="3"/>
        <v>189000</v>
      </c>
      <c r="K28" s="28">
        <f t="shared" si="1"/>
        <v>189000</v>
      </c>
      <c r="L28" s="28">
        <f t="shared" si="1"/>
        <v>189000</v>
      </c>
      <c r="M28" s="31">
        <f t="shared" si="1"/>
        <v>189000</v>
      </c>
      <c r="N28" s="54">
        <f t="shared" si="2"/>
        <v>756000</v>
      </c>
      <c r="O28" s="38"/>
    </row>
    <row r="29" spans="2:15" x14ac:dyDescent="0.3">
      <c r="B29" s="39"/>
      <c r="C29" s="40" t="s">
        <v>3</v>
      </c>
      <c r="D29" s="38"/>
      <c r="E29" s="29">
        <f>SUMIF(Contracts!$C$4:$J$37,C29,Contracts!$J$4:$J$37)</f>
        <v>2466240</v>
      </c>
      <c r="F29" s="26">
        <f t="shared" si="5"/>
        <v>2466240</v>
      </c>
      <c r="G29" s="26">
        <f t="shared" si="0"/>
        <v>2466240</v>
      </c>
      <c r="H29" s="26">
        <f t="shared" si="0"/>
        <v>2466240</v>
      </c>
      <c r="I29" s="30">
        <f t="shared" si="7"/>
        <v>9864960</v>
      </c>
      <c r="J29" s="29">
        <f t="shared" si="3"/>
        <v>2466240</v>
      </c>
      <c r="K29" s="28">
        <f t="shared" si="1"/>
        <v>2466240</v>
      </c>
      <c r="L29" s="28">
        <f t="shared" si="1"/>
        <v>2466240</v>
      </c>
      <c r="M29" s="31">
        <f t="shared" si="1"/>
        <v>2466240</v>
      </c>
      <c r="N29" s="54">
        <f t="shared" si="2"/>
        <v>9864960</v>
      </c>
      <c r="O29" s="38"/>
    </row>
    <row r="30" spans="2:15" x14ac:dyDescent="0.3">
      <c r="B30" s="39"/>
      <c r="C30" s="40" t="s">
        <v>8</v>
      </c>
      <c r="D30" s="38"/>
      <c r="E30" s="29">
        <f>SUMIF(Contracts!$C$4:$J$37,C30,Contracts!$J$4:$J$37)</f>
        <v>118692</v>
      </c>
      <c r="F30" s="26">
        <f t="shared" si="5"/>
        <v>118692</v>
      </c>
      <c r="G30" s="26">
        <f t="shared" si="0"/>
        <v>118692</v>
      </c>
      <c r="H30" s="26">
        <f t="shared" si="0"/>
        <v>118692</v>
      </c>
      <c r="I30" s="30">
        <f t="shared" si="7"/>
        <v>474768</v>
      </c>
      <c r="J30" s="29">
        <f t="shared" si="3"/>
        <v>118692</v>
      </c>
      <c r="K30" s="28">
        <f t="shared" si="1"/>
        <v>118692</v>
      </c>
      <c r="L30" s="28">
        <f t="shared" si="1"/>
        <v>118692</v>
      </c>
      <c r="M30" s="31">
        <f t="shared" si="1"/>
        <v>118692</v>
      </c>
      <c r="N30" s="54">
        <f t="shared" si="2"/>
        <v>474768</v>
      </c>
      <c r="O30" s="38"/>
    </row>
    <row r="31" spans="2:15" x14ac:dyDescent="0.3">
      <c r="B31" s="39"/>
      <c r="C31" s="40"/>
      <c r="D31" s="38"/>
      <c r="E31" s="27"/>
      <c r="F31" s="21"/>
      <c r="G31" s="26"/>
      <c r="H31" s="26"/>
      <c r="I31" s="30">
        <f t="shared" si="7"/>
        <v>0</v>
      </c>
      <c r="J31" s="29">
        <f t="shared" si="3"/>
        <v>0</v>
      </c>
      <c r="K31" s="28">
        <f t="shared" si="1"/>
        <v>0</v>
      </c>
      <c r="L31" s="28">
        <f t="shared" si="1"/>
        <v>0</v>
      </c>
      <c r="M31" s="31">
        <f t="shared" si="1"/>
        <v>0</v>
      </c>
      <c r="N31" s="54">
        <f t="shared" si="2"/>
        <v>0</v>
      </c>
      <c r="O31" s="38"/>
    </row>
    <row r="32" spans="2:15" ht="16.2" thickBot="1" x14ac:dyDescent="0.35">
      <c r="B32" s="41"/>
      <c r="C32" s="42" t="s">
        <v>42</v>
      </c>
      <c r="D32" s="43"/>
      <c r="E32" s="49">
        <f>SUM(E15:E31)</f>
        <v>11199824.4</v>
      </c>
      <c r="F32" s="44">
        <f t="shared" ref="F32:N32" si="8">SUM(F15:F31)</f>
        <v>11262105.359999999</v>
      </c>
      <c r="G32" s="44">
        <f t="shared" si="8"/>
        <v>11262105.359999999</v>
      </c>
      <c r="H32" s="44">
        <f t="shared" si="8"/>
        <v>11262105.359999999</v>
      </c>
      <c r="I32" s="51">
        <f t="shared" si="8"/>
        <v>44986140.480000004</v>
      </c>
      <c r="J32" s="49">
        <f t="shared" si="3"/>
        <v>11262105.359999999</v>
      </c>
      <c r="K32" s="44">
        <f t="shared" si="1"/>
        <v>11262105.359999999</v>
      </c>
      <c r="L32" s="44">
        <f t="shared" si="1"/>
        <v>11262105.359999999</v>
      </c>
      <c r="M32" s="45">
        <f t="shared" si="1"/>
        <v>11262105.359999999</v>
      </c>
      <c r="N32" s="56">
        <f t="shared" si="8"/>
        <v>45048421.439999998</v>
      </c>
      <c r="O32" s="38"/>
    </row>
    <row r="34" spans="3:3" x14ac:dyDescent="0.3">
      <c r="C34" s="34" t="s">
        <v>43</v>
      </c>
    </row>
    <row r="35" spans="3:3" x14ac:dyDescent="0.3">
      <c r="C35" s="34" t="s">
        <v>44</v>
      </c>
    </row>
  </sheetData>
  <mergeCells count="2">
    <mergeCell ref="E4:I4"/>
    <mergeCell ref="J4:M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Dailies</vt:lpstr>
      <vt:lpstr>Contracts</vt:lpstr>
      <vt:lpstr>Weekly Cash Flow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2002-01-07T17:46:49Z</cp:lastPrinted>
  <dcterms:created xsi:type="dcterms:W3CDTF">2001-12-20T22:35:29Z</dcterms:created>
  <dcterms:modified xsi:type="dcterms:W3CDTF">2023-09-10T11:12:11Z</dcterms:modified>
</cp:coreProperties>
</file>