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K4" i="9"/>
  <c r="L4" i="9"/>
  <c r="M4" i="9"/>
  <c r="X4" i="9"/>
  <c r="Y4" i="9"/>
  <c r="Z4" i="9"/>
  <c r="AG4" i="9"/>
  <c r="AH4" i="9"/>
  <c r="AJ4" i="9"/>
  <c r="AK4" i="9"/>
  <c r="K5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X9" i="9"/>
  <c r="Y9" i="9"/>
  <c r="Z9" i="9"/>
  <c r="AG9" i="9"/>
  <c r="AH9" i="9"/>
  <c r="AJ9" i="9"/>
  <c r="AK9" i="9"/>
  <c r="Z10" i="9"/>
  <c r="AG10" i="9"/>
  <c r="AH10" i="9"/>
  <c r="AJ10" i="9"/>
  <c r="AK10" i="9"/>
  <c r="X11" i="9"/>
  <c r="Y11" i="9"/>
  <c r="Z11" i="9"/>
  <c r="AG11" i="9"/>
  <c r="AH11" i="9"/>
  <c r="AJ11" i="9"/>
  <c r="AK11" i="9"/>
  <c r="B12" i="9"/>
  <c r="X12" i="9"/>
  <c r="Y12" i="9"/>
  <c r="Z12" i="9"/>
  <c r="AG12" i="9"/>
  <c r="AH12" i="9"/>
  <c r="AJ12" i="9"/>
  <c r="AK12" i="9"/>
  <c r="Y13" i="9"/>
  <c r="Z13" i="9"/>
  <c r="AG13" i="9"/>
  <c r="AH13" i="9"/>
  <c r="AJ13" i="9"/>
  <c r="AK13" i="9"/>
  <c r="E14" i="9"/>
  <c r="X14" i="9"/>
  <c r="Y14" i="9"/>
  <c r="Z14" i="9"/>
  <c r="AG14" i="9"/>
  <c r="AJ14" i="9"/>
  <c r="F15" i="9"/>
  <c r="X15" i="9"/>
  <c r="Z15" i="9"/>
  <c r="AG15" i="9"/>
  <c r="AJ15" i="9"/>
  <c r="Z16" i="9"/>
  <c r="AG16" i="9"/>
  <c r="AJ16" i="9"/>
  <c r="Z17" i="9"/>
  <c r="AG17" i="9"/>
  <c r="AJ17" i="9"/>
  <c r="Z18" i="9"/>
  <c r="AG18" i="9"/>
  <c r="AJ18" i="9"/>
  <c r="Z19" i="9"/>
  <c r="AG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<sst xmlns="http://schemas.openxmlformats.org/spreadsheetml/2006/main" count="278" uniqueCount="74">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</sst>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B-436A-82B8-05DA4ED4A05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B-436A-82B8-05DA4ED4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83856"/>
        <c:axId val="1"/>
      </c:lineChart>
      <c:catAx>
        <c:axId val="182583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38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C2-462E-B584-AFCFFD94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8840"/>
        <c:axId val="1"/>
      </c:lineChart>
      <c:catAx>
        <c:axId val="1831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588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42-4C91-9502-CA6856F3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60152"/>
        <c:axId val="1"/>
      </c:lineChart>
      <c:catAx>
        <c:axId val="18316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601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AC-46F2-8C9A-A5E5C3CA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5232"/>
        <c:axId val="1"/>
      </c:lineChart>
      <c:catAx>
        <c:axId val="1831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552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A-4ACF-AE3C-F5BA0F6FEE4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A-4ACF-AE3C-F5BA0F6F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7856"/>
        <c:axId val="1"/>
      </c:lineChart>
      <c:catAx>
        <c:axId val="183157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578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1-409F-8D5C-E0FBCD85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22984"/>
        <c:axId val="1"/>
      </c:lineChart>
      <c:dateAx>
        <c:axId val="182122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229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E-469F-8264-BC173438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22656"/>
        <c:axId val="1"/>
      </c:lineChart>
      <c:catAx>
        <c:axId val="182122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226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CE-4451-A361-A96B1524B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24296"/>
        <c:axId val="1"/>
      </c:lineChart>
      <c:catAx>
        <c:axId val="18212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242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4A-4BB9-A081-A0A1C496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21344"/>
        <c:axId val="1"/>
      </c:lineChart>
      <c:catAx>
        <c:axId val="1821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213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DD-4442-812F-AC9DA364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7752"/>
        <c:axId val="1"/>
      </c:lineChart>
      <c:catAx>
        <c:axId val="18376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77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5-4280-8883-3B61B1FC566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5-4280-8883-3B61B1FC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5784"/>
        <c:axId val="1"/>
      </c:lineChart>
      <c:catAx>
        <c:axId val="183765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578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2-4A4F-AC50-86CD3E2A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58432"/>
        <c:axId val="1"/>
      </c:lineChart>
      <c:dateAx>
        <c:axId val="182758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584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A-4DDC-926A-3128803B0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2832"/>
        <c:axId val="1"/>
      </c:lineChart>
      <c:dateAx>
        <c:axId val="183762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28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E-477F-8FB3-5CF622FB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4144"/>
        <c:axId val="1"/>
      </c:lineChart>
      <c:catAx>
        <c:axId val="183764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41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77-4A36-80BD-7AE592A91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3488"/>
        <c:axId val="1"/>
      </c:lineChart>
      <c:catAx>
        <c:axId val="1837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34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76-478F-AE00-06A5E4F4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58976"/>
        <c:axId val="1"/>
      </c:lineChart>
      <c:catAx>
        <c:axId val="1839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89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A8-4122-B42F-E1D0EC33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59304"/>
        <c:axId val="1"/>
      </c:lineChart>
      <c:catAx>
        <c:axId val="1839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93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4-4F61-B326-936FEFEC9CF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4-4F61-B326-936FEFEC9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60288"/>
        <c:axId val="1"/>
      </c:lineChart>
      <c:catAx>
        <c:axId val="183960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02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D-4544-A444-C36118AF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60616"/>
        <c:axId val="1"/>
      </c:lineChart>
      <c:dateAx>
        <c:axId val="183960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06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427-85FE-443A2C57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58320"/>
        <c:axId val="1"/>
      </c:lineChart>
      <c:catAx>
        <c:axId val="18395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83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9F-4C58-834A-219ADA3A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4616"/>
        <c:axId val="1"/>
      </c:lineChart>
      <c:catAx>
        <c:axId val="18433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46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2B-4CEE-9FBB-A8671BFF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5272"/>
        <c:axId val="1"/>
      </c:lineChart>
      <c:catAx>
        <c:axId val="18433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5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0-4587-BC40-DE204050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98528"/>
        <c:axId val="1"/>
      </c:lineChart>
      <c:catAx>
        <c:axId val="182798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985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03-43B8-86E8-9AF253AA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3632"/>
        <c:axId val="1"/>
      </c:lineChart>
      <c:catAx>
        <c:axId val="1843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3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279000</c:v>
                </c:pt>
                <c:pt idx="16">
                  <c:v>278000</c:v>
                </c:pt>
                <c:pt idx="17">
                  <c:v>267000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8-428F-98A2-03E530491C3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258000</c:v>
                </c:pt>
                <c:pt idx="10">
                  <c:v>347490</c:v>
                </c:pt>
                <c:pt idx="11">
                  <c:v>379302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8-428F-98A2-03E53049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9696"/>
        <c:axId val="1"/>
      </c:lineChart>
      <c:catAx>
        <c:axId val="1843296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9696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62279504475888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74000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42580</c:v>
                </c:pt>
                <c:pt idx="8">
                  <c:v>0</c:v>
                </c:pt>
                <c:pt idx="9">
                  <c:v>20000</c:v>
                </c:pt>
                <c:pt idx="10">
                  <c:v>42174</c:v>
                </c:pt>
                <c:pt idx="11">
                  <c:v>0</c:v>
                </c:pt>
                <c:pt idx="12">
                  <c:v>8336</c:v>
                </c:pt>
                <c:pt idx="13">
                  <c:v>28690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6-409D-B1FC-930C45A9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1664"/>
        <c:axId val="1"/>
      </c:lineChart>
      <c:dateAx>
        <c:axId val="184331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16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F-43DA-88E4-7E1262E7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3104"/>
        <c:axId val="1"/>
      </c:lineChart>
      <c:catAx>
        <c:axId val="1844731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731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203500.4192</c:v>
                </c:pt>
                <c:pt idx="2">
                  <c:v>216300.4192</c:v>
                </c:pt>
                <c:pt idx="3">
                  <c:v>222944.4192</c:v>
                </c:pt>
                <c:pt idx="4">
                  <c:v>235188.4192</c:v>
                </c:pt>
                <c:pt idx="5">
                  <c:v>230388.4192</c:v>
                </c:pt>
                <c:pt idx="6">
                  <c:v>206748.4192</c:v>
                </c:pt>
                <c:pt idx="7">
                  <c:v>185368.4192</c:v>
                </c:pt>
                <c:pt idx="8">
                  <c:v>185368.4192</c:v>
                </c:pt>
                <c:pt idx="9">
                  <c:v>185368.4192</c:v>
                </c:pt>
                <c:pt idx="10">
                  <c:v>163194.4192</c:v>
                </c:pt>
                <c:pt idx="11">
                  <c:v>183194.4192</c:v>
                </c:pt>
                <c:pt idx="12">
                  <c:v>194858.4192</c:v>
                </c:pt>
                <c:pt idx="13">
                  <c:v>166168.4192</c:v>
                </c:pt>
                <c:pt idx="14">
                  <c:v>166168.4192</c:v>
                </c:pt>
                <c:pt idx="15">
                  <c:v>166168.4192</c:v>
                </c:pt>
                <c:pt idx="16">
                  <c:v>166168.4192</c:v>
                </c:pt>
                <c:pt idx="17">
                  <c:v>166168.4192</c:v>
                </c:pt>
                <c:pt idx="18">
                  <c:v>166168.4192</c:v>
                </c:pt>
                <c:pt idx="19">
                  <c:v>166168.4192</c:v>
                </c:pt>
                <c:pt idx="20">
                  <c:v>166168.4192</c:v>
                </c:pt>
                <c:pt idx="21">
                  <c:v>166168.4192</c:v>
                </c:pt>
                <c:pt idx="22">
                  <c:v>166168.4192</c:v>
                </c:pt>
                <c:pt idx="23">
                  <c:v>166168.4192</c:v>
                </c:pt>
                <c:pt idx="24">
                  <c:v>166168.4192</c:v>
                </c:pt>
                <c:pt idx="25">
                  <c:v>166168.4192</c:v>
                </c:pt>
                <c:pt idx="26">
                  <c:v>166168.4192</c:v>
                </c:pt>
                <c:pt idx="27">
                  <c:v>166168.4192</c:v>
                </c:pt>
                <c:pt idx="28">
                  <c:v>166168.4192</c:v>
                </c:pt>
                <c:pt idx="29">
                  <c:v>166168.4192</c:v>
                </c:pt>
                <c:pt idx="30">
                  <c:v>166168.4192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C4-48DA-8644-001C9A2B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9824"/>
        <c:axId val="1"/>
      </c:lineChart>
      <c:catAx>
        <c:axId val="184469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982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BA-41B6-85B7-398C75A5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9168"/>
        <c:axId val="1"/>
      </c:lineChart>
      <c:catAx>
        <c:axId val="184469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9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47-4451-B397-EFA3D75F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1136"/>
        <c:axId val="1"/>
      </c:lineChart>
      <c:catAx>
        <c:axId val="184471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711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6D-4255-AE72-F3EB49B5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5040"/>
        <c:axId val="1"/>
      </c:lineChart>
      <c:catAx>
        <c:axId val="18286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50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D7-4CDC-A552-3233F800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1760"/>
        <c:axId val="1"/>
      </c:lineChart>
      <c:catAx>
        <c:axId val="1828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1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9E-425F-9374-0A94264E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2088"/>
        <c:axId val="1"/>
      </c:lineChart>
      <c:catAx>
        <c:axId val="18286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20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D-4ED0-85ED-4DEE9FF461B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D-4ED0-85ED-4DEE9FF4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1104"/>
        <c:axId val="1"/>
      </c:lineChart>
      <c:catAx>
        <c:axId val="182861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11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5-487A-94A9-218B8932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8320"/>
        <c:axId val="1"/>
      </c:lineChart>
      <c:dateAx>
        <c:axId val="182868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8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D-43E0-A2E1-590DF4E2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5560"/>
        <c:axId val="1"/>
      </c:lineChart>
      <c:catAx>
        <c:axId val="183155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555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3118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37025</v>
      </c>
      <c r="G1" s="2" t="s">
        <v>0</v>
      </c>
      <c r="H1" s="3">
        <f ca="1">TODAY()</f>
        <v>37025</v>
      </c>
    </row>
    <row r="2" spans="1:12" ht="13.8" thickBot="1" x14ac:dyDescent="0.3">
      <c r="A2" s="44" t="s">
        <v>12</v>
      </c>
      <c r="B2" s="45">
        <f ca="1">TODAY()+2</f>
        <v>37027</v>
      </c>
      <c r="G2" s="2" t="s">
        <v>12</v>
      </c>
      <c r="H2" s="3">
        <f ca="1">TODAY()+3</f>
        <v>37028</v>
      </c>
    </row>
    <row r="3" spans="1:12" ht="25.5" customHeight="1" thickBot="1" x14ac:dyDescent="0.3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5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5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5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5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8" thickBot="1" x14ac:dyDescent="0.3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5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5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5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5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5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8" thickBot="1" x14ac:dyDescent="0.3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8" thickBot="1" x14ac:dyDescent="0.3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8" thickBot="1" x14ac:dyDescent="0.3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5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5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5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5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5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5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5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5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5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5">
      <c r="A40" s="25" t="s">
        <v>24</v>
      </c>
      <c r="B40" s="48"/>
      <c r="G40" s="25" t="s">
        <v>24</v>
      </c>
      <c r="H40" s="48"/>
    </row>
    <row r="41" spans="1:11" x14ac:dyDescent="0.25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5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5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5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5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5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5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5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5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5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5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5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5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5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5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8" thickBot="1" x14ac:dyDescent="0.3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8" thickBot="1" x14ac:dyDescent="0.3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8" thickBot="1" x14ac:dyDescent="0.3">
      <c r="A58" s="30"/>
      <c r="B58" s="36"/>
      <c r="G58" s="30"/>
      <c r="H58" s="36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37025</v>
      </c>
      <c r="F1" s="4" t="s">
        <v>1</v>
      </c>
      <c r="G1" s="5">
        <v>240000</v>
      </c>
      <c r="H1" s="6"/>
      <c r="I1" s="7" t="s">
        <v>2</v>
      </c>
      <c r="J1" s="8">
        <v>44000</v>
      </c>
      <c r="O1" s="43" t="s">
        <v>3</v>
      </c>
      <c r="P1" s="11">
        <f ca="1">TODAY()+2</f>
        <v>37027</v>
      </c>
      <c r="Q1" s="12">
        <v>240000</v>
      </c>
      <c r="S1" s="43" t="s">
        <v>4</v>
      </c>
      <c r="T1" s="11">
        <f ca="1">TODAY()+2</f>
        <v>37027</v>
      </c>
      <c r="U1" s="12">
        <v>39000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37026</v>
      </c>
      <c r="D2" s="14"/>
      <c r="P2" s="11">
        <f ca="1">TODAY()+3</f>
        <v>37028</v>
      </c>
      <c r="Q2" s="12">
        <v>240000</v>
      </c>
      <c r="T2" s="11">
        <f ca="1">TODAY()+3</f>
        <v>37028</v>
      </c>
      <c r="U2" s="12">
        <v>38000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37024</v>
      </c>
      <c r="L3" s="23">
        <f ca="1">TODAY()</f>
        <v>37025</v>
      </c>
      <c r="M3" s="24" t="s">
        <v>20</v>
      </c>
      <c r="P3" s="11">
        <f ca="1">TODAY()+4</f>
        <v>37029</v>
      </c>
      <c r="Q3" s="12">
        <v>230000</v>
      </c>
      <c r="T3" s="11">
        <f ca="1">TODAY()+4</f>
        <v>37029</v>
      </c>
      <c r="U3" s="12">
        <v>37000</v>
      </c>
      <c r="W3" s="11">
        <v>37013</v>
      </c>
      <c r="X3" s="14">
        <f>37000*2</f>
        <v>74000</v>
      </c>
      <c r="Y3" s="14">
        <f>12500*2</f>
        <v>25000</v>
      </c>
      <c r="Z3" s="13">
        <f>Z2-X3+Y3</f>
        <v>203500.4192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16</v>
      </c>
      <c r="B4" s="16">
        <v>77</v>
      </c>
      <c r="C4" s="17">
        <v>55</v>
      </c>
      <c r="D4" s="18">
        <f>AVERAGE(B4,C4)</f>
        <v>66</v>
      </c>
      <c r="J4" s="25" t="s">
        <v>23</v>
      </c>
      <c r="K4" s="37">
        <f>4168*2</f>
        <v>8336</v>
      </c>
      <c r="L4" s="9">
        <f>14345*2</f>
        <v>28690</v>
      </c>
      <c r="M4" s="28">
        <f>+L4-K4</f>
        <v>20354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216300.4192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f>10000*2</f>
        <v>20000</v>
      </c>
      <c r="L5" s="9">
        <v>0</v>
      </c>
      <c r="M5" s="29">
        <f>+L5-K5</f>
        <v>-20000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222944.4192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8" thickBot="1" x14ac:dyDescent="0.3">
      <c r="A6" s="25" t="s">
        <v>21</v>
      </c>
      <c r="B6" s="26">
        <v>-240000</v>
      </c>
      <c r="C6" s="12">
        <v>-228000</v>
      </c>
      <c r="D6" s="25" t="s">
        <v>22</v>
      </c>
      <c r="E6" s="26">
        <v>-39000</v>
      </c>
      <c r="F6" s="12">
        <v>-38000</v>
      </c>
      <c r="H6" s="12"/>
      <c r="J6" s="30" t="s">
        <v>28</v>
      </c>
      <c r="K6" s="39">
        <f>(+K4-K5)/2</f>
        <v>-5832</v>
      </c>
      <c r="L6" s="31">
        <f>(+L4-L5)/2</f>
        <v>14345</v>
      </c>
      <c r="M6" s="32">
        <f>+L6-K6</f>
        <v>20177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235188.4192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5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230388.4192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5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206748.4192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5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f>21290*2</f>
        <v>42580</v>
      </c>
      <c r="Y9" s="14">
        <f>10600*2</f>
        <v>21200</v>
      </c>
      <c r="Z9" s="13">
        <f t="shared" si="1"/>
        <v>185368.4192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185368.4192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f>10000*2</f>
        <v>20000</v>
      </c>
      <c r="Y11" s="14">
        <f>10000*2</f>
        <v>20000</v>
      </c>
      <c r="Z11" s="13">
        <f t="shared" si="1"/>
        <v>185368.4192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>
        <f>220000+38000</f>
        <v>258000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5">
      <c r="A12" s="25" t="s">
        <v>29</v>
      </c>
      <c r="B12" s="26">
        <f>-103082-54918</f>
        <v>-158000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f>21087*2</f>
        <v>42174</v>
      </c>
      <c r="Y12" s="14">
        <f>10000*2</f>
        <v>20000</v>
      </c>
      <c r="Z12" s="13">
        <f t="shared" si="1"/>
        <v>163194.4192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-13254</v>
      </c>
      <c r="G13" s="12"/>
      <c r="H13" s="12"/>
      <c r="R13" s="13"/>
      <c r="W13" s="11">
        <v>37023</v>
      </c>
      <c r="X13" s="14">
        <v>0</v>
      </c>
      <c r="Y13" s="14">
        <f>10000*2</f>
        <v>20000</v>
      </c>
      <c r="Z13" s="13">
        <f t="shared" si="1"/>
        <v>183194.4192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f>4168*2</f>
        <v>8336</v>
      </c>
      <c r="Y14" s="14">
        <f>10000*2</f>
        <v>20000</v>
      </c>
      <c r="Z14" s="13">
        <f t="shared" si="1"/>
        <v>194858.4192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/>
      <c r="AJ14" s="15">
        <f t="shared" si="0"/>
        <v>37024</v>
      </c>
      <c r="AK14" s="12"/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f>14345*2</f>
        <v>28690</v>
      </c>
      <c r="Y15" s="14">
        <v>0</v>
      </c>
      <c r="Z15" s="13">
        <f t="shared" si="1"/>
        <v>166168.4192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/>
      <c r="AJ15" s="15">
        <f t="shared" si="0"/>
        <v>37025</v>
      </c>
      <c r="AK15" s="12"/>
      <c r="AL15" s="12"/>
      <c r="AM15" s="12"/>
    </row>
    <row r="16" spans="1:39" x14ac:dyDescent="0.25">
      <c r="A16" s="25" t="s">
        <v>60</v>
      </c>
      <c r="B16" s="26">
        <v>-40200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166168.4192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240000+39000</f>
        <v>279000</v>
      </c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166168.4192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>
        <f>240000+39000</f>
        <v>279000</v>
      </c>
      <c r="AH17" s="12"/>
      <c r="AJ17" s="15">
        <f t="shared" si="2"/>
        <v>37027</v>
      </c>
      <c r="AK17" s="12"/>
      <c r="AL17" s="12"/>
      <c r="AM17" s="12"/>
    </row>
    <row r="18" spans="1:39" x14ac:dyDescent="0.25">
      <c r="A18" s="25" t="s">
        <v>34</v>
      </c>
      <c r="B18" s="26">
        <v>-14629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166168.4192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>
        <f>240000+38000</f>
        <v>278000</v>
      </c>
      <c r="AH18" s="12"/>
      <c r="AJ18" s="15">
        <f t="shared" si="2"/>
        <v>37028</v>
      </c>
      <c r="AK18" s="12"/>
      <c r="AL18" s="12"/>
      <c r="AM18" s="12"/>
    </row>
    <row r="19" spans="1:39" x14ac:dyDescent="0.25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166168.4192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>
        <f>230000+37000</f>
        <v>267000</v>
      </c>
      <c r="AH19" s="12"/>
      <c r="AJ19" s="15">
        <f t="shared" si="2"/>
        <v>37029</v>
      </c>
      <c r="AK19" s="12"/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166168.4192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166168.4192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166168.4192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166168.4192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5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166168.4192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166168.4192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166168.4192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8" thickBot="1" x14ac:dyDescent="0.3">
      <c r="A27" s="25" t="s">
        <v>66</v>
      </c>
      <c r="B27" s="26">
        <v>0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166168.4192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-602027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166168.4192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8" thickBot="1" x14ac:dyDescent="0.3">
      <c r="A29" s="25"/>
      <c r="B29" s="40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166168.4192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166168.4192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5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166168.4192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5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166168.4192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5">
      <c r="A33" s="25" t="s">
        <v>41</v>
      </c>
      <c r="B33" s="40">
        <v>176704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57</v>
      </c>
      <c r="B38" s="40">
        <v>20838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5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5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0">
        <v>1000</v>
      </c>
      <c r="C44" s="14"/>
      <c r="E44" s="12"/>
    </row>
    <row r="45" spans="1:39" x14ac:dyDescent="0.25">
      <c r="A45" s="25" t="s">
        <v>46</v>
      </c>
      <c r="B45" s="40"/>
      <c r="E45" s="12"/>
    </row>
    <row r="46" spans="1:39" x14ac:dyDescent="0.25">
      <c r="A46" s="25" t="s">
        <v>60</v>
      </c>
      <c r="B46" s="40">
        <v>0</v>
      </c>
      <c r="C46" s="14"/>
      <c r="E46" s="12"/>
    </row>
    <row r="47" spans="1:39" x14ac:dyDescent="0.25">
      <c r="A47" s="25" t="s">
        <v>32</v>
      </c>
      <c r="B47" s="40">
        <v>0</v>
      </c>
    </row>
    <row r="48" spans="1:39" x14ac:dyDescent="0.25">
      <c r="A48" s="25" t="s">
        <v>34</v>
      </c>
      <c r="B48" s="40">
        <v>0</v>
      </c>
      <c r="E48" s="12"/>
    </row>
    <row r="49" spans="1:5" x14ac:dyDescent="0.25">
      <c r="A49" s="25" t="s">
        <v>47</v>
      </c>
      <c r="B49" s="40">
        <v>0</v>
      </c>
      <c r="C49" s="14" t="s">
        <v>17</v>
      </c>
      <c r="E49" s="12"/>
    </row>
    <row r="50" spans="1:5" x14ac:dyDescent="0.25">
      <c r="A50" s="25" t="s">
        <v>48</v>
      </c>
      <c r="B50" s="40">
        <v>0</v>
      </c>
      <c r="E50" s="12"/>
    </row>
    <row r="51" spans="1:5" x14ac:dyDescent="0.25">
      <c r="A51" s="25" t="s">
        <v>49</v>
      </c>
      <c r="B51" s="40">
        <v>0</v>
      </c>
      <c r="E51" s="12"/>
    </row>
    <row r="52" spans="1:5" x14ac:dyDescent="0.25">
      <c r="A52" s="25" t="s">
        <v>35</v>
      </c>
      <c r="B52" s="40">
        <v>0</v>
      </c>
      <c r="C52" s="14"/>
      <c r="E52" s="12"/>
    </row>
    <row r="53" spans="1:5" x14ac:dyDescent="0.25">
      <c r="A53" s="25" t="s">
        <v>71</v>
      </c>
      <c r="B53" s="40">
        <v>35000</v>
      </c>
      <c r="E53" s="12"/>
    </row>
    <row r="54" spans="1:5" x14ac:dyDescent="0.25">
      <c r="A54" s="25" t="s">
        <v>72</v>
      </c>
      <c r="B54" s="40">
        <v>42338</v>
      </c>
      <c r="C54" s="14"/>
      <c r="E54" s="12"/>
    </row>
    <row r="55" spans="1:5" x14ac:dyDescent="0.25">
      <c r="A55" s="25" t="s">
        <v>29</v>
      </c>
      <c r="B55" s="40">
        <v>0</v>
      </c>
      <c r="C55" s="14"/>
      <c r="E55" s="12"/>
    </row>
    <row r="56" spans="1:5" ht="13.8" thickBot="1" x14ac:dyDescent="0.3">
      <c r="A56" s="25" t="s">
        <v>42</v>
      </c>
      <c r="B56" s="40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602027</v>
      </c>
      <c r="C57" s="14"/>
      <c r="E57" s="12"/>
    </row>
    <row r="58" spans="1:5" ht="13.8" thickBot="1" x14ac:dyDescent="0.3">
      <c r="A58" s="30"/>
      <c r="B58" s="36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2023-09-10T11:13:53Z</dcterms:modified>
</cp:coreProperties>
</file>