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K4" i="9"/>
  <c r="L4" i="9"/>
  <c r="M4" i="9"/>
  <c r="X4" i="9"/>
  <c r="Y4" i="9"/>
  <c r="Z4" i="9"/>
  <c r="AG4" i="9"/>
  <c r="AH4" i="9"/>
  <c r="AJ4" i="9"/>
  <c r="AK4" i="9"/>
  <c r="K5" i="9"/>
  <c r="L5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X9" i="9"/>
  <c r="Y9" i="9"/>
  <c r="Z9" i="9"/>
  <c r="AG9" i="9"/>
  <c r="AH9" i="9"/>
  <c r="AJ9" i="9"/>
  <c r="AK9" i="9"/>
  <c r="Z10" i="9"/>
  <c r="AG10" i="9"/>
  <c r="AH10" i="9"/>
  <c r="AJ10" i="9"/>
  <c r="AK10" i="9"/>
  <c r="X11" i="9"/>
  <c r="Y11" i="9"/>
  <c r="Z11" i="9"/>
  <c r="AG11" i="9"/>
  <c r="AJ11" i="9"/>
  <c r="X12" i="9"/>
  <c r="Y12" i="9"/>
  <c r="Z12" i="9"/>
  <c r="AG12" i="9"/>
  <c r="AJ12" i="9"/>
  <c r="X13" i="9"/>
  <c r="Z13" i="9"/>
  <c r="AG13" i="9"/>
  <c r="AJ13" i="9"/>
  <c r="E14" i="9"/>
  <c r="X14" i="9"/>
  <c r="Z14" i="9"/>
  <c r="AG14" i="9"/>
  <c r="AJ14" i="9"/>
  <c r="F15" i="9"/>
  <c r="X15" i="9"/>
  <c r="Z15" i="9"/>
  <c r="AG15" i="9"/>
  <c r="AJ15" i="9"/>
  <c r="Z16" i="9"/>
  <c r="AG16" i="9"/>
  <c r="AJ16" i="9"/>
  <c r="Z17" i="9"/>
  <c r="AJ17" i="9"/>
  <c r="Z18" i="9"/>
  <c r="AJ18" i="9"/>
  <c r="Z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<sst xmlns="http://schemas.openxmlformats.org/spreadsheetml/2006/main" count="278" uniqueCount="74">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</sst>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F-4A99-824E-4EFFFEB2387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F-4A99-824E-4EFFFEB2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75680"/>
        <c:axId val="1"/>
      </c:lineChart>
      <c:catAx>
        <c:axId val="176575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756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0E-4145-BB43-8469F6DC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5568"/>
        <c:axId val="1"/>
      </c:lineChart>
      <c:catAx>
        <c:axId val="1770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455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99-4EE9-8EED-350C1E0B4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1632"/>
        <c:axId val="1"/>
      </c:lineChart>
      <c:catAx>
        <c:axId val="17704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41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8F-4C91-9E4C-0481A811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8848"/>
        <c:axId val="1"/>
      </c:lineChart>
      <c:catAx>
        <c:axId val="17704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48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F-4E77-8BB3-910C07640F9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F-4E77-8BB3-910C0764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0840"/>
        <c:axId val="1"/>
      </c:lineChart>
      <c:catAx>
        <c:axId val="177420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08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5-4186-9590-EC01E929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2152"/>
        <c:axId val="1"/>
      </c:lineChart>
      <c:dateAx>
        <c:axId val="177422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21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B-47F8-A0D3-4AA30E36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3792"/>
        <c:axId val="1"/>
      </c:lineChart>
      <c:catAx>
        <c:axId val="1774237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37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DF-4E4D-9AD0-E607F0E4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8384"/>
        <c:axId val="1"/>
      </c:lineChart>
      <c:catAx>
        <c:axId val="1774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83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58-4DB9-9E09-DF0809CD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5760"/>
        <c:axId val="1"/>
      </c:lineChart>
      <c:catAx>
        <c:axId val="1774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5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02-46B3-A9EB-D5A99BA06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9056"/>
        <c:axId val="1"/>
      </c:lineChart>
      <c:catAx>
        <c:axId val="1776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09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7-4685-8ECD-09C2C4DA971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7-4685-8ECD-09C2C4DA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10368"/>
        <c:axId val="1"/>
      </c:lineChart>
      <c:catAx>
        <c:axId val="1776103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103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D-4F20-B55D-100FAB20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86368"/>
        <c:axId val="1"/>
      </c:lineChart>
      <c:dateAx>
        <c:axId val="176686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86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9-4D36-9B85-C1FE0191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6432"/>
        <c:axId val="1"/>
      </c:lineChart>
      <c:dateAx>
        <c:axId val="177606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064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C-47DE-986B-B33A921C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4136"/>
        <c:axId val="1"/>
      </c:lineChart>
      <c:catAx>
        <c:axId val="177604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0413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2C-4DE0-8829-4B5AAB2C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4240"/>
        <c:axId val="1"/>
      </c:lineChart>
      <c:catAx>
        <c:axId val="17792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42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B4-4C91-BCD2-062889EE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7520"/>
        <c:axId val="1"/>
      </c:lineChart>
      <c:catAx>
        <c:axId val="1779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7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A0-44CD-9E6F-0B57D5F7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8176"/>
        <c:axId val="1"/>
      </c:lineChart>
      <c:catAx>
        <c:axId val="17792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81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B-45C2-9115-64F43B786F6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B-45C2-9115-64F43B78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1944"/>
        <c:axId val="1"/>
      </c:lineChart>
      <c:catAx>
        <c:axId val="177921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19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0-40D3-B2F2-CA2B63DC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2600"/>
        <c:axId val="1"/>
      </c:lineChart>
      <c:dateAx>
        <c:axId val="177922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26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C-4334-A7FC-88ACD12CC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65064"/>
        <c:axId val="1"/>
      </c:lineChart>
      <c:catAx>
        <c:axId val="178165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650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CB-4BE0-9271-427CB34FD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64080"/>
        <c:axId val="1"/>
      </c:lineChart>
      <c:catAx>
        <c:axId val="17816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640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1C-44BA-95DE-72115BD9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66376"/>
        <c:axId val="1"/>
      </c:lineChart>
      <c:catAx>
        <c:axId val="17816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663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3-4F67-B522-68719A9D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23736"/>
        <c:axId val="1"/>
      </c:lineChart>
      <c:catAx>
        <c:axId val="176723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2373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9F-4EB5-8AFC-31EF7F5E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69984"/>
        <c:axId val="1"/>
      </c:lineChart>
      <c:catAx>
        <c:axId val="1781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699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F63-847E-241F5AF734F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F63-847E-241F5AF7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63096"/>
        <c:axId val="1"/>
      </c:lineChart>
      <c:catAx>
        <c:axId val="1781630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63096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62279504475888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74000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42580</c:v>
                </c:pt>
                <c:pt idx="8">
                  <c:v>0</c:v>
                </c:pt>
                <c:pt idx="9">
                  <c:v>20000</c:v>
                </c:pt>
                <c:pt idx="10">
                  <c:v>39000</c:v>
                </c:pt>
                <c:pt idx="11">
                  <c:v>14000</c:v>
                </c:pt>
                <c:pt idx="12">
                  <c:v>27000</c:v>
                </c:pt>
                <c:pt idx="13">
                  <c:v>52000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A-45A8-9680-77C2AA106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90808"/>
        <c:axId val="1"/>
      </c:lineChart>
      <c:dateAx>
        <c:axId val="147090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908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3-44B5-A0B4-50299731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89824"/>
        <c:axId val="1"/>
      </c:lineChart>
      <c:catAx>
        <c:axId val="1470898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898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203500.4192</c:v>
                </c:pt>
                <c:pt idx="2">
                  <c:v>216300.4192</c:v>
                </c:pt>
                <c:pt idx="3">
                  <c:v>222944.4192</c:v>
                </c:pt>
                <c:pt idx="4">
                  <c:v>235188.4192</c:v>
                </c:pt>
                <c:pt idx="5">
                  <c:v>230388.4192</c:v>
                </c:pt>
                <c:pt idx="6">
                  <c:v>206748.4192</c:v>
                </c:pt>
                <c:pt idx="7">
                  <c:v>185368.4192</c:v>
                </c:pt>
                <c:pt idx="8">
                  <c:v>185368.4192</c:v>
                </c:pt>
                <c:pt idx="9">
                  <c:v>195368.4192</c:v>
                </c:pt>
                <c:pt idx="10">
                  <c:v>176368.4192</c:v>
                </c:pt>
                <c:pt idx="11">
                  <c:v>162368.4192</c:v>
                </c:pt>
                <c:pt idx="12">
                  <c:v>135368.4192</c:v>
                </c:pt>
                <c:pt idx="13">
                  <c:v>83368.419200000004</c:v>
                </c:pt>
                <c:pt idx="14">
                  <c:v>83368.419200000004</c:v>
                </c:pt>
                <c:pt idx="15">
                  <c:v>83368.419200000004</c:v>
                </c:pt>
                <c:pt idx="16">
                  <c:v>83368.419200000004</c:v>
                </c:pt>
                <c:pt idx="17">
                  <c:v>83368.419200000004</c:v>
                </c:pt>
                <c:pt idx="18">
                  <c:v>83368.419200000004</c:v>
                </c:pt>
                <c:pt idx="19">
                  <c:v>83368.419200000004</c:v>
                </c:pt>
                <c:pt idx="20">
                  <c:v>83368.419200000004</c:v>
                </c:pt>
                <c:pt idx="21">
                  <c:v>83368.419200000004</c:v>
                </c:pt>
                <c:pt idx="22">
                  <c:v>83368.419200000004</c:v>
                </c:pt>
                <c:pt idx="23">
                  <c:v>83368.419200000004</c:v>
                </c:pt>
                <c:pt idx="24">
                  <c:v>83368.419200000004</c:v>
                </c:pt>
                <c:pt idx="25">
                  <c:v>83368.419200000004</c:v>
                </c:pt>
                <c:pt idx="26">
                  <c:v>83368.419200000004</c:v>
                </c:pt>
                <c:pt idx="27">
                  <c:v>83368.419200000004</c:v>
                </c:pt>
                <c:pt idx="28">
                  <c:v>83368.419200000004</c:v>
                </c:pt>
                <c:pt idx="29">
                  <c:v>83368.419200000004</c:v>
                </c:pt>
                <c:pt idx="30">
                  <c:v>83368.419200000004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A7-481D-BEDA-82D7C064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86216"/>
        <c:axId val="1"/>
      </c:lineChart>
      <c:catAx>
        <c:axId val="147086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8621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DB-42F5-990C-2E9EB197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92120"/>
        <c:axId val="1"/>
      </c:lineChart>
      <c:catAx>
        <c:axId val="147092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921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70-43E6-A18A-D283ACD3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85560"/>
        <c:axId val="1"/>
      </c:lineChart>
      <c:catAx>
        <c:axId val="147085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0855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BF-42EA-8256-B1DE5232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40128"/>
        <c:axId val="1"/>
      </c:lineChart>
      <c:catAx>
        <c:axId val="1764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401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AC-476C-B0AD-81F0FF52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42424"/>
        <c:axId val="1"/>
      </c:lineChart>
      <c:catAx>
        <c:axId val="17644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424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FD-4257-9867-DC546246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35864"/>
        <c:axId val="1"/>
      </c:lineChart>
      <c:catAx>
        <c:axId val="17643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358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3-4516-89B3-548B17F7F6C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3-4516-89B3-548B17F7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37832"/>
        <c:axId val="1"/>
      </c:lineChart>
      <c:catAx>
        <c:axId val="176437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3783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B-48A4-A54D-B11640F2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3272"/>
        <c:axId val="1"/>
      </c:lineChart>
      <c:dateAx>
        <c:axId val="177043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43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D-42B7-9AC6-8AD06013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1960"/>
        <c:axId val="1"/>
      </c:lineChart>
      <c:catAx>
        <c:axId val="177041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419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3118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37022</v>
      </c>
      <c r="G1" s="2" t="s">
        <v>0</v>
      </c>
      <c r="H1" s="3">
        <f ca="1">TODAY()</f>
        <v>37022</v>
      </c>
    </row>
    <row r="2" spans="1:12" ht="13.8" thickBot="1" x14ac:dyDescent="0.3">
      <c r="A2" s="44" t="s">
        <v>12</v>
      </c>
      <c r="B2" s="45">
        <f ca="1">TODAY()+2</f>
        <v>37024</v>
      </c>
      <c r="G2" s="2" t="s">
        <v>12</v>
      </c>
      <c r="H2" s="3">
        <f ca="1">TODAY()+3</f>
        <v>37025</v>
      </c>
    </row>
    <row r="3" spans="1:12" ht="25.5" customHeight="1" thickBot="1" x14ac:dyDescent="0.3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5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5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5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5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8" thickBot="1" x14ac:dyDescent="0.3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5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5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5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5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5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8" thickBot="1" x14ac:dyDescent="0.3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8" thickBot="1" x14ac:dyDescent="0.3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8" thickBot="1" x14ac:dyDescent="0.3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5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5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5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5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5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5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5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5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5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5">
      <c r="A40" s="25" t="s">
        <v>24</v>
      </c>
      <c r="B40" s="48"/>
      <c r="G40" s="25" t="s">
        <v>24</v>
      </c>
      <c r="H40" s="48"/>
    </row>
    <row r="41" spans="1:11" x14ac:dyDescent="0.25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5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5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5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5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5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5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5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5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5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5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5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5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5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5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8" thickBot="1" x14ac:dyDescent="0.3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8" thickBot="1" x14ac:dyDescent="0.3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8" thickBot="1" x14ac:dyDescent="0.3">
      <c r="A58" s="30"/>
      <c r="B58" s="36"/>
      <c r="G58" s="30"/>
      <c r="H58" s="36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37022</v>
      </c>
      <c r="F1" s="4" t="s">
        <v>1</v>
      </c>
      <c r="G1" s="5">
        <v>215000</v>
      </c>
      <c r="H1" s="6"/>
      <c r="I1" s="7" t="s">
        <v>2</v>
      </c>
      <c r="J1" s="8">
        <v>37000</v>
      </c>
      <c r="O1" s="43" t="s">
        <v>3</v>
      </c>
      <c r="P1" s="11">
        <f ca="1">TODAY()+2</f>
        <v>37024</v>
      </c>
      <c r="Q1" s="12">
        <v>215000</v>
      </c>
      <c r="S1" s="43" t="s">
        <v>4</v>
      </c>
      <c r="T1" s="11">
        <f ca="1">TODAY()+2</f>
        <v>37024</v>
      </c>
      <c r="U1" s="12">
        <v>37000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37023</v>
      </c>
      <c r="D2" s="14"/>
      <c r="P2" s="11">
        <f ca="1">TODAY()+3</f>
        <v>37025</v>
      </c>
      <c r="Q2" s="12">
        <v>220000</v>
      </c>
      <c r="T2" s="11">
        <f ca="1">TODAY()+3</f>
        <v>37025</v>
      </c>
      <c r="U2" s="12">
        <v>38000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37021</v>
      </c>
      <c r="L3" s="23">
        <f ca="1">TODAY()</f>
        <v>37022</v>
      </c>
      <c r="M3" s="24" t="s">
        <v>20</v>
      </c>
      <c r="P3" s="11">
        <f ca="1">TODAY()+4</f>
        <v>37026</v>
      </c>
      <c r="Q3" s="12">
        <v>220000</v>
      </c>
      <c r="T3" s="11">
        <f ca="1">TODAY()+4</f>
        <v>37026</v>
      </c>
      <c r="U3" s="12">
        <v>38000</v>
      </c>
      <c r="W3" s="11">
        <v>37013</v>
      </c>
      <c r="X3" s="14">
        <f>37000*2</f>
        <v>74000</v>
      </c>
      <c r="Y3" s="14">
        <f>12500*2</f>
        <v>25000</v>
      </c>
      <c r="Z3" s="13">
        <f>Z2-X3+Y3</f>
        <v>203500.4192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16</v>
      </c>
      <c r="B4" s="16">
        <v>67</v>
      </c>
      <c r="C4" s="17">
        <v>48</v>
      </c>
      <c r="D4" s="18">
        <f>AVERAGE(B4,C4)</f>
        <v>57.5</v>
      </c>
      <c r="J4" s="25" t="s">
        <v>23</v>
      </c>
      <c r="K4" s="37">
        <f>10000*2</f>
        <v>20000</v>
      </c>
      <c r="L4" s="9">
        <f>19500*2</f>
        <v>39000</v>
      </c>
      <c r="M4" s="28">
        <f>+L4-K4</f>
        <v>19000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216300.4192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f>15000*2</f>
        <v>30000</v>
      </c>
      <c r="L5" s="9">
        <f>10000*2</f>
        <v>20000</v>
      </c>
      <c r="M5" s="29">
        <f>+L5-K5</f>
        <v>-10000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222944.4192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8" thickBot="1" x14ac:dyDescent="0.3">
      <c r="A6" s="25" t="s">
        <v>21</v>
      </c>
      <c r="B6" s="26">
        <v>-210000</v>
      </c>
      <c r="C6" s="12">
        <v>-240000</v>
      </c>
      <c r="D6" s="25" t="s">
        <v>22</v>
      </c>
      <c r="E6" s="26">
        <v>-36000</v>
      </c>
      <c r="F6" s="12">
        <v>-39000</v>
      </c>
      <c r="H6" s="12"/>
      <c r="J6" s="30" t="s">
        <v>28</v>
      </c>
      <c r="K6" s="39">
        <f>(+K4-K5)/2</f>
        <v>-5000</v>
      </c>
      <c r="L6" s="31">
        <f>(+L4-L5)/2</f>
        <v>9500</v>
      </c>
      <c r="M6" s="32">
        <f>+L6-K6</f>
        <v>14500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235188.4192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5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230388.4192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5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206748.4192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5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f>21290*2</f>
        <v>42580</v>
      </c>
      <c r="Y9" s="14">
        <f>10600*2</f>
        <v>21200</v>
      </c>
      <c r="Z9" s="13">
        <f t="shared" si="1"/>
        <v>185368.4192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185368.4192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f>10000*2</f>
        <v>20000</v>
      </c>
      <c r="Y11" s="14">
        <f>15000*2</f>
        <v>30000</v>
      </c>
      <c r="Z11" s="13">
        <f t="shared" si="1"/>
        <v>195368.4192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/>
      <c r="AJ11" s="15">
        <f t="shared" si="0"/>
        <v>37021</v>
      </c>
      <c r="AK11" s="12"/>
      <c r="AL11" s="12"/>
      <c r="AM11" s="12"/>
    </row>
    <row r="12" spans="1:39" x14ac:dyDescent="0.25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f>19500*2</f>
        <v>39000</v>
      </c>
      <c r="Y12" s="14">
        <f>10000*2</f>
        <v>20000</v>
      </c>
      <c r="Z12" s="13">
        <f t="shared" si="1"/>
        <v>176368.4192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/>
      <c r="AJ12" s="15">
        <f t="shared" si="0"/>
        <v>37022</v>
      </c>
      <c r="AK12" s="12"/>
      <c r="AL12" s="12"/>
      <c r="AM12" s="12"/>
    </row>
    <row r="13" spans="1:39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-16254</v>
      </c>
      <c r="G13" s="12"/>
      <c r="H13" s="12"/>
      <c r="R13" s="13"/>
      <c r="W13" s="11">
        <v>37023</v>
      </c>
      <c r="X13" s="14">
        <f>7000*2</f>
        <v>14000</v>
      </c>
      <c r="Y13" s="14">
        <v>0</v>
      </c>
      <c r="Z13" s="13">
        <f t="shared" si="1"/>
        <v>162368.4192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/>
      <c r="AJ13" s="15">
        <f t="shared" si="0"/>
        <v>37023</v>
      </c>
      <c r="AK13" s="12"/>
      <c r="AL13" s="12"/>
      <c r="AM13" s="12"/>
    </row>
    <row r="14" spans="1:39" ht="13.8" thickBot="1" x14ac:dyDescent="0.3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f>13500*2</f>
        <v>27000</v>
      </c>
      <c r="Y14" s="14">
        <v>0</v>
      </c>
      <c r="Z14" s="13">
        <f t="shared" si="1"/>
        <v>135368.4192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/>
      <c r="AJ14" s="15">
        <f t="shared" si="0"/>
        <v>37024</v>
      </c>
      <c r="AK14" s="12"/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f>26000*2</f>
        <v>52000</v>
      </c>
      <c r="Y15" s="14">
        <v>0</v>
      </c>
      <c r="Z15" s="13">
        <f t="shared" si="1"/>
        <v>83368.419200000004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/>
      <c r="AJ15" s="15">
        <f t="shared" si="0"/>
        <v>37025</v>
      </c>
      <c r="AK15" s="12"/>
      <c r="AL15" s="12"/>
      <c r="AM15" s="12"/>
    </row>
    <row r="16" spans="1:39" x14ac:dyDescent="0.25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83368.419200000004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220000+38000</f>
        <v>258000</v>
      </c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83368.419200000004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/>
      <c r="AH17" s="12"/>
      <c r="AJ17" s="15">
        <f t="shared" si="2"/>
        <v>37027</v>
      </c>
      <c r="AK17" s="12"/>
      <c r="AL17" s="12"/>
      <c r="AM17" s="12"/>
    </row>
    <row r="18" spans="1:39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83368.419200000004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/>
      <c r="AH18" s="12"/>
      <c r="AJ18" s="15">
        <f t="shared" si="2"/>
        <v>37028</v>
      </c>
      <c r="AK18" s="12"/>
      <c r="AL18" s="12"/>
      <c r="AM18" s="12"/>
    </row>
    <row r="19" spans="1:39" x14ac:dyDescent="0.25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83368.419200000004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/>
      <c r="AH19" s="12"/>
      <c r="AJ19" s="15">
        <f t="shared" si="2"/>
        <v>37029</v>
      </c>
      <c r="AK19" s="12"/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83368.419200000004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83368.419200000004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83368.419200000004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83368.419200000004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5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83368.419200000004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83368.419200000004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83368.419200000004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8" thickBot="1" x14ac:dyDescent="0.3">
      <c r="A27" s="25" t="s">
        <v>66</v>
      </c>
      <c r="B27" s="26">
        <v>-25929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83368.419200000004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83368.419200000004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8" thickBot="1" x14ac:dyDescent="0.3">
      <c r="A29" s="25"/>
      <c r="B29" s="40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83368.419200000004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83368.419200000004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5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83368.419200000004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5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83368.419200000004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5">
      <c r="A33" s="25" t="s">
        <v>41</v>
      </c>
      <c r="B33" s="40">
        <v>176804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57</v>
      </c>
      <c r="B38" s="40">
        <v>20838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5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5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0">
        <v>1000</v>
      </c>
      <c r="C44" s="14"/>
      <c r="E44" s="12"/>
    </row>
    <row r="45" spans="1:39" x14ac:dyDescent="0.25">
      <c r="A45" s="25" t="s">
        <v>46</v>
      </c>
      <c r="B45" s="40"/>
      <c r="E45" s="12"/>
    </row>
    <row r="46" spans="1:39" x14ac:dyDescent="0.25">
      <c r="A46" s="25" t="s">
        <v>60</v>
      </c>
      <c r="B46" s="40">
        <v>0</v>
      </c>
      <c r="C46" s="14"/>
      <c r="E46" s="12"/>
    </row>
    <row r="47" spans="1:39" x14ac:dyDescent="0.25">
      <c r="A47" s="25" t="s">
        <v>32</v>
      </c>
      <c r="B47" s="40">
        <v>0</v>
      </c>
    </row>
    <row r="48" spans="1:39" x14ac:dyDescent="0.25">
      <c r="A48" s="25" t="s">
        <v>34</v>
      </c>
      <c r="B48" s="40">
        <v>0</v>
      </c>
      <c r="E48" s="12"/>
    </row>
    <row r="49" spans="1:5" x14ac:dyDescent="0.25">
      <c r="A49" s="25" t="s">
        <v>47</v>
      </c>
      <c r="B49" s="40">
        <v>0</v>
      </c>
      <c r="C49" s="14" t="s">
        <v>17</v>
      </c>
      <c r="E49" s="12"/>
    </row>
    <row r="50" spans="1:5" x14ac:dyDescent="0.25">
      <c r="A50" s="25" t="s">
        <v>48</v>
      </c>
      <c r="B50" s="40">
        <v>0</v>
      </c>
      <c r="E50" s="12"/>
    </row>
    <row r="51" spans="1:5" x14ac:dyDescent="0.25">
      <c r="A51" s="25" t="s">
        <v>49</v>
      </c>
      <c r="B51" s="40">
        <v>0</v>
      </c>
      <c r="E51" s="12"/>
    </row>
    <row r="52" spans="1:5" x14ac:dyDescent="0.25">
      <c r="A52" s="25" t="s">
        <v>35</v>
      </c>
      <c r="B52" s="40">
        <v>0</v>
      </c>
      <c r="C52" s="14"/>
      <c r="E52" s="12"/>
    </row>
    <row r="53" spans="1:5" x14ac:dyDescent="0.25">
      <c r="A53" s="25" t="s">
        <v>71</v>
      </c>
      <c r="B53" s="40">
        <v>35000</v>
      </c>
      <c r="E53" s="12"/>
    </row>
    <row r="54" spans="1:5" x14ac:dyDescent="0.25">
      <c r="A54" s="25" t="s">
        <v>72</v>
      </c>
      <c r="B54" s="40">
        <v>42338</v>
      </c>
      <c r="C54" s="14"/>
      <c r="E54" s="12"/>
    </row>
    <row r="55" spans="1:5" x14ac:dyDescent="0.25">
      <c r="A55" s="25" t="s">
        <v>29</v>
      </c>
      <c r="B55" s="40">
        <v>0</v>
      </c>
      <c r="C55" s="14"/>
      <c r="E55" s="12"/>
    </row>
    <row r="56" spans="1:5" ht="13.8" thickBot="1" x14ac:dyDescent="0.3">
      <c r="A56" s="25" t="s">
        <v>42</v>
      </c>
      <c r="B56" s="40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602127</v>
      </c>
      <c r="C57" s="14"/>
      <c r="E57" s="12"/>
    </row>
    <row r="58" spans="1:5" ht="13.8" thickBot="1" x14ac:dyDescent="0.3">
      <c r="A58" s="30"/>
      <c r="B58" s="36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2023-09-10T11:13:54Z</dcterms:modified>
</cp:coreProperties>
</file>