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360" windowHeight="867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G25" i="9"/>
  <c r="AJ25" i="9"/>
  <c r="W26" i="9"/>
  <c r="Z26" i="9"/>
  <c r="AD26" i="9"/>
  <c r="AF26" i="9"/>
  <c r="AJ26" i="9"/>
  <c r="W27" i="9"/>
  <c r="Z27" i="9"/>
  <c r="AD27" i="9"/>
  <c r="AF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B2" i="11"/>
  <c r="H2" i="11"/>
  <c r="D4" i="11"/>
  <c r="J4" i="11"/>
  <c r="E14" i="11"/>
  <c r="K14" i="11"/>
  <c r="F15" i="11"/>
  <c r="L15" i="11"/>
  <c r="C28" i="11"/>
  <c r="I28" i="11"/>
  <c r="B29" i="11"/>
  <c r="E29" i="11"/>
  <c r="H29" i="11"/>
  <c r="K29" i="11"/>
  <c r="B63" i="11"/>
  <c r="H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<sst xmlns="http://schemas.openxmlformats.org/spreadsheetml/2006/main" count="297" uniqueCount="91">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</sst>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B-44EE-AAC0-225BAF8DDF0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B-44EE-AAC0-225BAF8DD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98168"/>
        <c:axId val="1"/>
      </c:lineChart>
      <c:catAx>
        <c:axId val="185098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09816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07-46C7-ADEC-7631E88D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1264"/>
        <c:axId val="1"/>
      </c:lineChart>
      <c:catAx>
        <c:axId val="1857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12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053-463F-B3BC-5A33CEEB0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6672"/>
        <c:axId val="1"/>
      </c:lineChart>
      <c:catAx>
        <c:axId val="18572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266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66-4B62-8784-314AB666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1592"/>
        <c:axId val="1"/>
      </c:lineChart>
      <c:catAx>
        <c:axId val="18573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15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E-4E5A-B677-E33139E8D5F4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E-4E5A-B677-E33139E8D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32248"/>
        <c:axId val="1"/>
      </c:lineChart>
      <c:catAx>
        <c:axId val="1857322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32248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6-48C2-87D3-0E1F546D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727656"/>
        <c:axId val="1"/>
      </c:lineChart>
      <c:dateAx>
        <c:axId val="1857276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7276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E-471C-BC30-42A3E6C1B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8728"/>
        <c:axId val="1"/>
      </c:lineChart>
      <c:catAx>
        <c:axId val="1859587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872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8B-46D2-9694-F04A3EBE6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3808"/>
        <c:axId val="1"/>
      </c:lineChart>
      <c:catAx>
        <c:axId val="18595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38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97-4BD7-95D2-8E228A44C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5448"/>
        <c:axId val="1"/>
      </c:lineChart>
      <c:catAx>
        <c:axId val="18595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54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E9-4788-B405-76C1D8123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52168"/>
        <c:axId val="1"/>
      </c:lineChart>
      <c:catAx>
        <c:axId val="185952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521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F-4B73-AEA1-074CDFDA1AB2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F-4B73-AEA1-074CDFDA1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5256"/>
        <c:axId val="1"/>
      </c:lineChart>
      <c:catAx>
        <c:axId val="186255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55256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5-4E71-BF22-988DA155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62920"/>
        <c:axId val="1"/>
      </c:lineChart>
      <c:dateAx>
        <c:axId val="1852629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629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4CF-9379-F14E046A0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60504"/>
        <c:axId val="1"/>
      </c:lineChart>
      <c:dateAx>
        <c:axId val="1862605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605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2-45FA-B24E-A6FED1A4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3944"/>
        <c:axId val="1"/>
      </c:lineChart>
      <c:catAx>
        <c:axId val="186253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539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95-4A40-8607-3933BDC2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5584"/>
        <c:axId val="1"/>
      </c:lineChart>
      <c:catAx>
        <c:axId val="186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5558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F34-41B4-9B3C-623D324A4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6240"/>
        <c:axId val="1"/>
      </c:lineChart>
      <c:catAx>
        <c:axId val="18625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2562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B9B-44FD-93D0-E66EB5F2A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0488"/>
        <c:axId val="1"/>
      </c:lineChart>
      <c:catAx>
        <c:axId val="186490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048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06-4DAC-8A36-CC838DCA4A07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06-4DAC-8A36-CC838DCA4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3112"/>
        <c:axId val="1"/>
      </c:lineChart>
      <c:catAx>
        <c:axId val="186493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311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2-4E3D-9905-34CC2B63B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1472"/>
        <c:axId val="1"/>
      </c:lineChart>
      <c:dateAx>
        <c:axId val="186491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1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1-4AC8-93CB-74BB40E3C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2456"/>
        <c:axId val="1"/>
      </c:lineChart>
      <c:catAx>
        <c:axId val="1864924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24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AE-461A-A4D3-3FE83280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95080"/>
        <c:axId val="1"/>
      </c:lineChart>
      <c:catAx>
        <c:axId val="18649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9508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36-4A02-ADBA-1CFFA9D04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9520"/>
        <c:axId val="1"/>
      </c:lineChart>
      <c:catAx>
        <c:axId val="18681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19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1-424C-AD9F-EB59F5C29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08880"/>
        <c:axId val="1"/>
      </c:lineChart>
      <c:catAx>
        <c:axId val="1853088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0888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8D-4DFD-A4D7-B9C80FAA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4928"/>
        <c:axId val="1"/>
      </c:lineChart>
      <c:catAx>
        <c:axId val="18681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14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15607420517123"/>
          <c:y val="9.9010003560243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274217901213286E-2"/>
          <c:y val="5.7991573513857149E-2"/>
          <c:w val="0.94344497679225181"/>
          <c:h val="0.8048098860825541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758000</c:v>
                </c:pt>
                <c:pt idx="21">
                  <c:v>704000</c:v>
                </c:pt>
                <c:pt idx="22">
                  <c:v>733000</c:v>
                </c:pt>
                <c:pt idx="23">
                  <c:v>704000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6-4018-AABA-029A22A9F511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A6-4018-AABA-029A22A9F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8208"/>
        <c:axId val="1"/>
      </c:lineChart>
      <c:catAx>
        <c:axId val="18681820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18208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15791718494691"/>
          <c:y val="0.91089203275424424"/>
          <c:w val="4.7986302180169027E-2"/>
          <c:h val="8.203686009277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1-4899-AF90-C121FBEC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3616"/>
        <c:axId val="1"/>
      </c:lineChart>
      <c:dateAx>
        <c:axId val="18681361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13616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8109263763667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12734192940822E-2"/>
          <c:y val="0.10666672453706845"/>
          <c:w val="0.94926933082992915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7-4A60-9B93-F7C23122C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816240"/>
        <c:axId val="1"/>
      </c:lineChart>
      <c:catAx>
        <c:axId val="18681624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81624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2882486884523"/>
          <c:y val="0.93555606312720441"/>
          <c:w val="3.7833197967859493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D1-4909-83C4-A62B6819C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26728"/>
        <c:axId val="1"/>
      </c:lineChart>
      <c:catAx>
        <c:axId val="187126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6728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39964174329224"/>
          <c:y val="0.92677167635937896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30062887333175"/>
          <c:w val="0.85435851576934185"/>
          <c:h val="0.5935967730102815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BBA-4213-9273-A9DD34F08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24760"/>
        <c:axId val="1"/>
      </c:lineChart>
      <c:catAx>
        <c:axId val="187124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4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1094881820159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74536789926064"/>
          <c:w val="0.85101627035585581"/>
          <c:h val="0.6299034684806517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47F-4195-B769-1E828E0A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125416"/>
        <c:axId val="1"/>
      </c:lineChart>
      <c:catAx>
        <c:axId val="187125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125416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5961432373283"/>
          <c:y val="0.94117872333295827"/>
          <c:w val="0.13205424884832245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1B-4931-9B95-672D6804C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69760"/>
        <c:axId val="1"/>
      </c:lineChart>
      <c:catAx>
        <c:axId val="18476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6976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E6-4A18-9853-3CD560248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2760"/>
        <c:axId val="1"/>
      </c:lineChart>
      <c:catAx>
        <c:axId val="185392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2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9CB-4CA7-B853-6726A67B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9648"/>
        <c:axId val="1"/>
      </c:lineChart>
      <c:catAx>
        <c:axId val="1853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9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7-4E59-8597-6C194967795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7-4E59-8597-6C1949677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4072"/>
        <c:axId val="1"/>
      </c:lineChart>
      <c:catAx>
        <c:axId val="1853940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40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C-4F9E-AF0A-641DA1F19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5712"/>
        <c:axId val="1"/>
      </c:lineChart>
      <c:dateAx>
        <c:axId val="1853957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5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239-A9D1-56DF5D9A8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398664"/>
        <c:axId val="1"/>
      </c:lineChart>
      <c:catAx>
        <c:axId val="18539866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39866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30480</xdr:rowOff>
    </xdr:from>
    <xdr:to>
      <xdr:col>0</xdr:col>
      <xdr:colOff>0</xdr:colOff>
      <xdr:row>84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78</xdr:row>
      <xdr:rowOff>7620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30480</xdr:colOff>
      <xdr:row>80</xdr:row>
      <xdr:rowOff>0</xdr:rowOff>
    </xdr:from>
    <xdr:to>
      <xdr:col>20</xdr:col>
      <xdr:colOff>701040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6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2.33203125" style="2" bestFit="1" customWidth="1"/>
    <col min="4" max="4" width="37.332031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37215</v>
      </c>
      <c r="F1" s="4" t="s">
        <v>1</v>
      </c>
      <c r="G1" s="5">
        <v>760000</v>
      </c>
      <c r="H1" s="6"/>
      <c r="I1" s="7" t="s">
        <v>2</v>
      </c>
      <c r="J1" s="8">
        <v>140000</v>
      </c>
      <c r="O1" s="42" t="s">
        <v>3</v>
      </c>
      <c r="P1" s="11">
        <f ca="1">TODAY()+2</f>
        <v>37217</v>
      </c>
      <c r="Q1" s="12">
        <v>600000</v>
      </c>
      <c r="S1" s="42" t="s">
        <v>4</v>
      </c>
      <c r="T1" s="11">
        <f ca="1">TODAY()+2</f>
        <v>37217</v>
      </c>
      <c r="U1" s="12">
        <v>104000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37216</v>
      </c>
      <c r="D2" s="14"/>
      <c r="P2" s="11">
        <f ca="1">TODAY()+3</f>
        <v>37218</v>
      </c>
      <c r="Q2" s="12">
        <v>625000</v>
      </c>
      <c r="T2" s="11">
        <f ca="1">TODAY()+3</f>
        <v>37218</v>
      </c>
      <c r="U2" s="12">
        <v>108000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37214</v>
      </c>
      <c r="L3" s="23">
        <f ca="1">TODAY()</f>
        <v>37215</v>
      </c>
      <c r="M3" s="24" t="s">
        <v>17</v>
      </c>
      <c r="P3" s="11">
        <f ca="1">TODAY()+4</f>
        <v>37219</v>
      </c>
      <c r="Q3" s="12">
        <v>600000</v>
      </c>
      <c r="T3" s="11">
        <f ca="1">TODAY()+4</f>
        <v>37219</v>
      </c>
      <c r="U3" s="12">
        <v>104000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51</v>
      </c>
      <c r="C4" s="17">
        <v>36</v>
      </c>
      <c r="D4" s="18">
        <f>AVERAGE(B4,C4)</f>
        <v>43.5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-650000</v>
      </c>
      <c r="C6" s="12">
        <v>-600000</v>
      </c>
      <c r="D6" s="25" t="s">
        <v>19</v>
      </c>
      <c r="E6" s="26">
        <v>-108000</v>
      </c>
      <c r="F6" s="12">
        <v>-96000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25" t="s">
        <v>25</v>
      </c>
      <c r="B11" s="40">
        <f>-92827-0-0-20000-10839+20666</f>
        <v>-103000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-128000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5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34</v>
      </c>
      <c r="E19" s="26">
        <v>35014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5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5">
      <c r="A22" s="25" t="s">
        <v>42</v>
      </c>
      <c r="B22" s="40">
        <v>0</v>
      </c>
      <c r="D22" s="60" t="s">
        <v>27</v>
      </c>
      <c r="E22" s="59">
        <v>19875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650000+108000</f>
        <v>758000</v>
      </c>
      <c r="AH22" s="12"/>
      <c r="AJ22" s="15">
        <f t="shared" si="6"/>
        <v>37216</v>
      </c>
      <c r="AK22" s="12"/>
      <c r="AL22" s="12"/>
      <c r="AM22" s="12"/>
    </row>
    <row r="23" spans="1:39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600000+104000</f>
        <v>704000</v>
      </c>
      <c r="AH23" s="12"/>
      <c r="AJ23" s="15">
        <f t="shared" si="6"/>
        <v>37217</v>
      </c>
      <c r="AK23" s="12"/>
      <c r="AL23" s="12"/>
      <c r="AM23" s="12"/>
    </row>
    <row r="24" spans="1:39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625000+108000</f>
        <v>733000</v>
      </c>
      <c r="AH24" s="12"/>
      <c r="AJ24" s="15">
        <f t="shared" si="6"/>
        <v>37218</v>
      </c>
      <c r="AK24" s="12"/>
      <c r="AL24" s="12"/>
      <c r="AM24" s="12"/>
    </row>
    <row r="25" spans="1:39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>
        <f>600000+104000</f>
        <v>704000</v>
      </c>
      <c r="AH25" s="12"/>
      <c r="AJ25" s="15">
        <f t="shared" si="6"/>
        <v>37219</v>
      </c>
      <c r="AK25" s="12"/>
      <c r="AL25" s="12"/>
      <c r="AM25" s="12"/>
    </row>
    <row r="26" spans="1:39" x14ac:dyDescent="0.25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8" thickBot="1" x14ac:dyDescent="0.3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8" thickBot="1" x14ac:dyDescent="0.3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128000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5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60" t="s">
        <v>33</v>
      </c>
      <c r="B33" s="58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34</v>
      </c>
      <c r="B34" s="40">
        <v>238478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60" t="s">
        <v>81</v>
      </c>
      <c r="B35" s="58">
        <v>50000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5">
      <c r="A36" s="60" t="s">
        <v>82</v>
      </c>
      <c r="B36" s="58">
        <v>43460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5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5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5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5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5">
      <c r="A41" s="25" t="s">
        <v>79</v>
      </c>
      <c r="B41" s="40">
        <v>10839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5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5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5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5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5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5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5">
      <c r="A48" s="25" t="s">
        <v>87</v>
      </c>
      <c r="B48" s="40">
        <v>0</v>
      </c>
      <c r="E48" s="12"/>
    </row>
    <row r="49" spans="1:5" x14ac:dyDescent="0.25">
      <c r="A49" s="25" t="s">
        <v>38</v>
      </c>
      <c r="B49" s="40"/>
      <c r="C49" s="14" t="s">
        <v>15</v>
      </c>
      <c r="E49" s="12"/>
    </row>
    <row r="50" spans="1:5" x14ac:dyDescent="0.25">
      <c r="A50" s="25" t="s">
        <v>48</v>
      </c>
      <c r="B50" s="40">
        <v>0</v>
      </c>
      <c r="E50" s="12"/>
    </row>
    <row r="51" spans="1:5" x14ac:dyDescent="0.25">
      <c r="A51" s="25" t="s">
        <v>27</v>
      </c>
      <c r="B51" s="40">
        <v>0</v>
      </c>
      <c r="E51" s="12"/>
    </row>
    <row r="52" spans="1:5" x14ac:dyDescent="0.25">
      <c r="A52" s="25" t="s">
        <v>89</v>
      </c>
      <c r="B52" s="58">
        <v>0</v>
      </c>
      <c r="C52" s="14"/>
      <c r="E52" s="12"/>
    </row>
    <row r="53" spans="1:5" x14ac:dyDescent="0.25">
      <c r="A53" s="25" t="s">
        <v>41</v>
      </c>
      <c r="B53" s="40">
        <v>50000</v>
      </c>
      <c r="C53" s="61"/>
      <c r="E53" s="12"/>
    </row>
    <row r="54" spans="1:5" x14ac:dyDescent="0.25">
      <c r="A54" s="25" t="s">
        <v>39</v>
      </c>
      <c r="B54" s="40">
        <v>0</v>
      </c>
      <c r="C54" s="61"/>
      <c r="E54" s="12"/>
    </row>
    <row r="55" spans="1:5" x14ac:dyDescent="0.25">
      <c r="A55" s="25" t="s">
        <v>40</v>
      </c>
      <c r="B55" s="40">
        <v>0</v>
      </c>
      <c r="C55" s="14"/>
      <c r="E55" s="12"/>
    </row>
    <row r="56" spans="1:5" x14ac:dyDescent="0.25">
      <c r="A56" s="25" t="s">
        <v>75</v>
      </c>
      <c r="B56" s="40">
        <v>31500</v>
      </c>
      <c r="C56" s="14"/>
      <c r="E56" s="12"/>
    </row>
    <row r="57" spans="1:5" x14ac:dyDescent="0.25">
      <c r="A57" s="25" t="s">
        <v>80</v>
      </c>
      <c r="B57" s="58">
        <v>0</v>
      </c>
      <c r="C57" s="14"/>
      <c r="E57" s="12"/>
    </row>
    <row r="58" spans="1:5" x14ac:dyDescent="0.25">
      <c r="A58" s="25" t="s">
        <v>83</v>
      </c>
      <c r="B58" s="40">
        <v>0</v>
      </c>
      <c r="C58" s="14"/>
      <c r="E58" s="12"/>
    </row>
    <row r="59" spans="1:5" x14ac:dyDescent="0.25">
      <c r="A59" s="25" t="s">
        <v>84</v>
      </c>
      <c r="B59" s="40">
        <v>20000</v>
      </c>
      <c r="C59" s="14"/>
    </row>
    <row r="60" spans="1:5" x14ac:dyDescent="0.25">
      <c r="A60" s="25" t="s">
        <v>61</v>
      </c>
      <c r="B60" s="58">
        <v>0</v>
      </c>
      <c r="C60" s="14"/>
    </row>
    <row r="61" spans="1:5" x14ac:dyDescent="0.25">
      <c r="A61" s="25" t="s">
        <v>59</v>
      </c>
      <c r="B61" s="40">
        <v>0</v>
      </c>
      <c r="C61" s="62"/>
    </row>
    <row r="62" spans="1:5" ht="13.8" thickBot="1" x14ac:dyDescent="0.3">
      <c r="A62" s="25" t="s">
        <v>35</v>
      </c>
      <c r="B62" s="40">
        <v>0</v>
      </c>
    </row>
    <row r="63" spans="1:5" ht="13.8" thickBot="1" x14ac:dyDescent="0.3">
      <c r="A63" s="33" t="s">
        <v>36</v>
      </c>
      <c r="B63" s="34">
        <f>SUM(B31:B62)</f>
        <v>805932</v>
      </c>
    </row>
    <row r="64" spans="1:5" ht="13.8" thickBot="1" x14ac:dyDescent="0.3">
      <c r="A64" s="30"/>
      <c r="B64" s="36"/>
    </row>
    <row r="65" spans="1:2" x14ac:dyDescent="0.25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customWidth="1"/>
    <col min="6" max="6" width="9.33203125" style="2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6384" width="9.109375" style="2"/>
  </cols>
  <sheetData>
    <row r="1" spans="1:12" ht="27.75" customHeight="1" thickBot="1" x14ac:dyDescent="0.3">
      <c r="A1" s="43" t="s">
        <v>0</v>
      </c>
      <c r="B1" s="44">
        <f ca="1">TODAY()</f>
        <v>37215</v>
      </c>
      <c r="G1" s="2" t="s">
        <v>0</v>
      </c>
      <c r="H1" s="3">
        <f ca="1">TODAY()</f>
        <v>37215</v>
      </c>
    </row>
    <row r="2" spans="1:12" ht="13.8" thickBot="1" x14ac:dyDescent="0.3">
      <c r="A2" s="43" t="s">
        <v>10</v>
      </c>
      <c r="B2" s="44">
        <f ca="1">TODAY()+2</f>
        <v>37217</v>
      </c>
      <c r="G2" s="2" t="s">
        <v>10</v>
      </c>
      <c r="H2" s="3">
        <f ca="1">TODAY()+3</f>
        <v>37218</v>
      </c>
    </row>
    <row r="3" spans="1:12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8" thickBot="1" x14ac:dyDescent="0.3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5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5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5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5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5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5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5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5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8" thickBot="1" x14ac:dyDescent="0.3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8" thickBot="1" x14ac:dyDescent="0.3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5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5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5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5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5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5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5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5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5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5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5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5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8" thickBot="1" x14ac:dyDescent="0.3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8" thickBot="1" x14ac:dyDescent="0.3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5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5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5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5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5">
      <c r="A35" s="25" t="s">
        <v>81</v>
      </c>
      <c r="B35" s="40"/>
      <c r="G35" s="25" t="s">
        <v>81</v>
      </c>
      <c r="H35" s="40"/>
    </row>
    <row r="36" spans="1:11" x14ac:dyDescent="0.25">
      <c r="A36" s="25" t="s">
        <v>82</v>
      </c>
      <c r="B36" s="40"/>
      <c r="G36" s="25" t="s">
        <v>82</v>
      </c>
      <c r="H36" s="40"/>
    </row>
    <row r="37" spans="1:11" x14ac:dyDescent="0.25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5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5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5">
      <c r="A40" s="25" t="s">
        <v>74</v>
      </c>
      <c r="B40" s="40"/>
      <c r="G40" s="25" t="s">
        <v>74</v>
      </c>
      <c r="H40" s="40"/>
    </row>
    <row r="41" spans="1:11" x14ac:dyDescent="0.25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5">
      <c r="A42" s="25" t="s">
        <v>16</v>
      </c>
      <c r="B42" s="40"/>
      <c r="G42" s="25" t="s">
        <v>16</v>
      </c>
      <c r="H42" s="40"/>
    </row>
    <row r="43" spans="1:11" x14ac:dyDescent="0.25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5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5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5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5">
      <c r="A47" s="25" t="s">
        <v>37</v>
      </c>
      <c r="B47" s="40"/>
      <c r="G47" s="25" t="s">
        <v>37</v>
      </c>
      <c r="H47" s="40"/>
    </row>
    <row r="48" spans="1:11" x14ac:dyDescent="0.25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5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5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5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5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5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5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5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5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5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5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5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5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5">
      <c r="A61" s="25" t="s">
        <v>59</v>
      </c>
      <c r="B61" s="40"/>
      <c r="C61" s="62"/>
      <c r="G61" s="25" t="s">
        <v>59</v>
      </c>
      <c r="H61" s="40"/>
      <c r="I61" s="62"/>
    </row>
    <row r="62" spans="1:11" ht="13.8" thickBot="1" x14ac:dyDescent="0.3">
      <c r="A62" s="25" t="s">
        <v>35</v>
      </c>
      <c r="B62" s="40"/>
      <c r="G62" s="60" t="s">
        <v>35</v>
      </c>
      <c r="H62" s="58"/>
    </row>
    <row r="63" spans="1:11" ht="13.8" thickBot="1" x14ac:dyDescent="0.3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8" thickBot="1" x14ac:dyDescent="0.3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2001-11-19T20:15:53Z</cp:lastPrinted>
  <dcterms:created xsi:type="dcterms:W3CDTF">2000-09-26T13:26:15Z</dcterms:created>
  <dcterms:modified xsi:type="dcterms:W3CDTF">2023-09-10T11:14:05Z</dcterms:modified>
</cp:coreProperties>
</file>