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K4" i="9"/>
  <c r="M4" i="9"/>
  <c r="X4" i="9"/>
  <c r="Y4" i="9"/>
  <c r="Z4" i="9"/>
  <c r="AG4" i="9"/>
  <c r="AH4" i="9"/>
  <c r="AJ4" i="9"/>
  <c r="AK4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Y9" i="9"/>
  <c r="Z9" i="9"/>
  <c r="AG9" i="9"/>
  <c r="AH9" i="9"/>
  <c r="AJ9" i="9"/>
  <c r="AK9" i="9"/>
  <c r="X10" i="9"/>
  <c r="Z10" i="9"/>
  <c r="AG10" i="9"/>
  <c r="AJ10" i="9"/>
  <c r="Z11" i="9"/>
  <c r="AG11" i="9"/>
  <c r="AJ11" i="9"/>
  <c r="B12" i="9"/>
  <c r="Z12" i="9"/>
  <c r="AG12" i="9"/>
  <c r="AJ12" i="9"/>
  <c r="Z13" i="9"/>
  <c r="AG13" i="9"/>
  <c r="AJ13" i="9"/>
  <c r="E14" i="9"/>
  <c r="Z14" i="9"/>
  <c r="AG14" i="9"/>
  <c r="AJ14" i="9"/>
  <c r="F15" i="9"/>
  <c r="Z15" i="9"/>
  <c r="AG15" i="9"/>
  <c r="AJ15" i="9"/>
  <c r="Z16" i="9"/>
  <c r="AJ16" i="9"/>
  <c r="Z17" i="9"/>
  <c r="AJ17" i="9"/>
  <c r="Z18" i="9"/>
  <c r="AJ18" i="9"/>
  <c r="Z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<sst xmlns="http://schemas.openxmlformats.org/spreadsheetml/2006/main" count="279" uniqueCount="76">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</sst>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4-4382-9359-197F950EDFD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4-4382-9359-197F950E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16200"/>
        <c:axId val="1"/>
      </c:lineChart>
      <c:catAx>
        <c:axId val="185016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620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A6-4A29-A3BB-5F4DDD3A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5784"/>
        <c:axId val="1"/>
      </c:lineChart>
      <c:catAx>
        <c:axId val="18553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357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7F-4B77-BFD1-BA712840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1520"/>
        <c:axId val="1"/>
      </c:lineChart>
      <c:catAx>
        <c:axId val="1855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31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B7-4EAA-B15C-8E3FD12B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3488"/>
        <c:axId val="1"/>
      </c:lineChart>
      <c:catAx>
        <c:axId val="18553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334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1A5-9019-C0531F7E094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4-41A5-9019-C0531F7E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16360"/>
        <c:axId val="1"/>
      </c:lineChart>
      <c:catAx>
        <c:axId val="185816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163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7-4392-AE83-A05FB5FC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09800"/>
        <c:axId val="1"/>
      </c:lineChart>
      <c:dateAx>
        <c:axId val="185809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09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4-483C-85FD-49D71F8B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17016"/>
        <c:axId val="1"/>
      </c:lineChart>
      <c:catAx>
        <c:axId val="1858170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1701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67-447D-8509-9FE551E0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11440"/>
        <c:axId val="1"/>
      </c:lineChart>
      <c:catAx>
        <c:axId val="18581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114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72-46B8-959D-7D927FDD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13408"/>
        <c:axId val="1"/>
      </c:lineChart>
      <c:catAx>
        <c:axId val="1858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134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B6-484A-8F14-8DB8B255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4048"/>
        <c:axId val="1"/>
      </c:lineChart>
      <c:catAx>
        <c:axId val="18610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040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CC7-83E7-BA7179030BD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3-4CC7-83E7-BA717903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0768"/>
        <c:axId val="1"/>
      </c:lineChart>
      <c:catAx>
        <c:axId val="186100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007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A-420D-9D82-52FA8BB2A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42752"/>
        <c:axId val="1"/>
      </c:lineChart>
      <c:dateAx>
        <c:axId val="185142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27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5-4855-97D0-24D22A07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98800"/>
        <c:axId val="1"/>
      </c:lineChart>
      <c:dateAx>
        <c:axId val="186098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98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C-4C89-B51C-FF006C0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3064"/>
        <c:axId val="1"/>
      </c:lineChart>
      <c:catAx>
        <c:axId val="186103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030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42-40F4-A2E2-BA21CE42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97160"/>
        <c:axId val="1"/>
      </c:lineChart>
      <c:catAx>
        <c:axId val="18609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9716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89-47D2-9F52-A26236CD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7856"/>
        <c:axId val="1"/>
      </c:lineChart>
      <c:catAx>
        <c:axId val="1863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77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02-4FBA-AF83-8451A365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7200"/>
        <c:axId val="1"/>
      </c:lineChart>
      <c:catAx>
        <c:axId val="1863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772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F-4867-9369-C624EFBEEDC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F-4867-9369-C624EFBE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2608"/>
        <c:axId val="1"/>
      </c:lineChart>
      <c:catAx>
        <c:axId val="186372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726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4BC7-A697-B67C0DA2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2936"/>
        <c:axId val="1"/>
      </c:lineChart>
      <c:dateAx>
        <c:axId val="186372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729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E-401B-862F-81AE0EC2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79824"/>
        <c:axId val="1"/>
      </c:lineChart>
      <c:catAx>
        <c:axId val="186379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798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34-49D6-ABED-5A974270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65408"/>
        <c:axId val="1"/>
      </c:lineChart>
      <c:catAx>
        <c:axId val="1866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654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4D-4085-91D1-E7556EDF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62128"/>
        <c:axId val="1"/>
      </c:lineChart>
      <c:catAx>
        <c:axId val="18666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62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4-4B67-88E3-8C852E35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9672"/>
        <c:axId val="1"/>
      </c:lineChart>
      <c:catAx>
        <c:axId val="185189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8967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77-4261-8821-2BD1F0EE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64424"/>
        <c:axId val="1"/>
      </c:lineChart>
      <c:catAx>
        <c:axId val="18666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644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A-4E0E-B4DE-D2BA9255E3B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A-4E0E-B4DE-D2BA9255E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63440"/>
        <c:axId val="1"/>
      </c:lineChart>
      <c:catAx>
        <c:axId val="1866634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63440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53812721050012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74000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0</c:v>
                </c:pt>
                <c:pt idx="8">
                  <c:v>41600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E-44D6-824C-E9F0F8A0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91224"/>
        <c:axId val="1"/>
      </c:lineChart>
      <c:dateAx>
        <c:axId val="186991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912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E-4DA6-9E6C-0C74E074A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88928"/>
        <c:axId val="1"/>
      </c:lineChart>
      <c:catAx>
        <c:axId val="1869889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889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203500.4192</c:v>
                </c:pt>
                <c:pt idx="2">
                  <c:v>216300.4192</c:v>
                </c:pt>
                <c:pt idx="3">
                  <c:v>222944.4192</c:v>
                </c:pt>
                <c:pt idx="4">
                  <c:v>235188.4192</c:v>
                </c:pt>
                <c:pt idx="5">
                  <c:v>230388.4192</c:v>
                </c:pt>
                <c:pt idx="6">
                  <c:v>206748.4192</c:v>
                </c:pt>
                <c:pt idx="7">
                  <c:v>227948.4192</c:v>
                </c:pt>
                <c:pt idx="8">
                  <c:v>186348.4192</c:v>
                </c:pt>
                <c:pt idx="9">
                  <c:v>186348.4192</c:v>
                </c:pt>
                <c:pt idx="10">
                  <c:v>186348.4192</c:v>
                </c:pt>
                <c:pt idx="11">
                  <c:v>186348.4192</c:v>
                </c:pt>
                <c:pt idx="12">
                  <c:v>186348.4192</c:v>
                </c:pt>
                <c:pt idx="13">
                  <c:v>186348.4192</c:v>
                </c:pt>
                <c:pt idx="14">
                  <c:v>186348.4192</c:v>
                </c:pt>
                <c:pt idx="15">
                  <c:v>186348.4192</c:v>
                </c:pt>
                <c:pt idx="16">
                  <c:v>186348.4192</c:v>
                </c:pt>
                <c:pt idx="17">
                  <c:v>186348.4192</c:v>
                </c:pt>
                <c:pt idx="18">
                  <c:v>186348.4192</c:v>
                </c:pt>
                <c:pt idx="19">
                  <c:v>186348.4192</c:v>
                </c:pt>
                <c:pt idx="20">
                  <c:v>186348.4192</c:v>
                </c:pt>
                <c:pt idx="21">
                  <c:v>186348.4192</c:v>
                </c:pt>
                <c:pt idx="22">
                  <c:v>186348.4192</c:v>
                </c:pt>
                <c:pt idx="23">
                  <c:v>186348.4192</c:v>
                </c:pt>
                <c:pt idx="24">
                  <c:v>186348.4192</c:v>
                </c:pt>
                <c:pt idx="25">
                  <c:v>186348.4192</c:v>
                </c:pt>
                <c:pt idx="26">
                  <c:v>186348.4192</c:v>
                </c:pt>
                <c:pt idx="27">
                  <c:v>186348.4192</c:v>
                </c:pt>
                <c:pt idx="28">
                  <c:v>186348.4192</c:v>
                </c:pt>
                <c:pt idx="29">
                  <c:v>186348.4192</c:v>
                </c:pt>
                <c:pt idx="30">
                  <c:v>186348.4192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01-4523-9F57-6D8F766E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87288"/>
        <c:axId val="1"/>
      </c:lineChart>
      <c:catAx>
        <c:axId val="186987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872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B4-4D9D-AB40-A83890B7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91880"/>
        <c:axId val="1"/>
      </c:lineChart>
      <c:catAx>
        <c:axId val="186991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918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EF-4C4D-BBE9-2D0BC127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86304"/>
        <c:axId val="1"/>
      </c:lineChart>
      <c:catAx>
        <c:axId val="186986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9863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B2-4C4C-ADBE-442943B9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38992"/>
        <c:axId val="1"/>
      </c:lineChart>
      <c:catAx>
        <c:axId val="18473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899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E4-4D8D-9E96-0AEE2DE3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38336"/>
        <c:axId val="1"/>
      </c:lineChart>
      <c:catAx>
        <c:axId val="1847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83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40-4305-961D-D60743E2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35056"/>
        <c:axId val="1"/>
      </c:lineChart>
      <c:catAx>
        <c:axId val="18473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5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5-43C8-9CDC-9B5B70A8896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5-43C8-9CDC-9B5B70A8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40960"/>
        <c:axId val="1"/>
      </c:lineChart>
      <c:catAx>
        <c:axId val="184740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409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4BE-A416-C90D31BD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36696"/>
        <c:axId val="1"/>
      </c:lineChart>
      <c:dateAx>
        <c:axId val="184736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66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F-4601-B4EA-7B8BB984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28896"/>
        <c:axId val="1"/>
      </c:lineChart>
      <c:catAx>
        <c:axId val="185528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88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3118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ColWidth="9.109375" defaultRowHeight="13.2" x14ac:dyDescent="0.25"/>
  <cols>
    <col min="1" max="1" width="30.44140625" style="45" bestFit="1" customWidth="1"/>
    <col min="2" max="2" width="11" style="45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5" t="s">
        <v>0</v>
      </c>
      <c r="B1" s="46">
        <f ca="1">TODAY()</f>
        <v>37021</v>
      </c>
      <c r="G1" s="2" t="s">
        <v>0</v>
      </c>
      <c r="H1" s="3">
        <f ca="1">TODAY()</f>
        <v>37021</v>
      </c>
    </row>
    <row r="2" spans="1:12" ht="13.8" thickBot="1" x14ac:dyDescent="0.3">
      <c r="A2" s="45" t="s">
        <v>12</v>
      </c>
      <c r="B2" s="46">
        <f ca="1">TODAY()+2</f>
        <v>37023</v>
      </c>
      <c r="G2" s="2" t="s">
        <v>12</v>
      </c>
      <c r="H2" s="3">
        <f ca="1">TODAY()+3</f>
        <v>37024</v>
      </c>
    </row>
    <row r="3" spans="1:12" ht="25.5" customHeight="1" thickBot="1" x14ac:dyDescent="0.3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5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5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5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5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5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5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8" thickBot="1" x14ac:dyDescent="0.3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8" thickBot="1" x14ac:dyDescent="0.3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5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5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5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5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5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5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5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5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5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5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5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8" thickBot="1" x14ac:dyDescent="0.3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8" thickBot="1" x14ac:dyDescent="0.3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8" thickBot="1" x14ac:dyDescent="0.3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8" thickBot="1" x14ac:dyDescent="0.3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8" thickBot="1" x14ac:dyDescent="0.3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5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5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5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5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5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5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5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5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5">
      <c r="A39" s="50" t="s">
        <v>24</v>
      </c>
      <c r="B39" s="35"/>
      <c r="G39" s="25" t="s">
        <v>24</v>
      </c>
      <c r="H39" s="35"/>
    </row>
    <row r="40" spans="1:11" x14ac:dyDescent="0.25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5">
      <c r="A41" s="50" t="s">
        <v>29</v>
      </c>
      <c r="B41" s="26"/>
      <c r="G41" s="25" t="s">
        <v>29</v>
      </c>
      <c r="H41" s="26"/>
    </row>
    <row r="42" spans="1:11" x14ac:dyDescent="0.25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5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5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5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5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5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5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5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5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5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5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5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5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8" thickBot="1" x14ac:dyDescent="0.3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8" thickBot="1" x14ac:dyDescent="0.3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8" thickBot="1" x14ac:dyDescent="0.3">
      <c r="A57" s="53"/>
      <c r="B57" s="54"/>
      <c r="E57" s="12"/>
      <c r="G57" s="30"/>
      <c r="H57" s="37"/>
      <c r="K57" s="12"/>
    </row>
    <row r="58" spans="1:11" x14ac:dyDescent="0.25">
      <c r="E58" s="12"/>
      <c r="K58" s="12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>
      <selection activeCell="A9" sqref="A9"/>
    </sheetView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37021</v>
      </c>
      <c r="F1" s="4" t="s">
        <v>1</v>
      </c>
      <c r="G1" s="5">
        <v>220000</v>
      </c>
      <c r="H1" s="6"/>
      <c r="I1" s="7" t="s">
        <v>2</v>
      </c>
      <c r="J1" s="8">
        <v>38000</v>
      </c>
      <c r="O1" s="44" t="s">
        <v>3</v>
      </c>
      <c r="P1" s="11">
        <f ca="1">TODAY()+2</f>
        <v>37023</v>
      </c>
      <c r="Q1" s="12">
        <v>210000</v>
      </c>
      <c r="S1" s="44" t="s">
        <v>4</v>
      </c>
      <c r="T1" s="11">
        <f ca="1">TODAY()+2</f>
        <v>37023</v>
      </c>
      <c r="U1" s="12">
        <v>36000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37022</v>
      </c>
      <c r="D2" s="14"/>
      <c r="P2" s="11">
        <f ca="1">TODAY()+3</f>
        <v>37024</v>
      </c>
      <c r="Q2" s="12">
        <v>215000</v>
      </c>
      <c r="T2" s="11">
        <f ca="1">TODAY()+3</f>
        <v>37024</v>
      </c>
      <c r="U2" s="12">
        <v>37000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37020</v>
      </c>
      <c r="L3" s="23">
        <f ca="1">TODAY()</f>
        <v>37021</v>
      </c>
      <c r="M3" s="24" t="s">
        <v>20</v>
      </c>
      <c r="P3" s="11">
        <f ca="1">TODAY()+4</f>
        <v>37025</v>
      </c>
      <c r="Q3" s="12">
        <v>220000</v>
      </c>
      <c r="T3" s="11">
        <f ca="1">TODAY()+4</f>
        <v>37025</v>
      </c>
      <c r="U3" s="12">
        <v>38000</v>
      </c>
      <c r="W3" s="11">
        <v>37013</v>
      </c>
      <c r="X3" s="14">
        <f>37000*2</f>
        <v>74000</v>
      </c>
      <c r="Y3" s="14">
        <f>12500*2</f>
        <v>25000</v>
      </c>
      <c r="Z3" s="13">
        <f>Z2-X3+Y3</f>
        <v>203500.4192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16</v>
      </c>
      <c r="B4" s="16">
        <v>67</v>
      </c>
      <c r="C4" s="17">
        <v>46</v>
      </c>
      <c r="D4" s="18">
        <f>AVERAGE(B4,C4)</f>
        <v>56.5</v>
      </c>
      <c r="J4" s="25" t="s">
        <v>23</v>
      </c>
      <c r="K4" s="38">
        <f>20800*2</f>
        <v>41600</v>
      </c>
      <c r="L4" s="9">
        <v>0</v>
      </c>
      <c r="M4" s="28">
        <f>+L4-K4</f>
        <v>-41600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216300.4192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v>0</v>
      </c>
      <c r="L5" s="9">
        <v>0</v>
      </c>
      <c r="M5" s="29">
        <f>+L5-K5</f>
        <v>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222944.4192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8" thickBot="1" x14ac:dyDescent="0.3">
      <c r="A6" s="25" t="s">
        <v>21</v>
      </c>
      <c r="B6" s="26">
        <v>-215000</v>
      </c>
      <c r="C6" s="12">
        <v>-240000</v>
      </c>
      <c r="D6" s="25" t="s">
        <v>22</v>
      </c>
      <c r="E6" s="26">
        <v>-37000</v>
      </c>
      <c r="F6" s="12">
        <v>-43000</v>
      </c>
      <c r="H6" s="12"/>
      <c r="J6" s="30" t="s">
        <v>28</v>
      </c>
      <c r="K6" s="40">
        <f>(+K4-K5)/2</f>
        <v>20800</v>
      </c>
      <c r="L6" s="31">
        <f>(+L4-L5)/2</f>
        <v>0</v>
      </c>
      <c r="M6" s="32">
        <f>+L6-K6</f>
        <v>-20800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235188.4192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5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230388.4192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56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5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206748.4192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5">
      <c r="A9" s="25" t="s">
        <v>69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0</v>
      </c>
      <c r="Y9" s="14">
        <f>10600*2</f>
        <v>21200</v>
      </c>
      <c r="Z9" s="13">
        <f t="shared" si="1"/>
        <v>227948.4192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5">
      <c r="A10" s="43" t="s">
        <v>64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f>20800*2</f>
        <v>41600</v>
      </c>
      <c r="Y10" s="14">
        <v>0</v>
      </c>
      <c r="Z10" s="13">
        <f t="shared" si="1"/>
        <v>186348.4192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/>
      <c r="AJ10" s="15">
        <f t="shared" si="0"/>
        <v>37020</v>
      </c>
      <c r="AK10" s="12"/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0</v>
      </c>
      <c r="Y11" s="14">
        <v>0</v>
      </c>
      <c r="Z11" s="13">
        <f t="shared" si="1"/>
        <v>186348.4192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/>
      <c r="AJ11" s="15">
        <f t="shared" si="0"/>
        <v>37021</v>
      </c>
      <c r="AK11" s="12"/>
      <c r="AL11" s="12"/>
      <c r="AM11" s="12"/>
    </row>
    <row r="12" spans="1:39" x14ac:dyDescent="0.25">
      <c r="A12" s="25" t="s">
        <v>29</v>
      </c>
      <c r="B12" s="26">
        <f>-103082-54918+8000</f>
        <v>-150000</v>
      </c>
      <c r="C12" s="14"/>
      <c r="D12" s="43" t="s">
        <v>56</v>
      </c>
      <c r="E12" s="41">
        <v>0</v>
      </c>
      <c r="G12" s="12" t="s">
        <v>17</v>
      </c>
      <c r="H12" s="12"/>
      <c r="R12" s="13"/>
      <c r="W12" s="11">
        <v>37022</v>
      </c>
      <c r="X12" s="14">
        <v>0</v>
      </c>
      <c r="Y12" s="14">
        <v>0</v>
      </c>
      <c r="Z12" s="13">
        <f t="shared" si="1"/>
        <v>186348.4192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/>
      <c r="AJ12" s="15">
        <f t="shared" si="0"/>
        <v>37022</v>
      </c>
      <c r="AK12" s="12"/>
      <c r="AL12" s="12"/>
      <c r="AM12" s="12"/>
    </row>
    <row r="13" spans="1:39" ht="13.8" thickBot="1" x14ac:dyDescent="0.3">
      <c r="A13" s="25" t="s">
        <v>62</v>
      </c>
      <c r="B13" s="26">
        <v>0</v>
      </c>
      <c r="C13" s="1"/>
      <c r="D13" s="25" t="s">
        <v>32</v>
      </c>
      <c r="E13" s="26">
        <v>-15254</v>
      </c>
      <c r="G13" s="12"/>
      <c r="H13" s="12"/>
      <c r="R13" s="13"/>
      <c r="W13" s="11">
        <v>37023</v>
      </c>
      <c r="X13" s="14">
        <v>0</v>
      </c>
      <c r="Y13" s="14">
        <v>0</v>
      </c>
      <c r="Z13" s="13">
        <f t="shared" si="1"/>
        <v>186348.4192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/>
      <c r="AJ13" s="15">
        <f t="shared" si="0"/>
        <v>37023</v>
      </c>
      <c r="AK13" s="12"/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v>0</v>
      </c>
      <c r="Y14" s="14">
        <v>0</v>
      </c>
      <c r="Z14" s="13">
        <f t="shared" si="1"/>
        <v>186348.4192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/>
      <c r="AJ14" s="15">
        <f t="shared" si="0"/>
        <v>37024</v>
      </c>
      <c r="AK14" s="12"/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0</v>
      </c>
      <c r="Y15" s="14">
        <v>0</v>
      </c>
      <c r="Z15" s="13">
        <f t="shared" si="1"/>
        <v>186348.4192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/>
      <c r="AJ15" s="15">
        <f t="shared" si="0"/>
        <v>37025</v>
      </c>
      <c r="AK15" s="12"/>
      <c r="AL15" s="12"/>
      <c r="AM15" s="12"/>
    </row>
    <row r="16" spans="1:39" x14ac:dyDescent="0.25">
      <c r="A16" s="25" t="s">
        <v>61</v>
      </c>
      <c r="B16" s="26">
        <v>-40000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186348.4192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/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5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186348.4192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/>
      <c r="AH17" s="12"/>
      <c r="AJ17" s="15">
        <f t="shared" si="2"/>
        <v>37027</v>
      </c>
      <c r="AK17" s="12"/>
      <c r="AL17" s="12"/>
      <c r="AM17" s="12"/>
    </row>
    <row r="18" spans="1:39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186348.4192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/>
      <c r="AH18" s="12"/>
      <c r="AJ18" s="15">
        <f t="shared" si="2"/>
        <v>37028</v>
      </c>
      <c r="AK18" s="12"/>
      <c r="AL18" s="12"/>
      <c r="AM18" s="12"/>
    </row>
    <row r="19" spans="1:39" x14ac:dyDescent="0.25">
      <c r="A19" s="25" t="s">
        <v>30</v>
      </c>
      <c r="B19" s="26">
        <v>-70000</v>
      </c>
      <c r="C19" s="42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186348.4192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/>
      <c r="AH19" s="12"/>
      <c r="AJ19" s="15">
        <f t="shared" si="2"/>
        <v>37029</v>
      </c>
      <c r="AK19" s="12"/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186348.4192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60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186348.4192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5">
      <c r="A22" s="25" t="s">
        <v>35</v>
      </c>
      <c r="B22" s="26">
        <v>-29198</v>
      </c>
      <c r="D22" s="25" t="s">
        <v>70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186348.4192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5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186348.4192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5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186348.4192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1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186348.4192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186348.4192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8" thickBot="1" x14ac:dyDescent="0.3">
      <c r="A27" s="25" t="s">
        <v>67</v>
      </c>
      <c r="B27" s="26">
        <v>-33484</v>
      </c>
      <c r="C27" s="14"/>
      <c r="D27" s="25" t="s">
        <v>58</v>
      </c>
      <c r="E27" s="41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186348.4192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-587682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186348.4192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8" thickBot="1" x14ac:dyDescent="0.3">
      <c r="A29" s="25"/>
      <c r="B29" s="41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186348.4192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8" thickBot="1" x14ac:dyDescent="0.3">
      <c r="A30" s="25" t="s">
        <v>38</v>
      </c>
      <c r="B30" s="41">
        <v>103081</v>
      </c>
      <c r="C30" s="14"/>
      <c r="D30" s="30"/>
      <c r="E30" s="36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186348.4192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5">
      <c r="A31" s="25" t="s">
        <v>39</v>
      </c>
      <c r="B31" s="41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186348.4192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58"/>
      <c r="AJ31" s="15">
        <f t="shared" si="2"/>
        <v>37041</v>
      </c>
      <c r="AK31" s="12"/>
      <c r="AL31" s="12"/>
      <c r="AM31" s="12"/>
    </row>
    <row r="32" spans="1:39" x14ac:dyDescent="0.25">
      <c r="A32" s="25" t="s">
        <v>40</v>
      </c>
      <c r="B32" s="41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186348.4192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5">
      <c r="A33" s="25" t="s">
        <v>41</v>
      </c>
      <c r="B33" s="41">
        <v>176309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75</v>
      </c>
      <c r="B34" s="41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72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5">
      <c r="A38" s="25" t="s">
        <v>58</v>
      </c>
      <c r="B38" s="41">
        <v>20838</v>
      </c>
      <c r="D38" s="59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5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1">
        <v>54918</v>
      </c>
      <c r="AJ42" s="12"/>
      <c r="AK42" s="12"/>
      <c r="AL42" s="12"/>
      <c r="AM42" s="12"/>
    </row>
    <row r="43" spans="1:39" x14ac:dyDescent="0.25">
      <c r="A43" s="25" t="s">
        <v>44</v>
      </c>
      <c r="B43" s="41">
        <v>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1">
        <v>1000</v>
      </c>
      <c r="C44" s="14"/>
      <c r="E44" s="12"/>
    </row>
    <row r="45" spans="1:39" x14ac:dyDescent="0.25">
      <c r="A45" s="25" t="s">
        <v>46</v>
      </c>
      <c r="B45" s="41"/>
      <c r="E45" s="12"/>
    </row>
    <row r="46" spans="1:39" x14ac:dyDescent="0.25">
      <c r="A46" s="25" t="s">
        <v>61</v>
      </c>
      <c r="B46" s="41">
        <v>0</v>
      </c>
      <c r="C46" s="14"/>
      <c r="E46" s="12"/>
    </row>
    <row r="47" spans="1:39" x14ac:dyDescent="0.25">
      <c r="A47" s="25" t="s">
        <v>32</v>
      </c>
      <c r="B47" s="41">
        <v>0</v>
      </c>
    </row>
    <row r="48" spans="1:39" x14ac:dyDescent="0.25">
      <c r="A48" s="25" t="s">
        <v>34</v>
      </c>
      <c r="B48" s="41">
        <v>0</v>
      </c>
      <c r="E48" s="12"/>
    </row>
    <row r="49" spans="1:5" x14ac:dyDescent="0.25">
      <c r="A49" s="25" t="s">
        <v>47</v>
      </c>
      <c r="B49" s="41">
        <v>0</v>
      </c>
      <c r="C49" s="14" t="s">
        <v>17</v>
      </c>
      <c r="E49" s="12"/>
    </row>
    <row r="50" spans="1:5" x14ac:dyDescent="0.25">
      <c r="A50" s="25" t="s">
        <v>48</v>
      </c>
      <c r="B50" s="41">
        <v>0</v>
      </c>
      <c r="E50" s="12"/>
    </row>
    <row r="51" spans="1:5" x14ac:dyDescent="0.25">
      <c r="A51" s="25" t="s">
        <v>49</v>
      </c>
      <c r="B51" s="41">
        <v>0</v>
      </c>
      <c r="E51" s="12"/>
    </row>
    <row r="52" spans="1:5" x14ac:dyDescent="0.25">
      <c r="A52" s="25" t="s">
        <v>35</v>
      </c>
      <c r="B52" s="41">
        <v>0</v>
      </c>
      <c r="C52" s="14"/>
      <c r="E52" s="12"/>
    </row>
    <row r="53" spans="1:5" x14ac:dyDescent="0.25">
      <c r="A53" s="25" t="s">
        <v>73</v>
      </c>
      <c r="B53" s="41">
        <v>35000</v>
      </c>
      <c r="E53" s="12"/>
    </row>
    <row r="54" spans="1:5" x14ac:dyDescent="0.25">
      <c r="A54" s="25" t="s">
        <v>74</v>
      </c>
      <c r="B54" s="41">
        <v>42338</v>
      </c>
      <c r="C54" s="14"/>
      <c r="E54" s="12"/>
    </row>
    <row r="55" spans="1:5" x14ac:dyDescent="0.25">
      <c r="A55" s="25" t="s">
        <v>29</v>
      </c>
      <c r="B55" s="41">
        <v>0</v>
      </c>
      <c r="C55" s="14"/>
      <c r="E55" s="12"/>
    </row>
    <row r="56" spans="1:5" ht="13.8" thickBot="1" x14ac:dyDescent="0.3">
      <c r="A56" s="25" t="s">
        <v>42</v>
      </c>
      <c r="B56" s="41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587682</v>
      </c>
      <c r="C57" s="14"/>
      <c r="E57" s="12"/>
    </row>
    <row r="58" spans="1:5" ht="13.8" thickBot="1" x14ac:dyDescent="0.3">
      <c r="A58" s="30"/>
      <c r="B58" s="37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2023-09-10T11:14:18Z</dcterms:modified>
</cp:coreProperties>
</file>